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ichardo\Desktop\Archivos MOPC\CARPETAS PARA PROCESOS\19-Julio 2019\OBRAS COMPLEMENTARIAS CAID ESTE\"/>
    </mc:Choice>
  </mc:AlternateContent>
  <bookViews>
    <workbookView xWindow="0" yWindow="0" windowWidth="19200" windowHeight="11595"/>
  </bookViews>
  <sheets>
    <sheet name="CAID ESTE EXTER 270619 IMPR (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[3]insumo!$D$11</definedName>
    <definedName name="___hor140" localSheetId="0">#REF!</definedName>
    <definedName name="___hor140">#REF!</definedName>
    <definedName name="___hor210">'[4]anal term'!$G$1512</definedName>
    <definedName name="___hor280">[5]Analisis!$D$63</definedName>
    <definedName name="___MZ1155" localSheetId="0">#REF!</definedName>
    <definedName name="___MZ1155">#REF!</definedName>
    <definedName name="___mz125" localSheetId="0">[3]Mezcla!#REF!</definedName>
    <definedName name="___mz125">[3]Mezcla!#REF!</definedName>
    <definedName name="___MZ13" localSheetId="0">[3]Mezcla!#REF!</definedName>
    <definedName name="___MZ13">[3]Mezcla!#REF!</definedName>
    <definedName name="___MZ14" localSheetId="0">[3]Mezcla!#REF!</definedName>
    <definedName name="___MZ14">[3]Mezcla!#REF!</definedName>
    <definedName name="___MZ16" localSheetId="0">#REF!</definedName>
    <definedName name="___MZ16">#REF!</definedName>
    <definedName name="___MZ17" localSheetId="0">[3]Mezcla!#REF!</definedName>
    <definedName name="___MZ17">[3]Mezcla!#REF!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[6]Sheet4!$E$1:$E$65536</definedName>
    <definedName name="___pu5">[6]Sheet5!$E$1:$E$65536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[7]A!#REF!</definedName>
    <definedName name="__123Graph_A" hidden="1">[7]A!#REF!</definedName>
    <definedName name="__123Graph_B" localSheetId="0" hidden="1">[7]A!#REF!</definedName>
    <definedName name="__123Graph_B" hidden="1">[7]A!#REF!</definedName>
    <definedName name="__123Graph_C" localSheetId="0" hidden="1">[7]A!#REF!</definedName>
    <definedName name="__123Graph_C" hidden="1">[7]A!#REF!</definedName>
    <definedName name="__123Graph_D" localSheetId="0" hidden="1">[7]A!#REF!</definedName>
    <definedName name="__123Graph_D" hidden="1">[7]A!#REF!</definedName>
    <definedName name="__123Graph_E" localSheetId="0" hidden="1">[7]A!#REF!</definedName>
    <definedName name="__123Graph_E" hidden="1">[7]A!#REF!</definedName>
    <definedName name="__123Graph_F" localSheetId="0" hidden="1">[7]A!#REF!</definedName>
    <definedName name="__123Graph_F" hidden="1">[7]A!#REF!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[5]Analisis!$D$63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[6]Sheet4!$E$1:$E$65536</definedName>
    <definedName name="__pu5">[6]Sheet5!$E$1:$E$65536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[8]Análisis!#REF!</definedName>
    <definedName name="__SUB1">[8]Análisis!#REF!</definedName>
    <definedName name="_1" localSheetId="0">[9]A!#REF!</definedName>
    <definedName name="_1">[9]A!#REF!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[7]A!#REF!</definedName>
    <definedName name="_F">[7]A!#REF!</definedName>
    <definedName name="_hor140" localSheetId="0">#REF!</definedName>
    <definedName name="_hor140">#REF!</definedName>
    <definedName name="_hor210">'[4]anal term'!$G$1512</definedName>
    <definedName name="_hor280">[5]Analisis!$D$63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[10]analisis!$G$2432</definedName>
    <definedName name="_pl12">[10]analisis!$G$2477</definedName>
    <definedName name="_pl316">[10]analisis!$G$2513</definedName>
    <definedName name="_pl38">[10]analisis!$G$2486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[6]Sheet4!$E$1:$E$65536</definedName>
    <definedName name="_pu5">[6]Sheet5!$E$1:$E$65536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[11]Ana!$F$3421</definedName>
    <definedName name="_TC220">[11]Ana!$F$3433</definedName>
    <definedName name="_TUB24" localSheetId="0">#REF!</definedName>
    <definedName name="_TUB24">#REF!</definedName>
    <definedName name="_VAR12">[12]Precio!$F$12</definedName>
    <definedName name="_VAR38">[12]Precio!$F$11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[7]A!#REF!</definedName>
    <definedName name="A">[7]A!#REF!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[12]Precio!$F$20</definedName>
    <definedName name="AC" localSheetId="0">#REF!</definedName>
    <definedName name="AC">#REF!</definedName>
    <definedName name="aca.19.km">'[13]Analisis Unitarios'!$F$154</definedName>
    <definedName name="aca.1er.km">'[13]Analisis Unitarios'!$F$136</definedName>
    <definedName name="aca.20.km">'[13]Analisis Unitarios'!$F$155</definedName>
    <definedName name="aca.30.km">'[13]Analisis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'[14]Listado Equipos a utilizar'!#REF!</definedName>
    <definedName name="acarreo">'[14]Listado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[11]Ana!$F$4488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[15]Insumos!$B$6:$D$6</definedName>
    <definedName name="Acero_1_4______Grado_40">[15]Insumos!$B$7:$D$7</definedName>
    <definedName name="Acero_2">#N/A</definedName>
    <definedName name="Acero_3">#N/A</definedName>
    <definedName name="Acero_3_4__1_____Grado_40">[15]Insumos!$B$8:$D$8</definedName>
    <definedName name="Acero_3_8______Grado_40">[15]Insumos!$B$9:$D$9</definedName>
    <definedName name="ACERO1">[11]Ana!$F$35</definedName>
    <definedName name="ACERO12">[11]Ana!$F$23</definedName>
    <definedName name="ACERO1225">[11]Ana!$F$27</definedName>
    <definedName name="ACERO14">[11]Ana!$F$11</definedName>
    <definedName name="ACERO34">[11]Ana!$F$31</definedName>
    <definedName name="ACERO38">[11]Ana!$F$15</definedName>
    <definedName name="ACERO3825">[11]Ana!$F$19</definedName>
    <definedName name="ACERO601">[11]Ana!$F$59</definedName>
    <definedName name="ACERO6012">[11]Ana!$F$47</definedName>
    <definedName name="ACERO601225">[11]Ana!$F$51</definedName>
    <definedName name="ACERO6034">[11]Ana!$F$55</definedName>
    <definedName name="ACERO6038">[11]Ana!$F$39</definedName>
    <definedName name="ACERO603825">[11]Ana!$F$43</definedName>
    <definedName name="acerog40">[16]MATERIALES!$G$7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[17]Analisis!$B$1:$B$451</definedName>
    <definedName name="ACUM" localSheetId="0">[9]A!#REF!</definedName>
    <definedName name="ACUM">[9]A!#REF!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'[18]Resumen Precio Equipos'!$C$28</definedName>
    <definedName name="adm.a" localSheetId="0" hidden="1">'[19]ANALISIS STO DGO'!#REF!</definedName>
    <definedName name="adm.a" hidden="1">'[19]ANALISIS STO DGO'!#REF!</definedName>
    <definedName name="ADMBL" localSheetId="0" hidden="1">'[19]ANALISIS STO DGO'!#REF!</definedName>
    <definedName name="ADMBL" hidden="1">'[19]ANALISIS STO DGO'!#REF!</definedName>
    <definedName name="ADMINISTRATIVOS" localSheetId="0">#REF!</definedName>
    <definedName name="ADMINISTRATIVOS">#REF!</definedName>
    <definedName name="Adoquín_Mediterráneo_Gris">[15]Insumos!$B$156:$D$156</definedName>
    <definedName name="AG">[12]Precio!$F$21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'[14]Listado Equipos a utilizar'!#REF!</definedName>
    <definedName name="agricola">'[14]Listado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'[20]MATERIALES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[12]Precio!$F$16</definedName>
    <definedName name="ALAM18">[12]Precio!$F$15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[15]Insumos!$B$20:$D$20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[16]MATERIALES!$G$10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'[21]Mano de Obra'!$D$11</definedName>
    <definedName name="ALBANIL2">'[21]Mano de Obra'!$D$12</definedName>
    <definedName name="ALBANIL3">'[21]Mano de Obra'!$D$13</definedName>
    <definedName name="Alq._Madera_Dintel____Incl._M_O">[15]Insumos!$B$122:$D$122</definedName>
    <definedName name="Alq._Madera_P_Antepecho____Incl._M_O" localSheetId="0">[6]Insumos!#REF!</definedName>
    <definedName name="Alq._Madera_P_Antepecho____Incl._M_O">[6]Insumos!#REF!</definedName>
    <definedName name="Alq._Madera_P_Col._____Incl._M_O" localSheetId="0">[6]Insumos!#REF!</definedName>
    <definedName name="Alq._Madera_P_Col._____Incl._M_O">[6]Insumos!#REF!</definedName>
    <definedName name="Alq._Madera_P_Losa_____Incl._M_O">[15]Insumos!$B$124:$D$124</definedName>
    <definedName name="Alq._Madera_P_Rampa_____Incl._M_O">[15]Insumos!$B$127:$D$127</definedName>
    <definedName name="Alq._Madera_P_Viga_____Incl._M_O">[15]Insumos!$B$128:$D$128</definedName>
    <definedName name="Alq._Madera_P_Vigas_y_Columnas_Amarre____Incl._M_O">[15]Insumos!$B$129:$D$129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[17]Analisis!$A$1:$H$451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[15]Insumos!$B$24:$D$24</definedName>
    <definedName name="Andamios____0.25_planchas_plywood___10_usos">[15]Insumos!$B$25:$D$25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'[19]ANALISIS STO DGO'!#REF!</definedName>
    <definedName name="are" hidden="1">'[19]ANALISIS STO DGO'!#REF!</definedName>
    <definedName name="_xlnm.Print_Area" localSheetId="0">'CAID ESTE EXTER 270619 IMPR (2'!$A$1:$G$625</definedName>
    <definedName name="_xlnm.Print_Area">[7]A!#REF!</definedName>
    <definedName name="ARENA" localSheetId="0">#REF!</definedName>
    <definedName name="ARENA">#REF!</definedName>
    <definedName name="Arena_Fina">[15]Insumos!$B$17:$D$17</definedName>
    <definedName name="Arena_Gruesa_Lavada">[15]Insumos!$B$16:$D$16</definedName>
    <definedName name="ARENA_LAV_CLASIF">'[20]MATERIALES LISTADO'!$D$9</definedName>
    <definedName name="Arena_Triturada_y_Lavada___especial_para_hormigones">[15]Insumos!$B$14:$D$14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[16]MATERIALES!$G$11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[16]MATERIALES!$G$12</definedName>
    <definedName name="arenalavada">[16]MATERIALES!$G$13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'[14]Listado Equipos a utilizar'!#REF!</definedName>
    <definedName name="arranque">'[14]Listado Equipos a utilizar'!#REF!</definedName>
    <definedName name="Artículo">[22]Cotizaciones!$D:$D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'[21]Mano de Obra'!$D$8</definedName>
    <definedName name="ayudcadenero">[16]OBRAMANO!$F$67</definedName>
    <definedName name="B" localSheetId="0">#REF!</definedName>
    <definedName name="B">#REF!</definedName>
    <definedName name="bajada.tubo.24">'[13]Analisis Unitarios'!$E$983</definedName>
    <definedName name="Baldosas_Granito_40x40____Linea_de_Lujo_Color">[15]Insumos!$B$26:$D$26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[11]Ana!$F$3582</definedName>
    <definedName name="BAÑERAHFCOL">[11]Ana!$F$3609</definedName>
    <definedName name="BAÑERALIV">[11]Ana!$F$3555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[10]analisis!$G$2860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[6]Insumos!#REF!</definedName>
    <definedName name="Bidet_Royal____Aparato">[6]Insumos!#REF!</definedName>
    <definedName name="BIDETBCO">[11]Ana!$F$3635</definedName>
    <definedName name="BIDETBCOPVC" localSheetId="0">#REF!</definedName>
    <definedName name="BIDETBCOPVC">#REF!</definedName>
    <definedName name="BIDETCOL">[11]Ana!$F$3661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'[23]Ana.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[11]Ana!$F$216</definedName>
    <definedName name="BLOCK12">[11]Ana!$F$227</definedName>
    <definedName name="BLOCK4">[11]Ana!$F$106</definedName>
    <definedName name="BLOCK4RUST">[11]Ana!$F$238</definedName>
    <definedName name="BLOCK5" localSheetId="0">#REF!</definedName>
    <definedName name="BLOCK5">#REF!</definedName>
    <definedName name="BLOCK6">[11]Ana!$F$139</definedName>
    <definedName name="BLOCK640">[11]Ana!$F$128</definedName>
    <definedName name="BLOCK6VIO2">[11]Ana!$F$150</definedName>
    <definedName name="BLOCK8">[11]Ana!$F$183</definedName>
    <definedName name="BLOCK820">[11]Ana!$F$161</definedName>
    <definedName name="BLOCK820CLLENAS">[11]Ana!$F$205</definedName>
    <definedName name="BLOCK840">[11]Ana!$F$172</definedName>
    <definedName name="BLOCK840CLLENAS">[11]Ana!$F$194</definedName>
    <definedName name="BLOCK8RUST">[11]Ana!$F$248</definedName>
    <definedName name="BLOCKCA" localSheetId="0">#REF!</definedName>
    <definedName name="BLOCKCA">#REF!</definedName>
    <definedName name="BLOCKCALAD666">[11]Ana!$F$253</definedName>
    <definedName name="BLOCKCALAD886">[11]Ana!$F$258</definedName>
    <definedName name="BLOCKCALADORN152040">[11]Ana!$F$263</definedName>
    <definedName name="BLOCKORNAMENTAL" localSheetId="0">#REF!</definedName>
    <definedName name="BLOCKORNAMENTAL">#REF!</definedName>
    <definedName name="Bloques_de_4">[15]Insumos!$B$21:$D$21</definedName>
    <definedName name="Bloques_de_6">[15]Insumos!$B$22:$D$22</definedName>
    <definedName name="Bloques_de_8">[15]Insumos!$B$23:$D$23</definedName>
    <definedName name="bloques4" localSheetId="0">[16]MATERIALES!#REF!</definedName>
    <definedName name="bloques4">[16]MATERIALES!#REF!</definedName>
    <definedName name="bloques6" localSheetId="0">[16]MATERIALES!#REF!</definedName>
    <definedName name="bloques6">[16]MATERIALES!#REF!</definedName>
    <definedName name="bloques8" localSheetId="0">[16]MATERIALES!#REF!</definedName>
    <definedName name="bloques8">[16]MATERIALES!#REF!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[11]Ana!$F$72</definedName>
    <definedName name="BORDILLO6">[11]Ana!$F$82</definedName>
    <definedName name="BORDILLO8">[11]Ana!$F$92</definedName>
    <definedName name="Borrar_C.A1">'[24]Col.Amarre'!$J$9:$M$9,'[24]Col.Amarre'!$J$10:$R$10,'[24]Col.Amarre'!$AG$13:$AH$13,'[24]Col.Amarre'!$AJ$11:$AK$11,'[24]Col.Amarre'!$AP$13:$AQ$13,'[24]Col.Amarre'!$AR$11:$AS$11,'[24]Col.Amarre'!$D$16:$M$35,'[24]Col.Amarre'!$V$16:$AC$35</definedName>
    <definedName name="Borrar_Esc.">[24]Escalera!$J$9:$M$9,[24]Escalera!$J$10:$R$10,[24]Escalera!$AL$14:$AM$14,[24]Escalera!$AL$16:$AM$16,[24]Escalera!$I$16:$M$16,[24]Escalera!$B$19:$AE$32,[24]Escalera!$AN$19:$AQ$32</definedName>
    <definedName name="Borrar_Muros">[24]Muros!$W$15:$Z$15,[24]Muros!$AA$15:$AD$15,[24]Muros!$AF$13,[24]Muros!$K$20:$L$20,[24]Muros!$O$26:$P$26</definedName>
    <definedName name="Borrar_Precio">'[25]Cotz.'!$F$23:$F$800,'[25]Cotz.'!$K$280:$K$800</definedName>
    <definedName name="Borrar_V.C1">[26]qqVgas!$J$9:$M$9,[26]qqVgas!$J$10:$R$10,[26]qqVgas!$AJ$11:$AK$11,[26]qqVgas!$AR$11:$AS$11,[26]qqVgas!$AG$13:$AH$13,[26]qqVgas!$AP$13:$AQ$13,[26]qqVgas!$D$16:$AC$195</definedName>
    <definedName name="BOTE" localSheetId="0">#REF!</definedName>
    <definedName name="BOTE">#REF!</definedName>
    <definedName name="Bote_de_Material">[15]Insumos!$B$27:$D$27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[11]Ana!$F$3476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[15]Insumos!$B$148:$D$148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'[21]Mano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'[18]O.M. y Salarios'!#REF!</definedName>
    <definedName name="cadeneros">'[18]O.M.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[15]Insumos!$B$29:$D$29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[11]Ana!$F$3672</definedName>
    <definedName name="CAMARAROC">[11]Ana!$F$3683</definedName>
    <definedName name="CAMARATIE">[11]Ana!$F$3694</definedName>
    <definedName name="camioncama" localSheetId="0">'[14]Listado Equipos a utilizar'!#REF!</definedName>
    <definedName name="camioncama">'[14]Listado Equipos a utilizar'!#REF!</definedName>
    <definedName name="camioneta" localSheetId="0">'[14]Listado Equipos a utilizar'!#REF!</definedName>
    <definedName name="camioneta">'[14]Listado Equipos a utilizar'!#REF!</definedName>
    <definedName name="CAMIONVOLTEO">[16]EQUIPOS!$I$19</definedName>
    <definedName name="CAN" localSheetId="0">[7]A!#REF!</definedName>
    <definedName name="CAN">[7]A!#REF!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[6]Sheet4!$C$1:$C$65536</definedName>
    <definedName name="cant5">[6]Sheet5!$C$1:$C$65536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[11]Ana!$F$443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[16]OBRAMANO!$F$81</definedName>
    <definedName name="CAR.SOC">'[27]Cargas Sociales'!$G$23</definedName>
    <definedName name="Car.Soc.">'[13]Cargas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[11]Ana!$F$366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'[14]Listado Equipos a utilizar'!#REF!</definedName>
    <definedName name="cargador">'[14]Listado Equipos a utilizar'!#REF!</definedName>
    <definedName name="CARGADORB">[28]EQUIPOS!$D$13</definedName>
    <definedName name="carguio.retro.pala">'[13]Analisis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'[23]Costos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[6]Insumos!#REF!</definedName>
    <definedName name="Carretilla____2_P3_______TIPO_JEEP">[6]Insumos!#REF!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[15]Insumos!$B$13:$D$13</definedName>
    <definedName name="Cascajo_Sucio" localSheetId="0">[6]Insumos!#REF!</definedName>
    <definedName name="Cascajo_Sucio">[6]Insumos!#REF!</definedName>
    <definedName name="CASETA200">[11]Ana!$F$290</definedName>
    <definedName name="CASETA200M2">[11]Ana!$F$291</definedName>
    <definedName name="CASETA500">[11]Ana!$F$327</definedName>
    <definedName name="CASETAM2">[11]Ana!$F$328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[16]EQUIPOS!$I$15</definedName>
    <definedName name="Cat950B">[16]EQUIPOS!$I$14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[12]Precio!$F$9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'[29]Insumos materiales'!$J$20</definedName>
    <definedName name="Cemento_1">#N/A</definedName>
    <definedName name="Cemento_2">#N/A</definedName>
    <definedName name="Cemento_3">#N/A</definedName>
    <definedName name="Cemento_Blanco">[15]Insumos!$B$32:$D$32</definedName>
    <definedName name="CEMENTO_GRIS_FDA">'[20]MATERIALES LISTADO'!$D$17</definedName>
    <definedName name="cementoblanco" localSheetId="0">[16]MATERIALES!#REF!</definedName>
    <definedName name="cementoblanco">[16]MATERIALES!#REF!</definedName>
    <definedName name="CEMENTOG" localSheetId="0">#REF!</definedName>
    <definedName name="CEMENTOG">#REF!</definedName>
    <definedName name="cementogris">[16]MATERIALES!$G$17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[16]MATERIALES!#REF!</definedName>
    <definedName name="ceramcr33">[16]MATERIALES!#REF!</definedName>
    <definedName name="ceramcriolla" localSheetId="0">[16]MATERIALES!#REF!</definedName>
    <definedName name="ceramcriolla">[16]MATERIALES!#REF!</definedName>
    <definedName name="Ceramica.Criolla.40.40">'[23]Insumos materiales'!$J$48</definedName>
    <definedName name="Cerámica_30x30_Pared">[15]Insumos!$B$35:$D$35</definedName>
    <definedName name="Cerámica_Italiana_Pared">[15]Insumos!$B$34:$D$34</definedName>
    <definedName name="ceramicaitalia" localSheetId="0">[16]MATERIALES!#REF!</definedName>
    <definedName name="ceramicaitalia">[16]MATERIALES!#REF!</definedName>
    <definedName name="ceramicaitaliapared" localSheetId="0">[16]MATERIALES!#REF!</definedName>
    <definedName name="ceramicaitaliapared">[16]MATERIALES!#REF!</definedName>
    <definedName name="ceramicaitalipared" localSheetId="0">[16]MATERIALES!#REF!</definedName>
    <definedName name="ceramicaitalipared">[16]MATERIALES!#REF!</definedName>
    <definedName name="ceramicapared">'[27]Analisis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'[18]Resumen Precio Equipos'!$I$16</definedName>
    <definedName name="CG" localSheetId="0">#REF!</definedName>
    <definedName name="CG">#REF!</definedName>
    <definedName name="chazo" localSheetId="0">[16]OBRAMANO!#REF!</definedName>
    <definedName name="chazo">[16]OBRAMANO!#REF!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[15]Insumos!$B$46:$D$46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[16]OBRAMANO!$F$79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'[14]Listado Equipos a utilizar'!$I$11</definedName>
    <definedName name="CISTERNA4CAL">[11]Ana!$F$3759</definedName>
    <definedName name="CISTERNA4ROC">[11]Ana!$F$3779</definedName>
    <definedName name="CISTERNA8TIE">[11]Ana!$F$3799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[15]Insumos!$B$47:$D$47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'[30]Desembolso de Caja'!$I$7</definedName>
    <definedName name="coef.adm." localSheetId="0">#REF!</definedName>
    <definedName name="coef.adm.">#REF!</definedName>
    <definedName name="coef.gas.adm">'[13]Datos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'[29]Costos Mano de Obra'!$O$38</definedName>
    <definedName name="Coloc.Block.6">'[23]Costos Mano de Obra'!$O$37</definedName>
    <definedName name="Coloc.Ceramica.Pisos">'[23]Costos Mano de Obra'!$O$46</definedName>
    <definedName name="colocblock6">'[27]Analisis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[16]EQUIPOS!$I$28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[11]Ana!$F$343</definedName>
    <definedName name="CONTENTELFORDM3">[11]Ana!$F$342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[10]analisis!$G$773</definedName>
    <definedName name="Corte_y_Bote_Material____C_E" localSheetId="0">[6]Insumos!#REF!</definedName>
    <definedName name="Corte_y_Bote_Material____C_E">[6]Insumos!#REF!</definedName>
    <definedName name="CORTEEQUIPO" localSheetId="0">#REF!</definedName>
    <definedName name="CORTEEQUIPO">#REF!</definedName>
    <definedName name="costo.alquiler.casa">'[13]Analisis Unitarios'!$F$56</definedName>
    <definedName name="costo.andamio.panete">'[13]Analisis Unitarios'!$F$35</definedName>
    <definedName name="costo.bajada.block">'[13]Analisis Unitarios'!$F$37</definedName>
    <definedName name="costo.bajada.ladrillo">'[13]Analisis Unitarios'!$F$38</definedName>
    <definedName name="costo.bajada.mat.m3">'[13]Analisis Unitarios'!$F$39</definedName>
    <definedName name="costo.block8">'[13]Analisis Unitarios'!$F$74</definedName>
    <definedName name="costo.camion.cisterna">'[13]Analisis Unitarios'!$E$331</definedName>
    <definedName name="costo.carguio.exc">'[31]Analisis Unitarios'!$E$173</definedName>
    <definedName name="costo.carguio.mat">'[13]Analisis Unitarios'!$E$526</definedName>
    <definedName name="costo.codo.pvc.media.presion" localSheetId="0">#REF!</definedName>
    <definedName name="costo.codo.pvc.media.presion">#REF!</definedName>
    <definedName name="costo.coloc.afalto.2.5.pulg">'[13]Analisis Unitarios'!$F$61</definedName>
    <definedName name="costo.coloc.guardera">'[13]Analisis Unitarios'!$F$36</definedName>
    <definedName name="costo.demoli.baden">'[13]Analisis Unitarios'!$E$1687</definedName>
    <definedName name="costo.demoli.registro.1.5">'[13]Analisis Unitarios'!$E$1673</definedName>
    <definedName name="costo.enc.des.losas.35">'[13]Analisis Unitarios'!$F$43</definedName>
    <definedName name="costo.enc.des.muro.20">'[13]Analisis Unitarios'!$F$42</definedName>
    <definedName name="costo.fd.cemento">'[13]Analisis Unitarios'!$F$122</definedName>
    <definedName name="costo.gl.ac30">'[13]Analisis Unitarios'!$F$129</definedName>
    <definedName name="costo.gl.aceite.formaleta">'[13]Analisis Unitarios'!$F$70</definedName>
    <definedName name="costo.gl.agua">'[13]Analisis Unitarios'!$F$120</definedName>
    <definedName name="costo.gl.gasoil">'[13]Analisis Unitarios'!$F$97</definedName>
    <definedName name="costo.gl.gasolina.reg">'[13]Analisis Unitarios'!$F$99</definedName>
    <definedName name="costo.gl.kerone">'[13]Analisis Unitarios'!$F$130</definedName>
    <definedName name="costo.gl.tangi" localSheetId="0">#REF!</definedName>
    <definedName name="costo.gl.tangi">#REF!</definedName>
    <definedName name="costo.grader.cat.140h">'[13]Analisis Unitarios'!$E$305</definedName>
    <definedName name="costo.horm.ind.140">'[13]Analisis Unitarios'!$F$103</definedName>
    <definedName name="costo.horm.ind.180">'[13]Analisis Unitarios'!$F$105</definedName>
    <definedName name="costo.horm.ind.210">'[13]Analisis Unitarios'!$F$106</definedName>
    <definedName name="costo.horm.ind.240">'[13]Analisis Unitarios'!$F$107</definedName>
    <definedName name="costo.ladrillo">'[13]Analisis Unitarios'!$F$77</definedName>
    <definedName name="costo.lb.ala.12">'[13]Analisis Unitarios'!$F$80</definedName>
    <definedName name="costo.lb.ala.18">'[13]Analisis Unitarios'!$F$79</definedName>
    <definedName name="costo.lb.clavo.corriente">'[13]Analisis Unitarios'!$F$73</definedName>
    <definedName name="costo.letrero.preventivo">'[13]Analisis Unitarios'!$F$113</definedName>
    <definedName name="costo.m2.distrib">'[13]Analisis Unitarios'!$E$1701</definedName>
    <definedName name="costo.m2.distrib.agreg">'[13]Analisis Unitarios'!$E$1712</definedName>
    <definedName name="costo.m3.arena">'[13]Analisis Unitarios'!$F$124</definedName>
    <definedName name="costo.m3.arena.panete">'[13]Analisis Unitarios'!$F$119</definedName>
    <definedName name="costo.m3.arena.rell">'[13]Analisis Unitarios'!$F$125</definedName>
    <definedName name="costo.m3.base">'[13]Analisis Unitarios'!$F$126</definedName>
    <definedName name="costo.m3.bomba.arrastre">'[13]Analisis Unitarios'!$F$109</definedName>
    <definedName name="costo.m3.grava">'[13]Analisis Unitarios'!$F$128</definedName>
    <definedName name="costo.m3.gravoarena">'[13]Analisis Unitarios'!$F$123</definedName>
    <definedName name="costo.m3.horm.trompo">'[13]Analisis Unitarios'!$E$700</definedName>
    <definedName name="costo.m3.sub.base">'[13]Analisis Unitarios'!$F$127</definedName>
    <definedName name="costo.mat.relleno">'[13]Analisis Unitarios'!$F$121</definedName>
    <definedName name="costo.mezcla.1.3">'[13]Analisis Unitarios'!$E$673</definedName>
    <definedName name="costo.mezcla.1.3.5">'[13]Analisis Unitarios'!$E$683</definedName>
    <definedName name="costo.ml.hilo.nylon">'[13]Analisis Unitarios'!$F$72</definedName>
    <definedName name="costo.mo.acera">'[13]Analisis Unitarios'!$F$41</definedName>
    <definedName name="costo.mo.block.8">'[13]Analisis Unitarios'!$F$30</definedName>
    <definedName name="costo.mo.conten">'[13]Analisis Unitarios'!$F$40</definedName>
    <definedName name="costo.mo.ladrillo">'[13]Analisis Unitarios'!$F$33</definedName>
    <definedName name="costo.mo.m2.panete">'[13]Analisis Unitarios'!$F$34</definedName>
    <definedName name="costo.mo.qq.acero">'[13]Analisis Unitarios'!$F$44</definedName>
    <definedName name="costo.mortero.panete">'[13]Analisis Unitarios'!$E$691</definedName>
    <definedName name="costo.p2.pinobruto">'[13]Analisis Unitarios'!$F$71</definedName>
    <definedName name="costo.pala.966">'[31]Analisis Unitarios'!$E$151</definedName>
    <definedName name="costo.pala.cat.966d">'[13]Analisis Unitarios'!$E$313</definedName>
    <definedName name="costo.panete">'[13]Analisis Unitarios'!$E$711</definedName>
    <definedName name="costo.pl.madera.4.2">'[13]Analisis Unitarios'!$F$69</definedName>
    <definedName name="costo.plancha.madera.4.8">'[13]Analisis Unitarios'!$F$68</definedName>
    <definedName name="costo.qq.acero">'[13]Analisis Unitarios'!$F$78</definedName>
    <definedName name="costo.retro.cat.225">'[13]Analisis Unitarios'!$E$289</definedName>
    <definedName name="costo.retro.cat.416">'[13]Analisis Unitarios'!$E$297</definedName>
    <definedName name="costo.rodillo.dinapac.ca25">'[13]Analisis Unitarios'!$E$321</definedName>
    <definedName name="costo.sumin.asfalto">'[13]Analisis Unitarios'!$F$60</definedName>
    <definedName name="costo.tapa.registro">'[13]Analisis Unitarios'!$F$67</definedName>
    <definedName name="costo.transp.gl.ac30">'[13]Analisis Unitarios'!$F$131</definedName>
    <definedName name="costo.traslado.corto.patana">'[13]Analisis Unitarios'!$F$96</definedName>
    <definedName name="costo.traslado.largo.patana">'[13]Analisis Unitarios'!$F$95</definedName>
    <definedName name="costo.tub.18">'[13]Analisis Unitarios'!$F$93</definedName>
    <definedName name="costo.tub.21">'[13]Analisis Unitarios'!$F$92</definedName>
    <definedName name="costo.tub.24">'[13]Analisis Unitarios'!$F$91</definedName>
    <definedName name="costo.tub.36">'[13]Analisis Unitarios'!$F$89</definedName>
    <definedName name="costo.tub.42">'[13]Analisis Unitarios'!$F$88</definedName>
    <definedName name="costo.tub.48">'[13]Analisis Unitarios'!$F$87</definedName>
    <definedName name="costo.tub.60">'[13]Analisis Unitarios'!$F$86</definedName>
    <definedName name="costo.tub.72">'[13]Analisis Unitarios'!$F$85</definedName>
    <definedName name="costo.tub.8">'[13]Analisis Unitarios'!$F$94</definedName>
    <definedName name="costo.tubo.pvc.media.presion" localSheetId="0">#REF!</definedName>
    <definedName name="costo.tubo.pvc.media.presion">#REF!</definedName>
    <definedName name="costocapataz">'[27]Analisis Unit. '!$G$3</definedName>
    <definedName name="costoobrero">'[27]Analisis Unit. '!$G$5</definedName>
    <definedName name="costotecesp">'[27]Analisis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ciones">[22]Cotizaciones!$A$1:$H$562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[28]EQUIPOS!$D$27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[32]peso!#REF!</definedName>
    <definedName name="D">[32]peso!#REF!</definedName>
    <definedName name="D_2">#N/A</definedName>
    <definedName name="D_3">#N/A</definedName>
    <definedName name="D7H">[16]EQUIPOS!$I$9</definedName>
    <definedName name="D8K">[16]EQUIPOS!$I$8</definedName>
    <definedName name="d8r" localSheetId="0">'[14]Listado Equipos a utilizar'!#REF!</definedName>
    <definedName name="d8r">'[14]Listado Equipos a utilizar'!#REF!</definedName>
    <definedName name="D8T">'[18]Resumen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[15]Insumos!$B$50:$D$50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[6]Insumos!#REF!</definedName>
    <definedName name="Desagüe_de_piso_de_2______INST.">[6]Insumos!#REF!</definedName>
    <definedName name="Desagüe_de_techo_de_3" localSheetId="0">[6]Insumos!#REF!</definedName>
    <definedName name="Desagüe_de_techo_de_3">[6]Insumos!#REF!</definedName>
    <definedName name="Desagüe_de_techo_de_4" localSheetId="0">[6]Insumos!#REF!</definedName>
    <definedName name="Desagüe_de_techo_de_4">[6]Insumos!#REF!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[11]Ana!$F$3809</definedName>
    <definedName name="DESP34">[11]Ana!$F$3819</definedName>
    <definedName name="DESP44">[11]Ana!$F$3829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[11]Ana!$F$352</definedName>
    <definedName name="DESPLU4">[11]Ana!$F$359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'[33]V.Tierras A'!$H$17</definedName>
    <definedName name="dia.ayud.equip">'[13]Analisis Unitarios'!$F$16</definedName>
    <definedName name="dia.bomba">'[13]Analisis Unitarios'!$F$51</definedName>
    <definedName name="dia.cadenero">'[13]Analisis Unitarios'!$F$19</definedName>
    <definedName name="dia.camion.distrib">'[13]Analisis Unitarios'!$F$59</definedName>
    <definedName name="dia.capataz">'[13]Analisis Unitarios'!$F$10</definedName>
    <definedName name="dia.chofer.liv">'[13]Analisis Unitarios'!$F$21</definedName>
    <definedName name="dia.distribuidor.agreg">'[13]Analisis Unitarios'!$F$62</definedName>
    <definedName name="dia.nivelador">'[13]Analisis Unitarios'!$F$18</definedName>
    <definedName name="dia.obrero">'[13]Analisis Unitarios'!$F$14</definedName>
    <definedName name="dia.obrero.1ra" localSheetId="0">#REF!</definedName>
    <definedName name="dia.obrero.1ra">#REF!</definedName>
    <definedName name="dia.operador">'[13]Analisis Unitarios'!$F$15</definedName>
    <definedName name="dia.tec.1ra">'[13]Analisis Unitarios'!$F$12</definedName>
    <definedName name="dia.tec.esp" localSheetId="0">#REF!</definedName>
    <definedName name="dia.tec.esp">#REF!</definedName>
    <definedName name="dia.topografo">'[13]Analisis Unitarios'!$F$17</definedName>
    <definedName name="dia.trompo.lig">'[13]Analisis Unitarios'!$F$54</definedName>
    <definedName name="diames" localSheetId="0">#REF!</definedName>
    <definedName name="diames">#REF!</definedName>
    <definedName name="Diesel" localSheetId="0">[6]Insumos!#REF!</definedName>
    <definedName name="Diesel">[6]Insumos!#REF!</definedName>
    <definedName name="DISTAGUAYMOCONTRA" localSheetId="0">#REF!</definedName>
    <definedName name="DISTAGUAYMOCONTRA">#REF!</definedName>
    <definedName name="distribuidor">'[14]Listado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'[18]Resumen Precio Equipos'!$C$27</definedName>
    <definedName name="DUCHAFRIAHG">[11]Ana!$F$3862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[16]EQUIPOS!$I$13</definedName>
    <definedName name="E" localSheetId="0">#REF!</definedName>
    <definedName name="E">#REF!</definedName>
    <definedName name="e214bft" localSheetId="0">'[14]Listado Equipos a utilizar'!#REF!</definedName>
    <definedName name="e214bft">'[14]Listado Equipos a utilizar'!#REF!</definedName>
    <definedName name="e320b" localSheetId="0">'[14]Listado Equipos a utilizar'!#REF!</definedName>
    <definedName name="e320b">'[14]Listado Equipos a utilizar'!#REF!</definedName>
    <definedName name="elementoHormigón">[34]Hormigón!$A:$K</definedName>
    <definedName name="EMERGE" localSheetId="0" hidden="1">'[19]ANALISIS STO DGO'!#REF!</definedName>
    <definedName name="EMERGE" hidden="1">'[19]ANALISIS STO DGO'!#REF!</definedName>
    <definedName name="EMERGENCY" localSheetId="0" hidden="1">'[19]ANALISIS STO DGO'!#REF!</definedName>
    <definedName name="EMERGENCY" hidden="1">'[19]ANALISIS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[11]Ana!$F$387</definedName>
    <definedName name="EMPEXTMA">[11]Ana!$F$407</definedName>
    <definedName name="EMPINTCONACEROYMALLACONTRA" localSheetId="0">#REF!</definedName>
    <definedName name="EMPINTCONACEROYMALLACONTRA">#REF!</definedName>
    <definedName name="EMPINTMA">[11]Ana!$F$399</definedName>
    <definedName name="EMPPULSCOL">[11]Ana!$F$438</definedName>
    <definedName name="EMPRAS">[11]Ana!$F$415</definedName>
    <definedName name="EMPRUS">[11]Ana!$F$430</definedName>
    <definedName name="EMPTECHO">[11]Ana!$F$423</definedName>
    <definedName name="Encache">[16]OBRAMANO!$F$43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'[14]Listado Equipos a utilizar'!#REF!</definedName>
    <definedName name="eqacero">'[14]Listado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[6]Insumos!#REF!</definedName>
    <definedName name="Escalones_Granito_Fondo_Blanco____Incl._H_y_C_H">[6]Insumos!#REF!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[11]Ana!$F$467</definedName>
    <definedName name="ESCGRA23C">[11]Ana!$F$473</definedName>
    <definedName name="ESCGRA23G">[11]Ana!$F$479</definedName>
    <definedName name="ESCGRABOTB">[11]Ana!$F$485</definedName>
    <definedName name="ESCGRABOTC">[11]Ana!$F$491</definedName>
    <definedName name="ESCMARAGLPR" localSheetId="0">'[35]analisis unitarios'!#REF!</definedName>
    <definedName name="ESCMARAGLPR">'[35]analisis unitarios'!#REF!</definedName>
    <definedName name="escobillones" localSheetId="0">'[14]Listado Equipos a utilizar'!#REF!</definedName>
    <definedName name="escobillones">'[14]Listado Equipos a utilizar'!#REF!</definedName>
    <definedName name="ESCSUPCHAB" localSheetId="0">#REF!</definedName>
    <definedName name="ESCSUPCHAB">#REF!</definedName>
    <definedName name="ESCSUPCHAC">[11]Ana!$F$509</definedName>
    <definedName name="ESCVIBB">[11]Ana!$F$515</definedName>
    <definedName name="ESCVIBC">[11]Ana!$F$521</definedName>
    <definedName name="ESCVIBG">[11]Ana!$F$527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[15]Insumos!$B$67:$D$67</definedName>
    <definedName name="ESTRIA">[11]Ana!$F$448</definedName>
    <definedName name="ESTRUCTMET" localSheetId="0">#REF!</definedName>
    <definedName name="ESTRUCTMET">#REF!</definedName>
    <definedName name="ex320b" localSheetId="0">'[14]Listado Equipos a utilizar'!#REF!</definedName>
    <definedName name="ex320b">'[14]Listado Equipos a utilizar'!#REF!</definedName>
    <definedName name="exc.car.equipo.3m">'[13]Analisis Unitarios'!$E$545</definedName>
    <definedName name="exc.carguio.equipo.45m">'[13]Analisis Unitarios'!$E$546</definedName>
    <definedName name="exc.equipo.4.5m">'[13]Analisis Unitarios'!$E$543</definedName>
    <definedName name="exc.motoniveladora">'[13]Analisis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[15]Insumos!$B$134:$D$134</definedName>
    <definedName name="excavadora" localSheetId="0">'[14]Listado Equipos a utilizar'!#REF!</definedName>
    <definedName name="excavadora">'[14]Listado Equipos a utilizar'!#REF!</definedName>
    <definedName name="excavadora235">[16]EQUIPOS!$I$16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'[21]Mano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'[13]Analisis Unitarios'!$K$19</definedName>
    <definedName name="Fac.optimi.mov.tierr">'[13]Analisis Unitarios'!$K$15</definedName>
    <definedName name="Fac.optimi.obras.arte" localSheetId="0">#REF!</definedName>
    <definedName name="Fac.optimi.obras.arte">#REF!</definedName>
    <definedName name="fact" localSheetId="0">[36]Presup!#REF!</definedName>
    <definedName name="fact">[36]Presup!#REF!</definedName>
    <definedName name="FactOdeMVarias" localSheetId="0">[37]INSUMOS!#REF!</definedName>
    <definedName name="FactOdeMVarias">[37]INSUMOS!#REF!</definedName>
    <definedName name="factor" localSheetId="0">#REF!</definedName>
    <definedName name="factor">#REF!</definedName>
    <definedName name="FactorElectricidad" localSheetId="0">[37]INSUMOS!#REF!</definedName>
    <definedName name="FactorElectricidad">[37]INSUMOS!#REF!</definedName>
    <definedName name="FactorHerreria">[37]INSUMOS!$B$7</definedName>
    <definedName name="FactorOdeMElect" localSheetId="0">[37]INSUMOS!#REF!</definedName>
    <definedName name="FactorOdeMElect">[37]INSUMOS!#REF!</definedName>
    <definedName name="FactorOdeMPeonAlbCarp" localSheetId="0">[37]INSUMOS!#REF!</definedName>
    <definedName name="FactorOdeMPeonAlbCarp">[37]INSUMOS!#REF!</definedName>
    <definedName name="FactorOdeMPlomeria" localSheetId="0">[37]INSUMOS!#REF!</definedName>
    <definedName name="FactorOdeMPlomeria">[37]INSUMOS!#REF!</definedName>
    <definedName name="FactorOdeMVarias" localSheetId="0">[37]INSUMOS!#REF!</definedName>
    <definedName name="FactorOdeMVarias">[37]INSUMOS!#REF!</definedName>
    <definedName name="FactorPeonesAlbCarp" localSheetId="0">[37]INSUMOS!#REF!</definedName>
    <definedName name="FactorPeonesAlbCarp">[37]INSUMOS!#REF!</definedName>
    <definedName name="FactorPlomeria" localSheetId="0">[37]INSUMOS!#REF!</definedName>
    <definedName name="FactorPlomeria">[37]INSUMOS!#REF!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[36]Presup!#REF!</definedName>
    <definedName name="fct">[36]Presup!#REF!</definedName>
    <definedName name="fdcementogris">'[27]Analisis Unit. '!$F$34</definedName>
    <definedName name="FE">'[38]mov. tierra'!$D$28</definedName>
    <definedName name="FEa">'[39]V.Tierras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[11]Ana!$F$5355</definedName>
    <definedName name="FINOTECHOINCL">[11]Ana!$F$5361</definedName>
    <definedName name="FINOTECHOPLA">[11]Ana!$F$5367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[7]A!#REF!</definedName>
    <definedName name="FR">[7]A!#REF!</definedName>
    <definedName name="FRAGUA">[11]Ana!$F$371</definedName>
    <definedName name="FREG1HG">[11]Ana!$F$3918</definedName>
    <definedName name="FREG1PVCCPVC" localSheetId="0">#REF!</definedName>
    <definedName name="FREG1PVCCPVC">#REF!</definedName>
    <definedName name="FREG2HG">[11]Ana!$F$3890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[40]INSUMOS!$F$303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[11]Ins!$E$582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[16]MATERIALES!$G$32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'[27]Analisis Unit. '!$F$43</definedName>
    <definedName name="glpintura">'[27]Analisis Unit. '!$F$49</definedName>
    <definedName name="GOTEROCOL">[11]Ana!$F$453</definedName>
    <definedName name="GOTERORAN">[11]Ana!$F$458</definedName>
    <definedName name="GRAA_LAV_CLASIF">'[20]MATERIALES LISTADO'!$D$10</definedName>
    <definedName name="GRADER12G">[16]EQUIPOS!$I$11</definedName>
    <definedName name="graderm" localSheetId="0">'[14]Listado Equipos a utilizar'!#REF!</definedName>
    <definedName name="graderm">'[14]Listado Equipos a utilizar'!#REF!</definedName>
    <definedName name="GRAVA" localSheetId="0">#REF!</definedName>
    <definedName name="GRAVA">#REF!</definedName>
    <definedName name="Grava_de_1_2__3_4__Clasificada" localSheetId="0">[6]Insumos!#REF!</definedName>
    <definedName name="Grava_de_1_2__3_4__Clasificada">[6]Insumos!#REF!</definedName>
    <definedName name="GRAVAL" localSheetId="0">#REF!</definedName>
    <definedName name="GRAVAL">#REF!</definedName>
    <definedName name="Gravilla_1_2__3_16__Clasificada" localSheetId="0">[6]Insumos!#REF!</definedName>
    <definedName name="Gravilla_1_2__3_16__Clasificada">[6]Insumos!#REF!</definedName>
    <definedName name="Gravilla_de_3_4__3_8__Clasificada" localSheetId="0">[6]Insumos!#REF!</definedName>
    <definedName name="Gravilla_de_3_4__3_8__Clasificada">[6]Insumos!#REF!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[41]Analisis!$J$2</definedName>
    <definedName name="HAANT4015124238">[11]Ana!$F$542</definedName>
    <definedName name="HAANT4015180238">[11]Ana!$F$546</definedName>
    <definedName name="HAANT4015210238">[11]Ana!$F$550</definedName>
    <definedName name="HAANT4015240238" localSheetId="0">#REF!</definedName>
    <definedName name="HAANT4015240238">#REF!</definedName>
    <definedName name="HACOL20201244041238A20LIG">[11]Ana!$F$579</definedName>
    <definedName name="HACOL20201244041238A20MANO">[11]Ana!$F$583</definedName>
    <definedName name="HACOL20201244043814A20LIG">[11]Ana!$F$570</definedName>
    <definedName name="HACOL20201244043814A20MANO">[11]Ana!$F$574</definedName>
    <definedName name="HACOL2020180404122538A20">[11]Ana!$F$705</definedName>
    <definedName name="HACOL20201804041238A20">[11]Ana!$F$700</definedName>
    <definedName name="HACOL2020180604122538A20">[11]Ana!$F$715</definedName>
    <definedName name="HACOL20201806041238A20">[11]Ana!$F$710</definedName>
    <definedName name="HACOL20301244041238A20LIG">[11]Ana!$F$596</definedName>
    <definedName name="HACOL20301244041238A20MANO">[11]Ana!$F$600</definedName>
    <definedName name="HACOL2030180604122538A20">[11]Ana!$F$733</definedName>
    <definedName name="HACOL20301806041238A20">[11]Ana!$F$728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[11]Ana!$F$613</definedName>
    <definedName name="HACOL30301244081238A20MANO">[11]Ana!$F$617</definedName>
    <definedName name="HACOL3030180408122538A30">[11]Ana!$F$766</definedName>
    <definedName name="HACOL3030180408122538A30PORT">[11]Ana!$F$771</definedName>
    <definedName name="HACOL30301804081238A30">[11]Ana!$F$756</definedName>
    <definedName name="HACOL30301804081238A30PORT">[11]Ana!$F$761</definedName>
    <definedName name="HACOL3030180608122538A30">[11]Ana!$F$788</definedName>
    <definedName name="HACOL3030180608122538A30PORT">[11]Ana!$F$793</definedName>
    <definedName name="HACOL30301806081238A30">[11]Ana!$F$777</definedName>
    <definedName name="HACOL30301806081238A30PORT">[11]Ana!$F$782</definedName>
    <definedName name="HACOL30302104043438A30">[11]Ana!$F$949</definedName>
    <definedName name="HACOL30302104043438A30PORT">[11]Ana!$F$954</definedName>
    <definedName name="HACOL30302106043438A30">[11]Ana!$F$960</definedName>
    <definedName name="HACOL30302106043438A30PORT">[11]Ana!$F$965</definedName>
    <definedName name="HACOL30302404043438A30">[11]Ana!$F$1121</definedName>
    <definedName name="HACOL30302404043438A30PORT">[11]Ana!$F$1126</definedName>
    <definedName name="HACOL30302406043438A30">[11]Ana!$F$1132</definedName>
    <definedName name="HACOL30302406043438A30PORT">[11]Ana!$F$1137</definedName>
    <definedName name="HACOL30401244043438A30LIG">[11]Ana!$F$630</definedName>
    <definedName name="HACOL30401244043438A30MANO">[11]Ana!$F$634</definedName>
    <definedName name="HACOL30401804043438A30">[11]Ana!$F$806</definedName>
    <definedName name="HACOL30401804043438A30PORT">[11]Ana!$F$811</definedName>
    <definedName name="HACOL30401806043438A30">[11]Ana!$F$817</definedName>
    <definedName name="HACOL30401806043438A30PORT">[11]Ana!$F$822</definedName>
    <definedName name="HACOL30402104043438A30">[11]Ana!$F$978</definedName>
    <definedName name="HACOL30402104043438A30PORT">[11]Ana!$F$983</definedName>
    <definedName name="HACOL30402106043438A30">[11]Ana!$F$989</definedName>
    <definedName name="HACOL30402106043438A30PORT">[11]Ana!$F$994</definedName>
    <definedName name="HACOL30402404043438A30">[11]Ana!$F$1150</definedName>
    <definedName name="HACOL30402404043438A30PORT">[11]Ana!$F$1155</definedName>
    <definedName name="HACOL30402406043438A30">[11]Ana!$F$1161</definedName>
    <definedName name="HACOL30402406043438A30PORT">[11]Ana!$F$1166</definedName>
    <definedName name="HACOL3040ENTRADAESTECONTRA" localSheetId="0">#REF!</definedName>
    <definedName name="HACOL3040ENTRADAESTECONTRA">#REF!</definedName>
    <definedName name="HACOL40401244041243438A20LIG">[11]Ana!$F$648</definedName>
    <definedName name="HACOL40401244041243438A20MANO">[11]Ana!$F$652</definedName>
    <definedName name="HACOL4040180404124342538A20">[11]Ana!$F$847</definedName>
    <definedName name="HACOL4040180404124342538A20PORT">[11]Ana!$F$852</definedName>
    <definedName name="HACOL40401804041243438A20">[11]Ana!$F$836</definedName>
    <definedName name="HACOL40401804041243438A20PORT">[11]Ana!$F$841</definedName>
    <definedName name="HACOL4040180604124342538A30">[11]Ana!$F$871</definedName>
    <definedName name="HACOL4040180604124342538A30PORT">[11]Ana!$F$876</definedName>
    <definedName name="HACOL40401806041243438A30">[11]Ana!$F$859</definedName>
    <definedName name="HACOL40401806041243438A30PORT">[11]Ana!$F$864</definedName>
    <definedName name="HACOL4040210404122543438A20">[11]Ana!$F$1019</definedName>
    <definedName name="HACOL4040210404122543438A20PORT">[11]Ana!$F$1024</definedName>
    <definedName name="HACOL40402104041243438A20">[11]Ana!$F$1008</definedName>
    <definedName name="HACOL40402104041243438A20PORT">[11]Ana!$F$1013</definedName>
    <definedName name="HACOL4040210604122543438A30">[11]Ana!$F$1043</definedName>
    <definedName name="HACOL4040210604122543438A30PORT">[11]Ana!$F$1048</definedName>
    <definedName name="HACOL40402106041243438A30">[11]Ana!$F$1031</definedName>
    <definedName name="HACOL40402106041243438A30PORT">[11]Ana!$F$1036</definedName>
    <definedName name="HACOL4040240404122543438A20">[11]Ana!$F$1191</definedName>
    <definedName name="HACOL4040240404122543438A20PORT">[11]Ana!$F$1196</definedName>
    <definedName name="HACOL40402404041243438A20">[11]Ana!$F$1180</definedName>
    <definedName name="HACOL40402404041243438A20PORT">[11]Ana!$F$1185</definedName>
    <definedName name="HACOL4040240604122543438A30">[11]Ana!$F$1215</definedName>
    <definedName name="HACOL4040240604122543438A30PORT">[11]Ana!$F$1220</definedName>
    <definedName name="HACOL40402406041243438A30">[11]Ana!$F$1203</definedName>
    <definedName name="HACOL40402406041243438A30PORT">[11]Ana!$F$1208</definedName>
    <definedName name="HACOL5050124404344138A20LIG">[11]Ana!$F$666</definedName>
    <definedName name="HACOL5050124404344138A20MANO">[11]Ana!$F$670</definedName>
    <definedName name="HACOL5050180404344138A20">[11]Ana!$F$890</definedName>
    <definedName name="HACOL5050180404344138A20PORT">[11]Ana!$F$895</definedName>
    <definedName name="HACOL5050180604344138A20">[11]Ana!$F$902</definedName>
    <definedName name="HACOL5050180604344138A20PORT">[11]Ana!$F$907</definedName>
    <definedName name="HACOL5050210404344138A20">[11]Ana!$F$1062</definedName>
    <definedName name="HACOL5050210404344138A20PORT">[11]Ana!$F$1067</definedName>
    <definedName name="HACOL5050210604344138A20">[11]Ana!$F$1074</definedName>
    <definedName name="HACOL5050210604344138A20PORT">[11]Ana!$F$1079</definedName>
    <definedName name="HACOL5050240404344138A20">[11]Ana!$F$1234</definedName>
    <definedName name="HACOL5050240404344138A20PORT">[11]Ana!$F$1239</definedName>
    <definedName name="HACOL5050240604344138A20">[11]Ana!$F$1246</definedName>
    <definedName name="HACOL5050240604344138A20PORT">[11]Ana!$F$1251</definedName>
    <definedName name="HACOL60601244012138A20LIG">[11]Ana!$F$683</definedName>
    <definedName name="HACOL60601244012138A20MANO">[11]Ana!$F$687</definedName>
    <definedName name="HACOL60601804012138A20">[11]Ana!$F$920</definedName>
    <definedName name="HACOL60601804012138A30PORT">[11]Ana!$F$925</definedName>
    <definedName name="HACOL60601806012138A30">[11]Ana!$F$931</definedName>
    <definedName name="HACOL60601806012138A30PORT">[11]Ana!$F$936</definedName>
    <definedName name="HACOL60602104012138A20">[11]Ana!$F$1092</definedName>
    <definedName name="HACOL60602104012138A30PORT">[11]Ana!$F$1097</definedName>
    <definedName name="HACOL60602106012138A30">[11]Ana!$F$1103</definedName>
    <definedName name="HACOL60602106012138A30PORT">[11]Ana!$F$1108</definedName>
    <definedName name="HACOL60602404012138A20">[11]Ana!$F$1264</definedName>
    <definedName name="HACOL60602404012138A20PORT">[11]Ana!$F$1269</definedName>
    <definedName name="HACOL60602406012138A20">[11]Ana!$F$1275</definedName>
    <definedName name="HACOL60602406012138A20PORT">[11]Ana!$F$1280</definedName>
    <definedName name="HACOLA15201244043814A20LIG">[11]Ana!$F$1295</definedName>
    <definedName name="HACOLA15201244043814A20MANO">[11]Ana!$F$1307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[11]Ana!$F$1343</definedName>
    <definedName name="HACOLA20201244043814A20MANO">[11]Ana!$F$1355</definedName>
    <definedName name="HADIN10201244023821214A20LIG">[11]Ana!$F$1371</definedName>
    <definedName name="HADIN10201244023821214A20MANO">[11]Ana!$F$1384</definedName>
    <definedName name="HADIN10201804023821214A20">[11]Ana!$F$1473</definedName>
    <definedName name="HADIN15201244023831214A20LIG">[11]Ana!$F$1397</definedName>
    <definedName name="HADIN15201244023831214A20MANO">[11]Ana!$F$1410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[11]Ana!$F$1486</definedName>
    <definedName name="HADIN20201244023831238A20LIG">[11]Ana!$F$1448</definedName>
    <definedName name="HADIN20201244023831238A20MANO">[11]Ana!$F$1460</definedName>
    <definedName name="HADIN20201804023831238A20">[11]Ana!$F$1498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[11]Ana!$F$1517</definedName>
    <definedName name="HALOS101244038A25LIGW">[11]Ana!$F$1513</definedName>
    <definedName name="HALOS10124603825A25LIGW">[11]Ana!$F$1527</definedName>
    <definedName name="HALOS101246038A25LIGW">[11]Ana!$F$1522</definedName>
    <definedName name="HALOS10180403825A25">[11]Ana!$F$1569</definedName>
    <definedName name="HALOS101804038A25">[11]Ana!$F$1565</definedName>
    <definedName name="HALOS10180603825A25">[11]Ana!$F$1579</definedName>
    <definedName name="HALOS101806038A25">[11]Ana!$F$1574</definedName>
    <definedName name="HALOS12124403825A25LIGW">[11]Ana!$F$1543</definedName>
    <definedName name="HALOS121244038A25LIGW">[11]Ana!$F$1539</definedName>
    <definedName name="HALOS12124603825A25LIGW">[11]Ana!$F$1553</definedName>
    <definedName name="HALOS121246038A25LIGW">[11]Ana!$F$1548</definedName>
    <definedName name="HALOS12180403825A25">[11]Ana!$F$1595</definedName>
    <definedName name="HALOS121804038A25">[11]Ana!$F$1591</definedName>
    <definedName name="HALOS12180603825A25">[11]Ana!$F$1605</definedName>
    <definedName name="HALOS121806038A25">[11]Ana!$F$1600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[11]Ana!$F$1625</definedName>
    <definedName name="HAMUR151804038A20X202CAR">[11]Ana!$F$1621</definedName>
    <definedName name="HAMUR15180603825A20X202CAR">[11]Ana!$F$1635</definedName>
    <definedName name="HAMUR151806038A20X202CAR">[11]Ana!$F$1630</definedName>
    <definedName name="HAMUR15210403825A20X202CAR">[11]Ana!$F$1652</definedName>
    <definedName name="HAMUR152104038A20X202CAR">[11]Ana!$F$1648</definedName>
    <definedName name="HAMUR15210603825A20X202CAR">[11]Ana!$F$1662</definedName>
    <definedName name="HAMUR152106038A20X202CAR">[11]Ana!$F$1657</definedName>
    <definedName name="HAMUR15240403825A20X202CAR">[11]Ana!$F$1679</definedName>
    <definedName name="HAMUR152404038A20X202CAR">[11]Ana!$F$1675</definedName>
    <definedName name="HAMUR15240603825A20X202CAR">[11]Ana!$F$1689</definedName>
    <definedName name="HAMUR152406038A20X202CAR">[11]Ana!$F$1684</definedName>
    <definedName name="HAMUR20180403825A20X202CAR">[11]Ana!$F$1706</definedName>
    <definedName name="HAMUR201804038A20X202CAR">[11]Ana!$F$1702</definedName>
    <definedName name="HAMUR20180603825A20X202CAR">[11]Ana!$F$1716</definedName>
    <definedName name="HAMUR201806038A20X202CAR">[11]Ana!$F$1711</definedName>
    <definedName name="HAMUR20210401225A10X102CAR">[11]Ana!$F$1760</definedName>
    <definedName name="HAMUR20210401225A20X202CAR">[11]Ana!$F$1787</definedName>
    <definedName name="HAMUR202104012A10X102CAR">[11]Ana!$F$1756</definedName>
    <definedName name="HAMUR202104012A20X202CAR">[11]Ana!$F$1783</definedName>
    <definedName name="HAMUR20210403825A20X202CAR">[11]Ana!$F$1733</definedName>
    <definedName name="HAMUR202104038A20X202CAR">[11]Ana!$F$1729</definedName>
    <definedName name="HAMUR20210601225A10X102CAR">[11]Ana!$F$1770</definedName>
    <definedName name="HAMUR20210601225A20X202CAR">[11]Ana!$F$1797</definedName>
    <definedName name="HAMUR202106012A10X102CAR">[11]Ana!$F$1765</definedName>
    <definedName name="HAMUR202106012A20X202CAR">[11]Ana!$F$1792</definedName>
    <definedName name="HAMUR20210603825A20X202CAR">[11]Ana!$F$1743</definedName>
    <definedName name="HAMUR202106038A20X202CAR">[11]Ana!$F$1738</definedName>
    <definedName name="HAMUR20240401225A10X102CAR">[11]Ana!$F$1814</definedName>
    <definedName name="HAMUR20240401225A20X202CAR">[11]Ana!$F$1841</definedName>
    <definedName name="HAMUR202404012A10X102CAR">[11]Ana!$F$1810</definedName>
    <definedName name="HAMUR202404012A20X202CAR">[11]Ana!$F$1837</definedName>
    <definedName name="HAMUR20240601225A10X102CAR">[11]Ana!$F$1824</definedName>
    <definedName name="HAMUR20240601225A20X202CAR">[11]Ana!$F$1851</definedName>
    <definedName name="HAMUR202406012A10X102CAR">[11]Ana!$F$1819</definedName>
    <definedName name="HAMUR202406012A20X202CAR">[11]Ana!$F$1846</definedName>
    <definedName name="HAPEDCONTRA" localSheetId="0">#REF!</definedName>
    <definedName name="HAPEDCONTRA">#REF!</definedName>
    <definedName name="HAPISO38A20AD124ESP10">[11]Ana!$F$4643</definedName>
    <definedName name="HAPISO38A20AD124ESP12">[11]Ana!$F$4652</definedName>
    <definedName name="HAPISO38A20AD124ESP15">[11]Ana!$F$4661</definedName>
    <definedName name="HAPISO38A20AD124ESP20">[11]Ana!$F$4670</definedName>
    <definedName name="HAPISO38A20AD140ESP10">[11]Ana!$F$4679</definedName>
    <definedName name="HAPISO38A20AD140ESP12">[11]Ana!$F$4688</definedName>
    <definedName name="HAPISO38A20AD140ESP15">[11]Ana!$F$4697</definedName>
    <definedName name="HAPISO38A20AD140ESP20">[11]Ana!$F$4706</definedName>
    <definedName name="HAPISO38A20AD180ESP10">[11]Ana!$F$4715</definedName>
    <definedName name="HAPISO38A20AD180ESP12">[11]Ana!$F$4724</definedName>
    <definedName name="HAPISO38A20AD180ESP15">[11]Ana!$F$4733</definedName>
    <definedName name="HAPISO38A20AD180ESP20">[11]Ana!$F$4742</definedName>
    <definedName name="HAPISO38A20AD210ESP10">[11]Ana!$F$4751</definedName>
    <definedName name="HAPISO38A20AD210ESP12">[11]Ana!$F$4760</definedName>
    <definedName name="HAPISO38A20AD210ESP15">[11]Ana!$F$4769</definedName>
    <definedName name="HAPISO38A20AD210ESP20">[11]Ana!$F$4778</definedName>
    <definedName name="HARAMPA12124401225A2038A20LIGWIN">[11]Ana!$F$1871</definedName>
    <definedName name="HARAMPA12124401225A2038A20MANO">[11]Ana!$F$1890</definedName>
    <definedName name="HARAMPA121244012A2038A20LIGWIN">[11]Ana!$F$1866</definedName>
    <definedName name="HARAMPA121244012A2038A20MANO">[11]Ana!$F$1885</definedName>
    <definedName name="HARAMPA12124601225A2038A20LIGWIN">[11]Ana!$F$1881</definedName>
    <definedName name="HARAMPA12124601225A2038A20MANO">[11]Ana!$F$1901</definedName>
    <definedName name="HARAMPA121246012A2038A20LIGWIN">[11]Ana!$F$1876</definedName>
    <definedName name="HARAMPA121246012A2038A20MANO">[11]Ana!$F$1896</definedName>
    <definedName name="HARAMPA12180401225A2038A20">[11]Ana!$F$1918</definedName>
    <definedName name="HARAMPA121804012A2038A20">[11]Ana!$F$1913</definedName>
    <definedName name="HARAMPA12180601225A2038A20">[11]Ana!$F$1928</definedName>
    <definedName name="HARAMPA121806012A2038A20">[11]Ana!$F$1923</definedName>
    <definedName name="HARAMPA12210401225A2038A20">[11]Ana!$F$1945</definedName>
    <definedName name="HARAMPA122104012A2038A20">[11]Ana!$F$1940</definedName>
    <definedName name="HARAMPA12210601225A2038A20">[11]Ana!$F$1955</definedName>
    <definedName name="HARAMPA122106012A2038A20">[11]Ana!$F$1950</definedName>
    <definedName name="HARAMPA12240401225A2038A20">[11]Ana!$F$1972</definedName>
    <definedName name="HARAMPA122404012A2038A20">[11]Ana!$F$1967</definedName>
    <definedName name="HARAMPA12240601225A2038A20">[11]Ana!$F$1982</definedName>
    <definedName name="HARAMPA122406012A2038A20">[11]Ana!$F$1977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[11]Ana!$F$2494</definedName>
    <definedName name="HAVA15201244043814A20MANO">[11]Ana!$F$2506</definedName>
    <definedName name="HAVA20201244043838A20LIG">[11]Ana!$F$2517</definedName>
    <definedName name="HAVA20201244043838A20MANO">[11]Ana!$F$2528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[11]Ana!$F$1998</definedName>
    <definedName name="HAVIGA20401246033423838A20LIGWIN">[11]Ana!$F$2004</definedName>
    <definedName name="HAVIGA20401804033423838A20">[11]Ana!$F$2081</definedName>
    <definedName name="HAVIGA20401804033423838A20POR">[11]Ana!$F$2086</definedName>
    <definedName name="HAVIGA20401806033423838A20">[11]Ana!$F$2092</definedName>
    <definedName name="HAVIGA20401806033423838A20POR">[11]Ana!$F$2098</definedName>
    <definedName name="HAVIGA20402104033423838A20">[11]Ana!$F$2218</definedName>
    <definedName name="HAVIGA20402104033423838A20POR">[11]Ana!$F$2223</definedName>
    <definedName name="HAVIGA20402106033423838A20">[11]Ana!$F$2229</definedName>
    <definedName name="HAVIGA20402106033423838A20POR">[11]Ana!$F$2235</definedName>
    <definedName name="HAVIGA20402404033423838A20">[11]Ana!$F$2355</definedName>
    <definedName name="HAVIGA20402404033423838A20POR">[11]Ana!$F$2360</definedName>
    <definedName name="HAVIGA20402406033423838A20">[11]Ana!$F$2366</definedName>
    <definedName name="HAVIGA20402406033423838A20POR">[11]Ana!$F$2372</definedName>
    <definedName name="HAVIGA25501244043423838A25LIGWIN">[11]Ana!$F$2017</definedName>
    <definedName name="HAVIGA25501246043423838A25LIGWIN">[11]Ana!$F$2023</definedName>
    <definedName name="HAVIGA25501804043423838A25">[11]Ana!$F$2111</definedName>
    <definedName name="HAVIGA25501804043423838A25POR">[11]Ana!$F$2116</definedName>
    <definedName name="HAVIGA25501806043423838A25">[11]Ana!$F$2122</definedName>
    <definedName name="HAVIGA25501806043423838A25POR">[11]Ana!$F$2128</definedName>
    <definedName name="HAVIGA25502104043423838A25">[11]Ana!$F$2248</definedName>
    <definedName name="HAVIGA25502104043423838A25POR">[11]Ana!$F$2253</definedName>
    <definedName name="HAVIGA25502106043423838A25">[11]Ana!$F$2259</definedName>
    <definedName name="HAVIGA25502106043423838A25POR">[11]Ana!$F$2265</definedName>
    <definedName name="HAVIGA25502404043423838A25">[11]Ana!$F$2385</definedName>
    <definedName name="HAVIGA25502404043423838A25POR">[11]Ana!$F$2390</definedName>
    <definedName name="HAVIGA25502406043423838A25">[11]Ana!$F$2396</definedName>
    <definedName name="HAVIGA25502406043423838A25POR">[11]Ana!$F$2402</definedName>
    <definedName name="HAVIGA3060124404123838A25LIGWIN">[11]Ana!$F$2036</definedName>
    <definedName name="HAVIGA3060124604123838A25LIGWIN">[11]Ana!$F$2042</definedName>
    <definedName name="HAVIGA3060180404123838A25">[11]Ana!$F$2141</definedName>
    <definedName name="HAVIGA3060180404123838A25POR">[11]Ana!$F$2146</definedName>
    <definedName name="HAVIGA3060180604123838A25">[11]Ana!$F$2152</definedName>
    <definedName name="HAVIGA3060180604123838A25POR">[11]Ana!$F$2158</definedName>
    <definedName name="HAVIGA3060210404123838A25">[11]Ana!$F$2278</definedName>
    <definedName name="HAVIGA3060210404123838A25POR">[11]Ana!$F$2283</definedName>
    <definedName name="HAVIGA3060210604123838A25">[11]Ana!$F$2289</definedName>
    <definedName name="HAVIGA3060210604123838A25POR">[11]Ana!$F$2295</definedName>
    <definedName name="HAVIGA3060240404123838A25">[11]Ana!$F$2415</definedName>
    <definedName name="HAVIGA3060240404123838A25POR">[11]Ana!$F$2420</definedName>
    <definedName name="HAVIGA3060240604123838A25">[11]Ana!$F$2426</definedName>
    <definedName name="HAVIGA3060240604123838A25POR">[11]Ana!$F$2432</definedName>
    <definedName name="HAVIGA408012440512122538A25LIGWIN">[11]Ana!$F$2061</definedName>
    <definedName name="HAVIGA4080124405121238A25LIGWIN">[11]Ana!$F$2056</definedName>
    <definedName name="HAVIGA4080124605121238A25LIGWIN">[11]Ana!$F$2068</definedName>
    <definedName name="HAVIGA4080180405121238A25">[11]Ana!$F$2172</definedName>
    <definedName name="HAVIGA4080180405121238A25POR">[11]Ana!$F$2177</definedName>
    <definedName name="HAVIGA408018060512122538A25">[11]Ana!$F$2198</definedName>
    <definedName name="HAVIGA408018060512122538A25POR">[11]Ana!$F$2205</definedName>
    <definedName name="HAVIGA4080180605121238A25">[11]Ana!$F$2184</definedName>
    <definedName name="HAVIGA4080180605121238A25POR">[11]Ana!$F$2191</definedName>
    <definedName name="HAVIGA4080210405121238A25">[11]Ana!$F$2309</definedName>
    <definedName name="HAVIGA4080210405121238A25por">[11]Ana!$F$2314</definedName>
    <definedName name="HAVIGA408021060512122538A25">[11]Ana!$F$2335</definedName>
    <definedName name="HAVIGA408021060512122538A25POR">[11]Ana!$F$2342</definedName>
    <definedName name="HAVIGA4080210605121238A25">[11]Ana!$F$2321</definedName>
    <definedName name="HAVIGA4080210605121238A25POR">[11]Ana!$F$2328</definedName>
    <definedName name="HAVIGA4080240405121238A25">[11]Ana!$F$2446</definedName>
    <definedName name="HAVIGA4080240405121238A25POR">[11]Ana!$F$2451</definedName>
    <definedName name="HAVIGA408024060512122538A25">[11]Ana!$F$2472</definedName>
    <definedName name="HAVIGA408024060512122538A25PORT">[11]Ana!$F$2479</definedName>
    <definedName name="HAVIGA4080240605121238A25">[11]Ana!$F$2458</definedName>
    <definedName name="HAVIGA4080240605121238A25POR">[11]Ana!$F$2465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[11]Ana!$F$2547</definedName>
    <definedName name="HAVUE40101244023838A20LIGWIN">[11]Ana!$F$2543</definedName>
    <definedName name="HAVUE4010124602383825A20LIGWIN">[11]Ana!$F$2557</definedName>
    <definedName name="HAVUE40101246023838A20LIGWIN">[11]Ana!$F$2552</definedName>
    <definedName name="HAVUE4010180402383825A20">[11]Ana!$F$2599</definedName>
    <definedName name="HAVUE40101804023838A20">[11]Ana!$F$2595</definedName>
    <definedName name="HAVUE40101806023838A20">[11]Ana!$F$2604</definedName>
    <definedName name="HAVUE4012124402383825A20LIGWIN">[11]Ana!$F$2573</definedName>
    <definedName name="HAVUE40121244023838A20LIGWIN">[11]Ana!$F$2569</definedName>
    <definedName name="HAVUE4012124602383825A20LIGWIN">[11]Ana!$F$2583</definedName>
    <definedName name="HAVUE40121246023838A20LIGWIN">[11]Ana!$F$2578</definedName>
    <definedName name="HAVUE4012180402383825A20">[11]Ana!$F$2625</definedName>
    <definedName name="HAVUE40121804023838A20">[11]Ana!$F$2621</definedName>
    <definedName name="HAVUE4012180602383825A20">[11]Ana!$F$2635</definedName>
    <definedName name="HAVUE40121806023838A20">[11]Ana!$F$2630</definedName>
    <definedName name="HAVUELO10CONTRA" localSheetId="0">#REF!</definedName>
    <definedName name="HAVUELO10CONTRA">#REF!</definedName>
    <definedName name="HAZCH301354081225C634ADLIG">[11]Ana!$F$2652</definedName>
    <definedName name="HAZCH3013540812C634ADLIG">[11]Ana!$F$2645</definedName>
    <definedName name="HAZCH301356081225C634ADLIG">[11]Ana!$F$2666</definedName>
    <definedName name="HAZCH3013560812C634ADLIG">[11]Ana!$F$2659</definedName>
    <definedName name="HAZCH301404081225C634AD">[11]Ana!$F$2708</definedName>
    <definedName name="HAZCH3014040812C634AD">[11]Ana!$F$2701</definedName>
    <definedName name="HAZCH301406081225C634AD">[11]Ana!$F$2722</definedName>
    <definedName name="HAZCH3014060812C634AD">[11]Ana!$F$2715</definedName>
    <definedName name="HAZCH301804081225C634AD">[11]Ana!$F$2764</definedName>
    <definedName name="HAZCH3018040812C634AD">[11]Ana!$F$2757</definedName>
    <definedName name="HAZCH301806081225C634AD">[11]Ana!$F$2778</definedName>
    <definedName name="HAZCH3018060812C634AD">[11]Ana!$F$2771</definedName>
    <definedName name="HAZCH302104081225C634AD">[11]Ana!$F$2820</definedName>
    <definedName name="HAZCH3021040812C634AD">[11]Ana!$F$2813</definedName>
    <definedName name="HAZCH302106081225C634AD">[11]Ana!$F$2834</definedName>
    <definedName name="HAZCH3021060812C634AD">[11]Ana!$F$2827</definedName>
    <definedName name="HAZCH302404081225C634AD">[11]Ana!$F$2876</definedName>
    <definedName name="HAZCH3024040812C634AD">[11]Ana!$F$2869</definedName>
    <definedName name="HAZCH302406081225C634AD">[11]Ana!$F$2890</definedName>
    <definedName name="HAZCH3024060812C634AD">[11]Ana!$F$2883</definedName>
    <definedName name="HAZCH35180401225A15ADC18342CAM">[11]Ana!$F$2935</definedName>
    <definedName name="HAZCH351804012A15ADC18342CAM">[11]Ana!$F$2928</definedName>
    <definedName name="HAZCH35180601225A15ADC18342CAM">[11]Ana!$F$2949</definedName>
    <definedName name="HAZCH351806012A15ADC18342CAM">[11]Ana!$F$2942</definedName>
    <definedName name="HAZCH35210401225A15ADC18342CAM">[11]Ana!$F$2963</definedName>
    <definedName name="HAZCH352104012A15ADC18342CAM">[11]Ana!$F$2956</definedName>
    <definedName name="HAZCH35210601225A15ADC18342CAM">[11]Ana!$F$2977</definedName>
    <definedName name="HAZCH352106012A15ADC18342CAM">[11]Ana!$F$2970</definedName>
    <definedName name="HAZCH35240401225A15ADC18342CAM">[11]Ana!$F$2991</definedName>
    <definedName name="HAZCH352404012A15ADC18342CAM">[11]Ana!$F$2984</definedName>
    <definedName name="HAZCH35240601225A15ADC18342CAM">[11]Ana!$F$3005</definedName>
    <definedName name="HAZCH352406012A15ADC18342CAM">[11]Ana!$F$2998</definedName>
    <definedName name="HAZCH4013540812C634ADLIG">[11]Ana!$F$2673</definedName>
    <definedName name="HAZCH4013560812C634ADLIG">[11]Ana!$F$2680</definedName>
    <definedName name="HAZCH401404081225C634AD">[11]Ana!$F$2736</definedName>
    <definedName name="HAZCH4014040812C634AD">[11]Ana!$F$2729</definedName>
    <definedName name="HAZCH401804081225C634AD">[11]Ana!$F$2792</definedName>
    <definedName name="HAZCH4018040812C634AD">[11]Ana!$F$2785</definedName>
    <definedName name="HAZCH402104081225C634AD">[11]Ana!$F$2848</definedName>
    <definedName name="HAZCH4021040812C634AD">[11]Ana!$F$2841</definedName>
    <definedName name="HAZCH402404081225C634AD">[11]Ana!$F$2904</definedName>
    <definedName name="HAZCH4024040812C634AD">[11]Ana!$F$2897</definedName>
    <definedName name="HAZCH402406081225C634AD">[11]Ana!$F$2918</definedName>
    <definedName name="HAZCH4024060812C634AD">[11]Ana!$F$2911</definedName>
    <definedName name="HAZCH601356081225C634ADLIG">[11]Ana!$F$2694</definedName>
    <definedName name="HAZCH6013560812C634ADLIG">[11]Ana!$F$2687</definedName>
    <definedName name="HAZCH601406081225C634AD">[11]Ana!$F$2750</definedName>
    <definedName name="HAZCH6014060812C634AD">[11]Ana!$F$2743</definedName>
    <definedName name="HAZCH601806081225C634AD">[11]Ana!$F$2806</definedName>
    <definedName name="HAZCH6018060812C634AD">[11]Ana!$F$2799</definedName>
    <definedName name="HAZCH602106081225C634AD">[11]Ana!$F$2862</definedName>
    <definedName name="HAZCH6021060812C634AD">[11]Ana!$F$2855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[11]Ana!$F$3035</definedName>
    <definedName name="HAZM301512423838A30LIG">[11]Ana!$F$3041</definedName>
    <definedName name="HAZM302012423838A25LIG">[11]Ana!$F$3053</definedName>
    <definedName name="HAZM302013523838A25LIG">[11]Ana!$F$3014</definedName>
    <definedName name="HAZM302014023838A25">[11]Ana!$F$3074</definedName>
    <definedName name="HAZM30X20180">[11]Ana!$F$3095</definedName>
    <definedName name="HAZM401512423838A30LIG">[11]Ana!$F$3047</definedName>
    <definedName name="HAZM452012433838A25LIG">[11]Ana!$F$3058</definedName>
    <definedName name="HAZM452013533838A25LIG">[11]Ana!$F$3019</definedName>
    <definedName name="HAZM452014033838A25">[11]Ana!$F$3079</definedName>
    <definedName name="HAZM452018033838A25">[11]Ana!$F$3100</definedName>
    <definedName name="HAZM452512433838A25LIG">[11]Ana!$F$3063</definedName>
    <definedName name="HAZM452513533838A25LIG">[11]Ana!$F$3024</definedName>
    <definedName name="HAZM452514033838A25">[11]Ana!$F$3084</definedName>
    <definedName name="HAZM452521033838A25">[11]Ana!$F$3115</definedName>
    <definedName name="HAZM452524033838A25">[11]Ana!$F$3125</definedName>
    <definedName name="HAZM45X25180">[11]Ana!$F$3105</definedName>
    <definedName name="HAZM602512433838A25LIG">[11]Ana!$F$3068</definedName>
    <definedName name="HAZM602513533838A25LIG">[11]Ana!$F$3029</definedName>
    <definedName name="HAZM602514033838A25">[11]Ana!$F$3089</definedName>
    <definedName name="HAZM602521033838A25">[11]Ana!$F$3120</definedName>
    <definedName name="HAZM602524033838A25">[11]Ana!$F$3130</definedName>
    <definedName name="HAZM60X25180">[11]Ana!$F$3110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[15]Insumos!$B$69:$D$69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[11]Ana!$F$3246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'[23]Ana. Horm mexc mort'!$D$70</definedName>
    <definedName name="horm.1.3">'[27]Analisis Unit. '!$F$74</definedName>
    <definedName name="horm.1.3.5">'[27]Analisis Unit. '!$F$64</definedName>
    <definedName name="HORM124">[11]Ana!$F$3302</definedName>
    <definedName name="HORM124LIGADORA">[11]Ana!$F$3309</definedName>
    <definedName name="HORM124LIGAWINCHE">[11]Ana!$F$3316</definedName>
    <definedName name="HORM135">[11]Ana!$F$3281</definedName>
    <definedName name="HORM135LIGADORA">[11]Ana!$F$3288</definedName>
    <definedName name="HORM135LIGAWINCHE">[11]Ana!$F$3295</definedName>
    <definedName name="HORM140">[11]Ana!$F$3138</definedName>
    <definedName name="HORM160">[11]Ana!$F$3143</definedName>
    <definedName name="HORM180">[11]Ana!$F$3148</definedName>
    <definedName name="HORM210">[11]Ana!$F$3153</definedName>
    <definedName name="HORM240">[11]Ana!$F$3158</definedName>
    <definedName name="HORM250">[11]Ana!$F$3163</definedName>
    <definedName name="HORM260">[11]Ana!$F$3168</definedName>
    <definedName name="HORM280">[11]Ana!$F$3173</definedName>
    <definedName name="HORM300">[11]Ana!$F$3178</definedName>
    <definedName name="HORM315">[11]Ana!$F$3183</definedName>
    <definedName name="HORM350">[11]Ana!$F$3188</definedName>
    <definedName name="HORM400">[11]Ana!$F$3193</definedName>
    <definedName name="HORMFROT">[11]Ana!$F$4786</definedName>
    <definedName name="Hormigón_Industrial_180_Kg_cm2">[15]Insumos!$B$70:$D$70</definedName>
    <definedName name="Hormigón_Industrial_210_Kg_cm2">[15]Insumos!$B$71:$D$71</definedName>
    <definedName name="Hormigón_Industrial_210_Kg_cm2_1">[15]Insumos!$B$71:$D$71</definedName>
    <definedName name="Hormigón_Industrial_210_Kg_cm2_2">[15]Insumos!$B$71:$D$71</definedName>
    <definedName name="Hormigón_Industrial_210_Kg_cm2_3">[15]Insumos!$B$71:$D$71</definedName>
    <definedName name="Hormigón_Industrial_240_Kg_cm2" localSheetId="0">[6]Insumos!#REF!</definedName>
    <definedName name="Hormigón_Industrial_240_Kg_cm2">[6]Insumos!#REF!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[16]MATERIALES!#REF!</definedName>
    <definedName name="Hormigon240i">[16]MATERIALES!#REF!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'[13]Tarifas de Alquiler de Equipo'!$I$29</definedName>
    <definedName name="hr.pala.cat.966c">'[13]Tarifas de Alquiler de Equipo'!$I$54</definedName>
    <definedName name="hr.retro.cat.225">'[13]Tarifas de Alquiler de Equipo'!$I$41</definedName>
    <definedName name="hr.retro.cat.416">'[13]Tarifas de Alquiler de Equipo'!$I$46</definedName>
    <definedName name="hr.RodDin.dinapac.ca25">'[13]Tarifas de Alquiler de Equipo'!$I$80</definedName>
    <definedName name="hwinche">[11]Ana!$F$3253</definedName>
    <definedName name="idElemento">[34]Hormigón!$B:$B</definedName>
    <definedName name="imocolocjuntas">[40]INSUMOS!$F$261</definedName>
    <definedName name="IMPEST">[11]Ana!$F$3325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'[13]Analisis Unitarios'!$K$2</definedName>
    <definedName name="indi" localSheetId="0">[36]Presup!#REF!</definedName>
    <definedName name="indi">[36]Presup!#REF!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[11]Ana!$F$3996</definedName>
    <definedName name="INOALARBCOPVC" localSheetId="0">#REF!</definedName>
    <definedName name="INOALARBCOPVC">#REF!</definedName>
    <definedName name="INOALARCOL">[11]Ana!$F$4022</definedName>
    <definedName name="INOALARCOLPVC" localSheetId="0">#REF!</definedName>
    <definedName name="INOALARCOLPVC">#REF!</definedName>
    <definedName name="INOBCOSER">[11]Ana!$F$3970</definedName>
    <definedName name="INOBCOSTAPASERPVC" localSheetId="0">#REF!</definedName>
    <definedName name="INOBCOSTAPASERPVC">#REF!</definedName>
    <definedName name="INOBCOTAPASER">[11]Ana!$F$3944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[11]Ana!$F$3388</definedName>
    <definedName name="INTERRUPTOR4VIAS">[11]Ana!$F$3399</definedName>
    <definedName name="INTERRUPTORDOBLE">[11]Ana!$F$3366</definedName>
    <definedName name="INTERRUPTORPILOTO">[11]Ana!$F$3410</definedName>
    <definedName name="INTERRUPTORSENCILLO">[11]Ana!$F$3355</definedName>
    <definedName name="INTERRUPTORTRIPLE">[11]Ana!$F$3377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[42]Insumos!$G$2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[37]INSUMOS!#REF!</definedName>
    <definedName name="Jose">[37]INSUMOS!#REF!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[16]EQUIPOS!$I$25</definedName>
    <definedName name="komatsu" localSheetId="0">'[14]Listado Equipos a utilizar'!#REF!</definedName>
    <definedName name="komatsu">'[14]Listado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[11]Ana!$F$4071</definedName>
    <definedName name="LAVGRA1BCOPVC" localSheetId="0">#REF!</definedName>
    <definedName name="LAVGRA1BCOPVC">#REF!</definedName>
    <definedName name="LAVGRA2BCO">[11]Ana!$F$4046</definedName>
    <definedName name="LAVGRA2BCOPVC" localSheetId="0">#REF!</definedName>
    <definedName name="LAVGRA2BCOPVC">#REF!</definedName>
    <definedName name="LAVM1917BCO">[11]Ana!$F$4097</definedName>
    <definedName name="LAVM1917BCOPVC" localSheetId="0">#REF!</definedName>
    <definedName name="LAVM1917BCOPVC">#REF!</definedName>
    <definedName name="LAVM1917COL">[11]Ana!$F$4123</definedName>
    <definedName name="LAVM1917COLPVC" localSheetId="0">#REF!</definedName>
    <definedName name="LAVM1917COLPVC">#REF!</definedName>
    <definedName name="LAVMOVABCO">[11]Ana!$F$4150</definedName>
    <definedName name="LAVMOVABCOPVC" localSheetId="0">#REF!</definedName>
    <definedName name="LAVMOVABCOPVC">#REF!</definedName>
    <definedName name="LAVMOVACOL">[11]Ana!$F$4177</definedName>
    <definedName name="LAVMOVACOLPVC" localSheetId="0">#REF!</definedName>
    <definedName name="LAVMOVACOLPVC">#REF!</definedName>
    <definedName name="LAVMSERBCO">[11]Ana!$F$4203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'[27]Analisis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[15]Insumos!$B$136:$D$136</definedName>
    <definedName name="Ligado_y_Vaciado_con_ligadora_y_Winche" localSheetId="0">[6]Insumos!#REF!</definedName>
    <definedName name="Ligado_y_Vaciado_con_ligadora_y_Winche">[6]Insumos!#REF!</definedName>
    <definedName name="Ligado_y_Vaciado_Hormigón_Industrial_____20_M3" localSheetId="0">[6]Insumos!#REF!</definedName>
    <definedName name="Ligado_y_Vaciado_Hormigón_Industrial_____20_M3">[6]Insumos!#REF!</definedName>
    <definedName name="Ligado_y_Vaciado_Hormigón_Industrial_____4_M3" localSheetId="0">[6]Insumos!#REF!</definedName>
    <definedName name="Ligado_y_Vaciado_Hormigón_Industrial_____4_M3">[6]Insumos!#REF!</definedName>
    <definedName name="Ligado_y_Vaciado_Hormigón_Industrial___10__20_M3" localSheetId="0">[6]Insumos!#REF!</definedName>
    <definedName name="Ligado_y_Vaciado_Hormigón_Industrial___10__20_M3">[6]Insumos!#REF!</definedName>
    <definedName name="Ligado_y_Vaciado_Hormigón_Industrial___4__10_M3" localSheetId="0">[6]Insumos!#REF!</definedName>
    <definedName name="Ligado_y_Vaciado_Hormigón_Industrial___4__10_M3">[6]Insumos!#REF!</definedName>
    <definedName name="ligadohormigon" localSheetId="0">[16]OBRAMANO!#REF!</definedName>
    <definedName name="ligadohormigon">[16]OBRAMANO!#REF!</definedName>
    <definedName name="ligadora" localSheetId="0">'[14]Listado Equipos a utilizar'!#REF!</definedName>
    <definedName name="ligadora">'[14]Listado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[11]Ana!$F$3262</definedName>
    <definedName name="ligawinche">[11]Ana!$F$3274</definedName>
    <definedName name="limp.des.destronque">'[13]Analisis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'[19]ANALISIS STO DGO'!#REF!</definedName>
    <definedName name="LINE" hidden="1">'[19]ANALISIS STO DGO'!#REF!</definedName>
    <definedName name="lineout" localSheetId="0" hidden="1">'[19]ANALISIS STO DGO'!#REF!</definedName>
    <definedName name="lineout" hidden="1">'[19]ANALISIS STO DGO'!#REF!</definedName>
    <definedName name="lista" localSheetId="0">#REF!</definedName>
    <definedName name="lista">#REF!</definedName>
    <definedName name="listaCosto">[22]Cotizaciones!$A$1:$H$1</definedName>
    <definedName name="LISTADO" localSheetId="0">#REF!</definedName>
    <definedName name="LISTADO">#REF!</definedName>
    <definedName name="listaPrecios">[22]ListaPrecios!$A:$I</definedName>
    <definedName name="Listelos_de_20_Cms_en_Baños">[15]Insumos!$B$44:$D$44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[6]Insumos!#REF!</definedName>
    <definedName name="Losetas_30x30_Italianas___S_350">[6]Insumos!#REF!</definedName>
    <definedName name="Losetas_33x33_Italianas____Granito_Rosa" localSheetId="0">[6]Insumos!#REF!</definedName>
    <definedName name="Losetas_33x33_Italianas____Granito_Rosa">[6]Insumos!#REF!</definedName>
    <definedName name="Losetas_de_Barro_exagonal_Grande_C_Transp." localSheetId="0">[6]Insumos!#REF!</definedName>
    <definedName name="Losetas_de_Barro_exagonal_Grande_C_Transp.">[6]Insumos!#REF!</definedName>
    <definedName name="Losetas_de_Barro_Feria_Grande_C_Transp." localSheetId="0">[6]Insumos!#REF!</definedName>
    <definedName name="Losetas_de_Barro_Feria_Grande_C_Transp.">[6]Insumos!#REF!</definedName>
    <definedName name="LUBRICANTE" localSheetId="0">#REF!</definedName>
    <definedName name="LUBRICANTE">#REF!</definedName>
    <definedName name="lubricantes">[43]Materiales!$K$15</definedName>
    <definedName name="LUZCENITAL">[11]Ana!$F$3344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'[23]Costos Mano de Obra'!$O$52</definedName>
    <definedName name="M.T." localSheetId="0">[7]A!#REF!</definedName>
    <definedName name="M.T.">[7]A!#REF!</definedName>
    <definedName name="M_O_Armadura_Columna">[15]Insumos!$B$78:$D$78</definedName>
    <definedName name="M_O_Armadura_Dintel_y_Viga">[15]Insumos!$B$79:$D$79</definedName>
    <definedName name="M_O_Cantos">[15]Insumos!$B$99:$D$99</definedName>
    <definedName name="M_O_Carpintero_2da._Categoría">[15]Insumos!$B$96:$D$96</definedName>
    <definedName name="M_O_Cerámica_Italiana_en_Pared">[15]Insumos!$B$102:$D$102</definedName>
    <definedName name="M_O_Colocación_Adoquines">[15]Insumos!$B$104:$D$104</definedName>
    <definedName name="M_O_Colocación_de_Bloques_de_4">[15]Insumos!$B$105:$D$105</definedName>
    <definedName name="M_O_Colocación_de_Bloques_de_6">[15]Insumos!$B$106:$D$106</definedName>
    <definedName name="M_O_Colocación_de_Bloques_de_8">[15]Insumos!$B$107:$D$107</definedName>
    <definedName name="M_O_Colocación_Listelos">[15]Insumos!$B$114:$D$114</definedName>
    <definedName name="M_O_Colocación_Piso_Cerámica_Criolla">[15]Insumos!$B$108:$D$108</definedName>
    <definedName name="M_O_Colocación_Piso_de_Granito_40_X_40">[15]Insumos!$B$111:$D$111</definedName>
    <definedName name="M_O_Colocación_Zócalos_de_Cerámica">[15]Insumos!$B$113:$D$113</definedName>
    <definedName name="M_O_Confección_de_Andamios">[15]Insumos!$B$115:$D$115</definedName>
    <definedName name="M_O_Construcción_Acera_Frotada_y_Violinada">[15]Insumos!$B$116:$D$116</definedName>
    <definedName name="M_O_Corte_y_Amarre_de_Varilla">[15]Insumos!$B$119:$D$119</definedName>
    <definedName name="M_O_Elaboración__Vaciado_y_Frotado_Losa_de_Piso" localSheetId="0">[6]Insumos!#REF!</definedName>
    <definedName name="M_O_Elaboración__Vaciado_y_Frotado_Losa_de_Piso">[6]Insumos!#REF!</definedName>
    <definedName name="M_O_Elaboración_Cámara_Inspección">[15]Insumos!$B$120:$D$120</definedName>
    <definedName name="M_O_Elaboración_Trampa_de_Grasa">[15]Insumos!$B$121:$D$121</definedName>
    <definedName name="M_O_Encofrado_y_Desenc._Muros_Cara" localSheetId="0">[6]Insumos!#REF!</definedName>
    <definedName name="M_O_Encofrado_y_Desenc._Muros_Cara">[6]Insumos!#REF!</definedName>
    <definedName name="M_O_Envarillado_de_Escalera">[15]Insumos!$B$81:$D$81</definedName>
    <definedName name="M_O_Fino_de_Techo_Inclinado">[15]Insumos!$B$83:$D$83</definedName>
    <definedName name="M_O_Fino_de_Techo_Plano">[15]Insumos!$B$84:$D$84</definedName>
    <definedName name="M_O_Fraguache" localSheetId="0">[6]Insumos!#REF!</definedName>
    <definedName name="M_O_Fraguache">[6]Insumos!#REF!</definedName>
    <definedName name="M_O_Goteros_Colgantes">[15]Insumos!$B$85:$D$85</definedName>
    <definedName name="M_O_Llenado_de_huecos">[15]Insumos!$B$86:$D$86</definedName>
    <definedName name="M_O_Maestro">[15]Insumos!$B$87:$D$87</definedName>
    <definedName name="M_O_Malla_Eléctro_Soldada" localSheetId="0">[6]Insumos!#REF!</definedName>
    <definedName name="M_O_Malla_Eléctro_Soldada">[6]Insumos!#REF!</definedName>
    <definedName name="M_O_Obrero_Ligado">[15]Insumos!$B$88:$D$88</definedName>
    <definedName name="M_O_Pañete_Maestreado_Exterior">[15]Insumos!$B$91:$D$91</definedName>
    <definedName name="M_O_Pañete_Maestreado_Interior">[15]Insumos!$B$92:$D$92</definedName>
    <definedName name="M_O_Preparación_del_Terreno">[15]Insumos!$B$94:$D$94</definedName>
    <definedName name="M_O_Quintal_Trabajado">[15]Insumos!$B$77:$D$77</definedName>
    <definedName name="M_O_Regado__Compactación__Mojado__Trasl.Mat.__A_M">[15]Insumos!$B$132:$D$132</definedName>
    <definedName name="M_O_Regado_Mojado_y_Apisonado____Material_Granular_y_Arena" localSheetId="0">[6]Insumos!#REF!</definedName>
    <definedName name="M_O_Regado_Mojado_y_Apisonado____Material_Granular_y_Arena">[6]Insumos!#REF!</definedName>
    <definedName name="M_O_Repello" localSheetId="0">[6]Insumos!#REF!</definedName>
    <definedName name="M_O_Repello">[6]Insumos!#REF!</definedName>
    <definedName name="M_O_Subida_de_Acero_para_Losa">[15]Insumos!$B$82:$D$82</definedName>
    <definedName name="M_O_Subida_de_Materiales">[15]Insumos!$B$95:$D$95</definedName>
    <definedName name="M_O_Técnico_Calificado">[15]Insumos!$B$149:$D$149</definedName>
    <definedName name="M_O_Zabaletas">[15]Insumos!$B$98:$D$98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'[21]Mano de Obra'!$D$10</definedName>
    <definedName name="MACO">[16]EQUIPOS!$I$21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[11]Ana!$F$4383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oObras">'[22]M.O. MinisterioTrabajo'!$B$1:$B$845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'[14]Listado Equipos a utilizar'!#REF!</definedName>
    <definedName name="maquito">'[14]Listado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[6]Insumos!#REF!</definedName>
    <definedName name="Marcos_de_Pino_Americano">[6]Insumos!#REF!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[6]Insumos!#REF!</definedName>
    <definedName name="Material_Base">[6]Insumos!#REF!</definedName>
    <definedName name="Material_Granular____Cascajo_T_Yubazo" localSheetId="0">[6]Insumos!#REF!</definedName>
    <definedName name="Material_Granular____Cascajo_T_Yubazo">[6]Insumos!#REF!</definedName>
    <definedName name="MBR" localSheetId="0">#REF!</definedName>
    <definedName name="MBR">#REF!</definedName>
    <definedName name="mes.camion.transp">'[13]Analisis Unitarios'!$F$58</definedName>
    <definedName name="mes.camioneta">'[13]Analisis Unitarios'!$F$57</definedName>
    <definedName name="mes.contable">'[13]Analisis Unitarios'!$F$6</definedName>
    <definedName name="mes.equipo.topo">'[13]Analisis Unitarios'!$F$20</definedName>
    <definedName name="mes.guarda.al">'[13]Analisis Unitarios'!$F$8</definedName>
    <definedName name="mes.ing.fre">'[13]Analisis Unitarios'!$F$5</definedName>
    <definedName name="mes.ing.res">'[13]Analisis Unitarios'!$F$4</definedName>
    <definedName name="mes.secretaria">'[13]Analisis Unitarios'!$F$7</definedName>
    <definedName name="mes.sereno">'[13]Analisis Unitarios'!$F$9</definedName>
    <definedName name="meses.proyecto">'[13]Analisis Unitarios'!$K$3</definedName>
    <definedName name="MEZCALAREPMOR">[11]Ana!$F$4415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[11]Ana!$F$4397</definedName>
    <definedName name="ministerioTrabajo">'[22]M.O. MinisterioTrabajo'!$A$1:$N$845</definedName>
    <definedName name="MKLLL" localSheetId="0">#REF!</definedName>
    <definedName name="MKLLL">#REF!</definedName>
    <definedName name="mlzocalo">'[27]Analisis Unit. '!$F$46</definedName>
    <definedName name="mo.cer.pared">'[27]Analisis Unit. '!$F$26</definedName>
    <definedName name="MOACERA" localSheetId="0">#REF!</definedName>
    <definedName name="MOACERA">#REF!</definedName>
    <definedName name="moacero">'[27]Analisis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[6]Insumos!#REF!</definedName>
    <definedName name="Mojado_en_Compactación_con_equipo">[6]Insumos!#REF!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'[27]Analisis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'[27]Analisis Unit. '!$F$96</definedName>
    <definedName name="morpanete">'[27]Analisis Unit. '!$F$85</definedName>
    <definedName name="mortero.1.4.pañete">'[23]Ana. Horm mexc mort'!$D$85</definedName>
    <definedName name="MORTERO110">[11]Ana!$F$4421</definedName>
    <definedName name="MORTERO12">[11]Ana!$F$4410</definedName>
    <definedName name="MORTERO13">[11]Ana!$F$4392</definedName>
    <definedName name="MORTERO14">[11]Ana!$F$4403</definedName>
    <definedName name="Mosaico_Fondo_Blanco_30x30____Corriente" localSheetId="0">[6]Insumos!#REF!</definedName>
    <definedName name="Mosaico_Fondo_Blanco_30x30____Corriente">[6]Insumos!#REF!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[7]A!#REF!</definedName>
    <definedName name="MULTI">[7]A!#REF!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[7]A!#REF!</definedName>
    <definedName name="muros">[7]A!#REF!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[11]Ana!$F$375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'[14]Listado Equipos a utilizar'!#REF!</definedName>
    <definedName name="nissan">'[14]Listado Equipos a utilizar'!#REF!</definedName>
    <definedName name="num.meses" localSheetId="0">#REF!</definedName>
    <definedName name="num.meses">#REF!</definedName>
    <definedName name="o">[10]analisis!$F$5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[37]INSUMOS!#REF!</definedName>
    <definedName name="OdeMElect">[37]INSUMOS!#REF!</definedName>
    <definedName name="OdeMPlomeria" localSheetId="0">[37]INSUMOS!#REF!</definedName>
    <definedName name="OdeMPlomeria">[37]INSUMOS!#REF!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'[18]O.M. y Salarios'!#REF!</definedName>
    <definedName name="omencofrado">'[18]O.M. y Salarios'!#REF!</definedName>
    <definedName name="opala">[43]Salarios!$D$16</definedName>
    <definedName name="operadoresPago">'[22]M.O. MinisterioTrabajo'!$A$1:$N$1</definedName>
    <definedName name="Operadorgrader">[16]OBRAMANO!$F$74</definedName>
    <definedName name="operadorpala">[16]OBRAMANO!$F$72</definedName>
    <definedName name="operadorretro">[16]OBRAMANO!$F$77</definedName>
    <definedName name="operadorrodillo">[16]OBRAMANO!$F$75</definedName>
    <definedName name="operadortractor">[16]OBRAMANO!$F$76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[11]Ana!$F$4225</definedName>
    <definedName name="ORI12FBCOFLUX">[11]Ana!$F$4243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[11]Ana!$F$4265</definedName>
    <definedName name="ORI1FBCOFLUX">[11]Ana!$F$4283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[11]Ana!$F$4305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[43]Salarios!$D$14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'[13]Analisis Unitarios'!$E$1580</definedName>
    <definedName name="p.acometida.agua.media">'[13]Analisis Unitarios'!$E$1182</definedName>
    <definedName name="p.bord.conten">'[13]Analisis Unitarios'!$E$1564</definedName>
    <definedName name="p.camp">'[13]Analisis Unitarios'!$E$237</definedName>
    <definedName name="p.cap.horm.2.5pulg">'[13]Analisis Unitarios'!$E$1764</definedName>
    <definedName name="p.cap.horm.2pulg">'[13]Analisis Unitarios'!$E$1765</definedName>
    <definedName name="p.demoli.acera">'[13]Analisis Unitarios'!$E$1632</definedName>
    <definedName name="p.demoli.conten">'[13]Analisis Unitarios'!$E$1645</definedName>
    <definedName name="p.demolicion.registro">'[13]Analisis Unitarios'!$E$1659</definedName>
    <definedName name="p.des.mov">'[13]Analisis Unitarios'!$F$222</definedName>
    <definedName name="p.desvio.provi">'[13]Analisis Unitarios'!$E$255</definedName>
    <definedName name="p.esc.superficie">'[13]Analisis Unitarios'!$E$656</definedName>
    <definedName name="p.exc.equipo.3m">'[13]Analisis Unitarios'!$E$534</definedName>
    <definedName name="p.exc.mano.carguio.bote.1erkm">'[13]Analisis Unitarios'!$E$558</definedName>
    <definedName name="p.imbornal.3parrillas">'[13]Analisis Unitarios'!$E$1248</definedName>
    <definedName name="p.ing">'[13]Analisis Unitarios'!$E$195</definedName>
    <definedName name="p.limpieza.ml.alc">'[13]Analisis Unitarios'!$E$570</definedName>
    <definedName name="p.mant.tran">'[13]Analisis Unitarios'!$E$275</definedName>
    <definedName name="p.obra.entrega">'[13]Analisis Unitarios'!$E$1470</definedName>
    <definedName name="p.registro.3.4X3.4">'[13]Analisis Unitarios'!$E$1329</definedName>
    <definedName name="p.registro.de.3.6a3.4X3.0">'[13]Analisis Unitarios'!$E$1548</definedName>
    <definedName name="p.rem.tub.24">'[13]Analisis Unitarios'!$E$1600</definedName>
    <definedName name="p.rem.tub.8">'[13]Analisis Unitarios'!$E$1618</definedName>
    <definedName name="p.riego.adherencia">'[13]Analisis Unitarios'!$E$1750</definedName>
    <definedName name="p.riego.imp">'[13]Analisis Unitarios'!$E$1739</definedName>
    <definedName name="p.sum.coloc.arena">'[13]Analisis Unitarios'!$E$600</definedName>
    <definedName name="p.sum.reg.niv.base">'[13]Analisis Unitarios'!$E$625</definedName>
    <definedName name="p.sum.reg.niv.subbase">'[13]Analisis Unitarios'!$E$636</definedName>
    <definedName name="p.term.sub.rasante">'[13]Analisis Unitarios'!$E$647</definedName>
    <definedName name="P.U." localSheetId="0">#REF!</definedName>
    <definedName name="P.U.">#REF!</definedName>
    <definedName name="P.U.Amercoat_385ASA">[44]Insumos!$E$15</definedName>
    <definedName name="P.U.Amercoat_385ASA_2">#N/A</definedName>
    <definedName name="P.U.Amercoat_385ASA_3">#N/A</definedName>
    <definedName name="P.U.Dimecote9">[44]Insumos!$E$13</definedName>
    <definedName name="P.U.Dimecote9_2">#N/A</definedName>
    <definedName name="P.U.Dimecote9_3">#N/A</definedName>
    <definedName name="P.U.Thinner1000">[44]Insumos!$E$12</definedName>
    <definedName name="P.U.Thinner1000_2">#N/A</definedName>
    <definedName name="P.U.Thinner1000_3">#N/A</definedName>
    <definedName name="P.U.Urethane_Acrilico">[44]Insumos!$E$17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[6]Insumos!#REF!</definedName>
    <definedName name="Pala_Tramotina">[6]Insumos!#REF!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[11]Ana!$F$3511</definedName>
    <definedName name="PANEL16CIR">[11]Ana!$F$3518</definedName>
    <definedName name="PANEL24CIR">[11]Ana!$F$3525</definedName>
    <definedName name="PANEL2CIR">[11]Ana!$F$3483</definedName>
    <definedName name="PANEL4CIR">[11]Ana!$F$3490</definedName>
    <definedName name="PANEL612CONTRA" localSheetId="0">#REF!</definedName>
    <definedName name="PANEL612CONTRA">#REF!</definedName>
    <definedName name="PANEL6CIR">[11]Ana!$F$3497</definedName>
    <definedName name="PANEL8CIR">[11]Ana!$F$3504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rtida">[22]ListaPrecios!$B:$B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'[38]mov. tierra'!$D$26</definedName>
    <definedName name="PDa">'[39]V.Tierras A'!$D$7</definedName>
    <definedName name="PDUCHA" localSheetId="0">#REF!</definedName>
    <definedName name="PDUCHA">#REF!</definedName>
    <definedName name="PEON">'[21]Mano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[6]Insumos!#REF!</definedName>
    <definedName name="Piedra_de_Río">[6]Insumos!#REF!</definedName>
    <definedName name="PIEDRA_GAVIONE_M3">'[20]MATERIALES LISTADO'!$D$12</definedName>
    <definedName name="Piedra_para_Encache" localSheetId="0">[6]Insumos!#REF!</definedName>
    <definedName name="Piedra_para_Encache">[6]Insumos!#REF!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[15]Insumos!$B$75:$D$75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[16]MATERIALES!$G$33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[11]Ana!$F$4430</definedName>
    <definedName name="PINTACRIEXTAND">[11]Ana!$F$4443</definedName>
    <definedName name="PINTACRIINT">[11]Ana!$F$4436</definedName>
    <definedName name="PINTECO">[11]Ana!$F$4462</definedName>
    <definedName name="PINTEPOX">[11]Ana!$F$4450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[11]Ana!$F$4456</definedName>
    <definedName name="PINTMAN">[11]Ana!$F$4469</definedName>
    <definedName name="PINTMANAND">[11]Ana!$F$4477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[11]Ana!$F$4570</definedName>
    <definedName name="PISO09">[11]Ana!$F$4580</definedName>
    <definedName name="PISOADOCLAGRIS">[11]Ana!$F$4497</definedName>
    <definedName name="PISOADOCLAQUEM">[11]Ana!$F$4515</definedName>
    <definedName name="PISOADOCLAROJO">[11]Ana!$F$4506</definedName>
    <definedName name="PISOADOCOLGRIS">[11]Ana!$F$4524</definedName>
    <definedName name="PISOADOCOLROJO">[11]Ana!$F$4533</definedName>
    <definedName name="PISOADOMEDGRIS">[11]Ana!$F$4542</definedName>
    <definedName name="PISOADOMEDQUEM">[11]Ana!$F$4560</definedName>
    <definedName name="PISOADOMEDROJO">[11]Ana!$F$4551</definedName>
    <definedName name="PISOGRA1233030BCO">[11]Ana!$F$4616</definedName>
    <definedName name="PISOGRA1233030GRIS" localSheetId="0">#REF!</definedName>
    <definedName name="PISOGRA1233030GRIS">#REF!</definedName>
    <definedName name="PISOGRA1234040BCO">[11]Ana!$F$4634</definedName>
    <definedName name="PISOGRABOTI4040BCO">[11]Ana!$F$4589</definedName>
    <definedName name="PISOGRABOTI4040COL">[11]Ana!$F$4598</definedName>
    <definedName name="PISOGRAPROY4040">[11]Ana!$F$4607</definedName>
    <definedName name="PISOHFV10">[11]Ana!$F$4794</definedName>
    <definedName name="PISOLADEXAPEQ">[11]Ana!$F$4811</definedName>
    <definedName name="PISOLADFERIAPEQ">[11]Ana!$F$4819</definedName>
    <definedName name="PISOMOSROJ2525">[11]Ana!$F$4827</definedName>
    <definedName name="PISOPUL10">[11]Ana!$F$4803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[10]analisis!$G$2432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[11]Ins!$E$584</definedName>
    <definedName name="Plom" localSheetId="0">[37]INSUMOS!#REF!</definedName>
    <definedName name="Plom">[37]INSUMOS!#REF!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'[13]Analisis Unitarios'!$K$11</definedName>
    <definedName name="porcent.herram.equi.mov.tier">'[13]Analisis Unitarios'!$K$7</definedName>
    <definedName name="porcent.herram.equi.obra.arte">'[13]Analisis Unitarios'!$K$9</definedName>
    <definedName name="porcent.herram.equi.obra.arte.tub">'[13]Analisis Unitarios'!$K$21</definedName>
    <definedName name="porcent.mat.gastable">'[13]Analisis Unitarios'!$K$13</definedName>
    <definedName name="porcentaje" localSheetId="0">[45]Presupuesto!#REF!</definedName>
    <definedName name="porcentaje">[45]Presupuesto!#REF!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'[46]med.mov.de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cio_Unitario">[22]ListaPrecios!$A$1:$I$1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[47]peso!#REF!</definedName>
    <definedName name="prticos">[47]peso!#REF!</definedName>
    <definedName name="prticos_2">#N/A</definedName>
    <definedName name="prticos_3">#N/A</definedName>
    <definedName name="Prueba_en_Compactación_con_equipo" localSheetId="0">[6]Insumos!#REF!</definedName>
    <definedName name="Prueba_en_Compactación_con_equipo">[6]Insumos!#REF!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[11]Ana!$F$4986</definedName>
    <definedName name="PTAFRANCAOBAM2">[11]Ana!$C$4986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[11]Ana!$F$4957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[11]Ana!$C$4957</definedName>
    <definedName name="PTAPANCORPINO">[11]Ana!$F$4948</definedName>
    <definedName name="PTAPANCORPINOM2">[11]Ana!$C$4948</definedName>
    <definedName name="PTAPANESPCAOBA">[11]Ana!$F$4966</definedName>
    <definedName name="PTAPANESPCAOBAM2">[11]Ana!$C$4966</definedName>
    <definedName name="PTAPANVAIVENCAOBA">[11]Ana!$F$4974</definedName>
    <definedName name="PTAPANVAIVENCAOBAM2">[11]Ana!$C$4974</definedName>
    <definedName name="PTAPLY">[11]Ana!$F$4939</definedName>
    <definedName name="PTAPLYM2">[11]Ana!$C$4939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'[6]Análisis de Precios'!#REF!</definedName>
    <definedName name="PUCERAMICA15X15PARED">'[6]Análisis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'[6]Análisis de Precios'!#REF!</definedName>
    <definedName name="PUCISTERNA">'[6]Análisis de Precios'!#REF!</definedName>
    <definedName name="PUCOLUMNAS_C1">'[15]Análisis de Precios'!$F$210</definedName>
    <definedName name="PUCOLUMNAS_C10" localSheetId="0">'[6]Análisis de Precios'!#REF!</definedName>
    <definedName name="PUCOLUMNAS_C10">'[6]Análisis de Precios'!#REF!</definedName>
    <definedName name="PUCOLUMNAS_C11" localSheetId="0">'[6]Análisis de Precios'!#REF!</definedName>
    <definedName name="PUCOLUMNAS_C11">'[6]Análisis de Precios'!#REF!</definedName>
    <definedName name="PUCOLUMNAS_C12" localSheetId="0">'[6]Análisis de Precios'!#REF!</definedName>
    <definedName name="PUCOLUMNAS_C12">'[6]Análisis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'[6]Análisis de Precios'!#REF!</definedName>
    <definedName name="PUCOLUMNAS_C9">'[6]Análisis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'[6]Análisis de Precios'!#REF!</definedName>
    <definedName name="PUCONTEN">'[6]Análisis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[6]Insumos!#REF!</definedName>
    <definedName name="Puerta_Corred._Alum__Anod._Bce._Vid._Mart._Nor.">[6]Insumos!#REF!</definedName>
    <definedName name="Puerta_Corred._Alum__Anod._Bce._Vid._Transp." localSheetId="0">[6]Insumos!#REF!</definedName>
    <definedName name="Puerta_Corred._Alum__Anod._Bce._Vid._Transp.">[6]Insumos!#REF!</definedName>
    <definedName name="Puerta_Corred._Alum__Anod._Nor._Vid._Bce._Liso" localSheetId="0">[6]Insumos!#REF!</definedName>
    <definedName name="Puerta_Corred._Alum__Anod._Nor._Vid._Bce._Liso">[6]Insumos!#REF!</definedName>
    <definedName name="Puerta_Corred._Alum__Anod._Nor._Vid._Bce._Mart." localSheetId="0">[6]Insumos!#REF!</definedName>
    <definedName name="Puerta_Corred._Alum__Anod._Nor._Vid._Bce._Mart.">[6]Insumos!#REF!</definedName>
    <definedName name="Puerta_Corred._Alum__Anod._Nor._Vid._Transp." localSheetId="0">[6]Insumos!#REF!</definedName>
    <definedName name="Puerta_Corred._Alum__Anod._Nor._Vid._Transp.">[6]Insumos!#REF!</definedName>
    <definedName name="Puerta_corrediza___BCE._VID._TRANSP." localSheetId="0">[6]Insumos!#REF!</definedName>
    <definedName name="Puerta_corrediza___BCE._VID._TRANSP.">[6]Insumos!#REF!</definedName>
    <definedName name="Puerta_corrediza___BCE._VID._TRANSP._LISO" localSheetId="0">[6]Insumos!#REF!</definedName>
    <definedName name="Puerta_corrediza___BCE._VID._TRANSP._LISO">[6]Insumos!#REF!</definedName>
    <definedName name="Puerta_de_Pino_Apanelada" localSheetId="0">[6]Insumos!#REF!</definedName>
    <definedName name="Puerta_de_Pino_Apanelada">[6]Insumos!#REF!</definedName>
    <definedName name="Puerta_Pino_Americano_Tratado" localSheetId="0">[6]Insumos!#REF!</definedName>
    <definedName name="Puerta_Pino_Americano_Tratado">[6]Insumos!#REF!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[6]Insumos!#REF!</definedName>
    <definedName name="Puertas_de_Pino_T_Francesa">[6]Insumos!#REF!</definedName>
    <definedName name="Puertas_de_Plywood" localSheetId="0">[6]Insumos!#REF!</definedName>
    <definedName name="Puertas_de_Plywood">[6]Insumos!#REF!</definedName>
    <definedName name="Puertas_de_Plywood_3_16" localSheetId="0">[6]Insumos!#REF!</definedName>
    <definedName name="Puertas_de_Plywood_3_16">[6]Insumos!#REF!</definedName>
    <definedName name="Puertas_Pino_Apanelada" localSheetId="0">[6]Insumos!#REF!</definedName>
    <definedName name="Puertas_Pino_Apanelada">[6]Insumos!#REF!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[15]Insumos!$B$241:$D$241</definedName>
    <definedName name="Pulido_y_Brillado_de_Piso" localSheetId="0">[6]Insumos!#REF!</definedName>
    <definedName name="Pulido_y_Brillado_de_Piso">[6]Insumos!#REF!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'[6]Análisis de Precios'!#REF!</definedName>
    <definedName name="PUMORTERO1_1">'[6]Análisis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'[6]Análisis de Precios'!#REF!</definedName>
    <definedName name="PUPAÑETETECHO">'[6]Análisis de Precios'!#REF!</definedName>
    <definedName name="PUPINTURAACRILICAEXTERIOR" localSheetId="0">'[6]Análisis de Precios'!#REF!</definedName>
    <definedName name="PUPINTURAACRILICAEXTERIOR">'[6]Análisis de Precios'!#REF!</definedName>
    <definedName name="PUPINTURAACRILICAINTERIOR" localSheetId="0">'[6]Análisis de Precios'!#REF!</definedName>
    <definedName name="PUPINTURAACRILICAINTERIOR">'[6]Análisis de Precios'!#REF!</definedName>
    <definedName name="PUPINTURACAL" localSheetId="0">'[6]Análisis de Precios'!#REF!</definedName>
    <definedName name="PUPINTURACAL">'[6]Análisis de Precios'!#REF!</definedName>
    <definedName name="PUPINTURAMANTENIMIENTO" localSheetId="0">'[6]Análisis de Precios'!#REF!</definedName>
    <definedName name="PUPINTURAMANTENIMIENTO">'[6]Análisis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'[6]Análisis de Precios'!#REF!</definedName>
    <definedName name="PUPISOCERAMICACRIOLLA20X20">'[6]Análisis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'[6]Análisis de Precios'!#REF!</definedName>
    <definedName name="PUSEPTICO">'[6]Análisis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'[6]Análisis de Precios'!#REF!</definedName>
    <definedName name="PUVIGA">'[6]Análisis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'[6]Análisis de Precios'!#REF!</definedName>
    <definedName name="PUZAPATACOMBINADA_C1_C12">'[6]Análisis de Precios'!#REF!</definedName>
    <definedName name="PUZAPATACOMBINADA_C1_C4" localSheetId="0">'[6]Análisis de Precios'!#REF!</definedName>
    <definedName name="PUZAPATACOMBINADA_C1_C4">'[6]Análisis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'[15]Análisis de Precios'!$F$201</definedName>
    <definedName name="PUZOCALOCERAMICACRIOLLADE20" localSheetId="0">'[6]Análisis de Precios'!#REF!</definedName>
    <definedName name="PUZOCALOCERAMICACRIOLLADE20">'[6]Análisis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[11]Ins!$E$592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'[27]Analisis Unit. '!$F$36</definedName>
    <definedName name="QUICIOGRA30BCO">[11]Ana!$F$4841</definedName>
    <definedName name="QUICIOGRA40BCO">[11]Ana!$F$4848</definedName>
    <definedName name="QUICIOGRABOTI40COL">[11]Ana!$F$4834</definedName>
    <definedName name="QUICIOLAD">[11]Ana!$F$4862</definedName>
    <definedName name="QUICIOMOS25ROJ">[11]Ana!$F$4855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'[14]Listado Equipos a utilizar'!#REF!</definedName>
    <definedName name="rastra">'[14]Listado Equipos a utilizar'!#REF!</definedName>
    <definedName name="rastrapuas" localSheetId="0">'[14]Listado Equipos a utilizar'!#REF!</definedName>
    <definedName name="rastrapuas">'[14]Listado Equipos a utilizar'!#REF!</definedName>
    <definedName name="RE" localSheetId="0">[9]A!#REF!</definedName>
    <definedName name="RE">[9]A!#REF!</definedName>
    <definedName name="Recursos_Metalicos">[48]Recursos!$B$1:$B$76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'[23]Costos Mano de Obra'!$O$13</definedName>
    <definedName name="reg.fro.niv.hormigon">'[13]Analisis Unitarios'!$F$110</definedName>
    <definedName name="reg.niv.hid.mat">'[13]Analisis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'[23]Costos Mano de Obra'!$O$41</definedName>
    <definedName name="Regado_y_Compactación_Tosca___A_M" localSheetId="0">[6]Insumos!#REF!</definedName>
    <definedName name="Regado_y_Compactación_Tosca___A_M">[6]Insumos!#REF!</definedName>
    <definedName name="regi" localSheetId="0">'[49]Pasarela de L=60.00'!#REF!</definedName>
    <definedName name="regi">'[49]Pasarela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[15]Insumos!$B$76:$D$76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'[23]Insumos materiales'!$J$32</definedName>
    <definedName name="RELLENOCAL">[11]Ana!$F$5008</definedName>
    <definedName name="RELLENOCALEQ">[11]Ana!$F$5015</definedName>
    <definedName name="RELLENOCALGRAN">[11]Ana!$F$5022</definedName>
    <definedName name="RELLENOCALGRANEQ">[11]Ana!$F$5030</definedName>
    <definedName name="RELLENOGRAN">[11]Ana!$F$4995</definedName>
    <definedName name="RELLENOGRANEQ">[11]Ana!$F$5002</definedName>
    <definedName name="RELLENOGRANZOTECONTRA" localSheetId="0">#REF!</definedName>
    <definedName name="RELLENOGRANZOTECONTRA">#REF!</definedName>
    <definedName name="RELLENOREP">[11]Ana!$F$5035</definedName>
    <definedName name="RELLENOREPEQ">[11]Ana!$F$5041</definedName>
    <definedName name="Remoción_de_Capa_Vegetal" localSheetId="0">[6]Insumos!#REF!</definedName>
    <definedName name="Remoción_de_Capa_Vegetal">[6]Insumos!#REF!</definedName>
    <definedName name="REMOCIONCVMANO">[11]Ana!$F$5045</definedName>
    <definedName name="REMREINSTTRANSFCONTRA" localSheetId="0">#REF!</definedName>
    <definedName name="REMREINSTTRANSFCONTRA">#REF!</definedName>
    <definedName name="rend.retro.3m">'[13]Analisis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[11]Ana!$F$392</definedName>
    <definedName name="REPLANTEO">[11]Ana!$F$5059</definedName>
    <definedName name="REPLANTEOM">[11]Ana!$F$5060</definedName>
    <definedName name="REPLANTEOM2" localSheetId="0">#REF!</definedName>
    <definedName name="REPLANTEOM2">#REF!</definedName>
    <definedName name="RESANE">[11]Ana!$F$380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[11]Ana!$F$5072</definedName>
    <definedName name="REVCER09">[11]Ana!$F$5080</definedName>
    <definedName name="REVLAD248">[11]Ana!$F$5093</definedName>
    <definedName name="REVLADBIS228">[11]Ana!$F$5086</definedName>
    <definedName name="ROBLEBRA" localSheetId="0">#REF!</definedName>
    <definedName name="ROBLEBRA">#REF!</definedName>
    <definedName name="rodillo" localSheetId="0">'[14]Listado Equipos a utilizar'!#REF!</definedName>
    <definedName name="rodillo">'[14]Listado Equipos a utilizar'!#REF!</definedName>
    <definedName name="rodneu" localSheetId="0">'[14]Listado Equipos a utilizar'!#REF!</definedName>
    <definedName name="rodneu">'[14]Listado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[7]A!#REF!</definedName>
    <definedName name="S">[7]A!#REF!</definedName>
    <definedName name="SALARIO">'[21]Mano de Obra'!$D$4</definedName>
    <definedName name="SALCAL">[11]Ana!$F$3444</definedName>
    <definedName name="SALTEL">[11]Ana!$F$3454</definedName>
    <definedName name="salud" localSheetId="0">[7]A!#REF!</definedName>
    <definedName name="salud">[7]A!#REF!</definedName>
    <definedName name="SDFSDD" localSheetId="0">#REF!</definedName>
    <definedName name="SDFSDD">#REF!</definedName>
    <definedName name="Seguetas____Ultra" localSheetId="0">[6]Insumos!#REF!</definedName>
    <definedName name="Seguetas____Ultra">[6]Insumos!#REF!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[11]Ana!$F$3709</definedName>
    <definedName name="SEPTICOROC">[11]Ana!$F$3724</definedName>
    <definedName name="SEPTICOTIE">[11]Ana!$F$3739</definedName>
    <definedName name="Servicio.Vaciado.con.bomba">'[23]Insumos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[11]Ana!$F$3331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'[23]Costos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'[13]Analisis Unitarios'!$E$614</definedName>
    <definedName name="sum.coloc.tub.18">'[13]Analisis Unitarios'!$E$1116</definedName>
    <definedName name="sum.coloc.tub.21">'[13]Analisis Unitarios'!$E$1068</definedName>
    <definedName name="sum.coloc.tub.24">'[13]Analisis Unitarios'!$E$1021</definedName>
    <definedName name="sum.coloc.tub.42">'[13]Analisis Unitarios'!$E$925</definedName>
    <definedName name="sum.coloc.tub.60">'[13]Analisis Unitarios'!$E$829</definedName>
    <definedName name="sum.coloc.tub.8">'[13]Analisis Unitarios'!$E$1164</definedName>
    <definedName name="Suministro_y_Regado_de_Tierra_Negra" localSheetId="0">[6]Insumos!#REF!</definedName>
    <definedName name="Suministro_y_Regado_de_Tierra_Negra">[6]Insumos!#REF!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'[50]Ana.precios un'!#REF!</definedName>
    <definedName name="TABLESTACADO">'[50]Ana.precios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'[21]Mano de Obra'!$D$14</definedName>
    <definedName name="TECHOASBTIJPIN">[11]Ana!$F$5107</definedName>
    <definedName name="TECHOTEJASFFORROCAO">[11]Ana!$F$5131</definedName>
    <definedName name="TECHOTEJASFFORROCED">[11]Ana!$F$5155</definedName>
    <definedName name="TECHOTEJASFFORROPINTRA">[11]Ana!$F$5179</definedName>
    <definedName name="TECHOTEJASFFORROROBBRA">[11]Ana!$F$5203</definedName>
    <definedName name="TECHOTEJCURVFORROCAO">[11]Ana!$F$5230</definedName>
    <definedName name="TECHOTEJCURVFORROCED">[11]Ana!$F$5257</definedName>
    <definedName name="TECHOTEJCURVFORROPINTRA">[11]Ana!$F$5284</definedName>
    <definedName name="TECHOTEJCURVFORROROBBRA">[11]Ana!$F$5311</definedName>
    <definedName name="TECHOTEJCURVSOBREFINO">[11]Ana!$F$5321</definedName>
    <definedName name="TECHOTEJCURVTIJPIN">[11]Ana!$F$5333</definedName>
    <definedName name="TECHOZIN26TIJPIN">[11]Ana!$F$5344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'[13]Analisis Unitarios'!$K$5</definedName>
    <definedName name="tiempo.giro.180grados.retro.exc.4.5m">'[13]Analisis Unitarios'!$E$406</definedName>
    <definedName name="tiempo.giro.90grados.retro.carguio.3m">'[13]Analisis Unitarios'!$E$442</definedName>
    <definedName name="tiempo.sereno">'[13]Analisis Unitarios'!$K$4</definedName>
    <definedName name="TIMBRE">[11]Ana!$F$3465</definedName>
    <definedName name="TINACOS" localSheetId="0">#REF!</definedName>
    <definedName name="TINACOS">#REF!</definedName>
    <definedName name="_xlnm.Print_Titles" localSheetId="0">'CAID ESTE EXTER 270619 IMPR (2'!$1:$9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[7]A!#REF!</definedName>
    <definedName name="TO">[7]A!#REF!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'[49]Pasarela de L=60.00'!#REF!</definedName>
    <definedName name="tony">'[49]Pasarela de L=60.00'!#REF!</definedName>
    <definedName name="Tope_de_Marmolite_C_Normal" localSheetId="0">[6]Insumos!#REF!</definedName>
    <definedName name="Tope_de_Marmolite_C_Normal">[6]Insumos!#REF!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[6]Insumos!#REF!</definedName>
    <definedName name="Tosca">[6]Insumos!#REF!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[28]EQUIPOS!$D$14</definedName>
    <definedName name="tractorm" localSheetId="0">'[14]Listado Equipos a utilizar'!#REF!</definedName>
    <definedName name="tractorm">'[14]Listado Equipos a utilizar'!#REF!</definedName>
    <definedName name="TRAGRACAL">[11]Ana!$F$4314</definedName>
    <definedName name="TRAGRAROC">[11]Ana!$F$4323</definedName>
    <definedName name="TRAGRATIE">[11]Ana!$F$4332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'[14]Listado Equipos a utilizar'!#REF!</definedName>
    <definedName name="transpasf">'[14]Listado Equipos a utilizar'!#REF!</definedName>
    <definedName name="transporte">'[18]Resumen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'[11]Ins 2'!$E$51</definedName>
    <definedName name="TRIPLESEAL" localSheetId="0">#REF!</definedName>
    <definedName name="TRIPLESEAL">#REF!</definedName>
    <definedName name="truct" localSheetId="0">[18]Materiales!#REF!</definedName>
    <definedName name="truct">[18]Materiales!#REF!</definedName>
    <definedName name="tub6x14">[10]analisis!$G$2304</definedName>
    <definedName name="tub8x12">[10]analisis!$G$2313</definedName>
    <definedName name="tub8x516">[10]analisis!$G$2322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'[23]Costos Mano de Obra'!$O$42</definedName>
    <definedName name="usos" localSheetId="0">#REF!</definedName>
    <definedName name="usos">#REF!</definedName>
    <definedName name="VACC">[12]Precio!$F$31</definedName>
    <definedName name="vaciado" localSheetId="0">#REF!</definedName>
    <definedName name="vaciado">#REF!</definedName>
    <definedName name="VACIADOAMANO">[11]Ana!$F$3213</definedName>
    <definedName name="VACZ">[12]Precio!$F$30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[5]Analisis!#REF!</definedName>
    <definedName name="valor2">[5]Analisis!#REF!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[37]INSUMOS!#REF!</definedName>
    <definedName name="Varias">[37]INSUMOS!#REF!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[6]Insumos!#REF!</definedName>
    <definedName name="Vent._Corred._Alum._Nat._Pint._Polvo_Vid._Transp.">[6]Insumos!#REF!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[11]Ana!$F$4355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[6]Insumos!#REF!</definedName>
    <definedName name="Vibroquín_Color_40_x40">[6]Insumos!#REF!</definedName>
    <definedName name="Vibroquín_Gris_40_x40" localSheetId="0">[6]Insumos!#REF!</definedName>
    <definedName name="Vibroquín_Gris_40_x40">[6]Insumos!#REF!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[12]Precio!$F$41</definedName>
    <definedName name="volteobote" localSheetId="0">'[14]Listado Equipos a utilizar'!#REF!</definedName>
    <definedName name="volteobote">'[14]Listado Equipos a utilizar'!#REF!</definedName>
    <definedName name="volteobotela" localSheetId="0">'[14]Listado Equipos a utilizar'!#REF!</definedName>
    <definedName name="volteobotela">'[14]Listado Equipos a utilizar'!#REF!</definedName>
    <definedName name="volteobotelargo" localSheetId="0">'[14]Listado Equipos a utilizar'!#REF!</definedName>
    <definedName name="volteobotelargo">'[14]Listado Equipos a utilizar'!#REF!</definedName>
    <definedName name="VP" localSheetId="0">[51]analisis1!#REF!</definedName>
    <definedName name="VP">[51]analisis1!#REF!</definedName>
    <definedName name="VSALALUMBCOMAN">[11]Ana!$F$5386</definedName>
    <definedName name="VSALALUMBCOPAL">[11]Ana!$F$5410</definedName>
    <definedName name="VSALALUMBROMAN">[11]Ana!$F$5392</definedName>
    <definedName name="VSALALUMBROVBROMAN">[11]Ana!$F$5398</definedName>
    <definedName name="VSALALUMNATVBROPAL">[11]Ana!$F$5416</definedName>
    <definedName name="VSALALUMNATVCMAN">[11]Ana!$F$5380</definedName>
    <definedName name="VSALALUMNATVCPAL">[11]Ana!$F$5404</definedName>
    <definedName name="VUELO10" localSheetId="0">#REF!</definedName>
    <definedName name="VUELO10">#REF!</definedName>
    <definedName name="VVC">[12]Precio!$F$39</definedName>
    <definedName name="VXCSD" localSheetId="0">#REF!</definedName>
    <definedName name="VXCSD">#REF!</definedName>
    <definedName name="W10X12">[10]analisis!$G$1534</definedName>
    <definedName name="W14X22">[10]analisis!$G$1637</definedName>
    <definedName name="W16X26">[10]analisis!$G$1814</definedName>
    <definedName name="W18X40">[10]analisis!$G$1872</definedName>
    <definedName name="W27X84">[10]analisis!$G$1977</definedName>
    <definedName name="w6x9">[10]analisis!$G$1453</definedName>
    <definedName name="WARE" localSheetId="0" hidden="1">'[19]ANALISIS STO DGO'!#REF!</definedName>
    <definedName name="WARE" hidden="1">'[19]ANALISIS STO DGO'!#REF!</definedName>
    <definedName name="ware." localSheetId="0" hidden="1">'[19]ANALISIS STO DGO'!#REF!</definedName>
    <definedName name="ware." hidden="1">'[19]ANALISIS STO DGO'!#REF!</definedName>
    <definedName name="ware.1" localSheetId="0" hidden="1">'[19]ANALISIS STO DGO'!#REF!</definedName>
    <definedName name="ware.1" hidden="1">'[19]ANALISIS STO DGO'!#REF!</definedName>
    <definedName name="WAREHOUSE" localSheetId="0" hidden="1">'[19]ANALISIS STO DGO'!#REF!</definedName>
    <definedName name="WAREHOUSE" hidden="1">'[19]ANALISIS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'[19]ANALISIS STO DGO'!#REF!</definedName>
    <definedName name="Wimaldy" hidden="1">'[19]ANALISIS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[9]A!#REF!</definedName>
    <definedName name="YO">[9]A!#REF!</definedName>
    <definedName name="ZABALETAPISO">[11]Ana!$F$4866</definedName>
    <definedName name="ZABALETATECHO">[11]Ana!$F$5372</definedName>
    <definedName name="zap.muro6">'[27]Analisis Unit. '!$D$213</definedName>
    <definedName name="zapata">'[6]caseta de planta'!$C$1:$C$65536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[15]Insumos!$B$42:$D$42</definedName>
    <definedName name="zocalobotichinorojo" localSheetId="0">#REF!</definedName>
    <definedName name="zocalobotichinorojo">#REF!</definedName>
    <definedName name="ZOCESCGRAPROYAL">[11]Ana!$F$4892</definedName>
    <definedName name="ZOCGRA30BCO">[11]Ana!$F$4899</definedName>
    <definedName name="ZOCGRA30GRIS">[11]Ana!$F$4906</definedName>
    <definedName name="ZOCGRA40BCO">[11]Ana!$F$4913</definedName>
    <definedName name="ZOCGRABOTI40BCO">[11]Ana!$F$4873</definedName>
    <definedName name="ZOCGRABOTI40COL">[11]Ana!$F$4880</definedName>
    <definedName name="ZOCGRAPROYAL40">[11]Ana!$F$4887</definedName>
    <definedName name="ZOCLAD28">[11]Ana!$F$4920</definedName>
    <definedName name="ZOCMOSROJ25">[11]Ana!$F$4927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4" i="1" l="1"/>
  <c r="G564" i="1" s="1"/>
  <c r="G566" i="1" s="1"/>
  <c r="B555" i="1"/>
  <c r="B554" i="1"/>
  <c r="B553" i="1"/>
  <c r="B552" i="1"/>
  <c r="F543" i="1"/>
  <c r="G543" i="1" s="1"/>
  <c r="G540" i="1"/>
  <c r="F540" i="1"/>
  <c r="F539" i="1"/>
  <c r="F536" i="1"/>
  <c r="F535" i="1"/>
  <c r="F534" i="1"/>
  <c r="C531" i="1"/>
  <c r="F531" i="1" s="1"/>
  <c r="C530" i="1"/>
  <c r="F530" i="1" s="1"/>
  <c r="C526" i="1"/>
  <c r="F526" i="1" s="1"/>
  <c r="F523" i="1"/>
  <c r="G523" i="1" s="1"/>
  <c r="F516" i="1"/>
  <c r="F515" i="1"/>
  <c r="F514" i="1"/>
  <c r="F511" i="1"/>
  <c r="F510" i="1"/>
  <c r="G511" i="1" s="1"/>
  <c r="F507" i="1"/>
  <c r="F506" i="1"/>
  <c r="C506" i="1"/>
  <c r="F505" i="1"/>
  <c r="F504" i="1"/>
  <c r="F501" i="1"/>
  <c r="F500" i="1"/>
  <c r="F497" i="1"/>
  <c r="F496" i="1"/>
  <c r="F495" i="1"/>
  <c r="F492" i="1"/>
  <c r="F491" i="1"/>
  <c r="F490" i="1"/>
  <c r="F489" i="1"/>
  <c r="F486" i="1"/>
  <c r="G486" i="1" s="1"/>
  <c r="F479" i="1"/>
  <c r="G479" i="1" s="1"/>
  <c r="F476" i="1"/>
  <c r="F475" i="1"/>
  <c r="G476" i="1" s="1"/>
  <c r="F472" i="1"/>
  <c r="C471" i="1"/>
  <c r="F471" i="1" s="1"/>
  <c r="F470" i="1"/>
  <c r="F469" i="1"/>
  <c r="F466" i="1"/>
  <c r="F465" i="1"/>
  <c r="F462" i="1"/>
  <c r="F461" i="1"/>
  <c r="F460" i="1"/>
  <c r="F457" i="1"/>
  <c r="F456" i="1"/>
  <c r="F455" i="1"/>
  <c r="F454" i="1"/>
  <c r="F451" i="1"/>
  <c r="G451" i="1" s="1"/>
  <c r="F444" i="1"/>
  <c r="G444" i="1" s="1"/>
  <c r="F441" i="1"/>
  <c r="F440" i="1"/>
  <c r="F437" i="1"/>
  <c r="C436" i="1"/>
  <c r="F436" i="1" s="1"/>
  <c r="F435" i="1"/>
  <c r="F434" i="1"/>
  <c r="F431" i="1"/>
  <c r="F430" i="1"/>
  <c r="G431" i="1" s="1"/>
  <c r="F427" i="1"/>
  <c r="F426" i="1"/>
  <c r="F425" i="1"/>
  <c r="F424" i="1"/>
  <c r="F421" i="1"/>
  <c r="F420" i="1"/>
  <c r="F419" i="1"/>
  <c r="F418" i="1"/>
  <c r="G415" i="1"/>
  <c r="F415" i="1"/>
  <c r="F410" i="1"/>
  <c r="F409" i="1"/>
  <c r="F406" i="1"/>
  <c r="F405" i="1"/>
  <c r="F402" i="1"/>
  <c r="C401" i="1"/>
  <c r="F401" i="1" s="1"/>
  <c r="F400" i="1"/>
  <c r="G402" i="1" s="1"/>
  <c r="F399" i="1"/>
  <c r="F396" i="1"/>
  <c r="F395" i="1"/>
  <c r="G396" i="1" s="1"/>
  <c r="F393" i="1"/>
  <c r="F392" i="1"/>
  <c r="F391" i="1"/>
  <c r="F390" i="1"/>
  <c r="F387" i="1"/>
  <c r="F386" i="1"/>
  <c r="F385" i="1"/>
  <c r="F384" i="1"/>
  <c r="G381" i="1"/>
  <c r="F381" i="1"/>
  <c r="F376" i="1"/>
  <c r="G376" i="1" s="1"/>
  <c r="F373" i="1"/>
  <c r="F372" i="1"/>
  <c r="G373" i="1" s="1"/>
  <c r="F369" i="1"/>
  <c r="C368" i="1"/>
  <c r="F368" i="1" s="1"/>
  <c r="F367" i="1"/>
  <c r="F366" i="1"/>
  <c r="F363" i="1"/>
  <c r="F362" i="1"/>
  <c r="G363" i="1" s="1"/>
  <c r="F359" i="1"/>
  <c r="F358" i="1"/>
  <c r="F357" i="1"/>
  <c r="F356" i="1"/>
  <c r="F355" i="1"/>
  <c r="F352" i="1"/>
  <c r="F351" i="1"/>
  <c r="F350" i="1"/>
  <c r="F349" i="1"/>
  <c r="F346" i="1"/>
  <c r="G346" i="1" s="1"/>
  <c r="F340" i="1"/>
  <c r="G340" i="1" s="1"/>
  <c r="F337" i="1"/>
  <c r="F336" i="1"/>
  <c r="F333" i="1"/>
  <c r="C332" i="1"/>
  <c r="F332" i="1" s="1"/>
  <c r="F331" i="1"/>
  <c r="F330" i="1"/>
  <c r="F327" i="1"/>
  <c r="G327" i="1" s="1"/>
  <c r="F326" i="1"/>
  <c r="F323" i="1"/>
  <c r="F322" i="1"/>
  <c r="F321" i="1"/>
  <c r="F320" i="1"/>
  <c r="F319" i="1"/>
  <c r="F316" i="1"/>
  <c r="F315" i="1"/>
  <c r="F314" i="1"/>
  <c r="F313" i="1"/>
  <c r="F310" i="1"/>
  <c r="G310" i="1" s="1"/>
  <c r="G305" i="1"/>
  <c r="F305" i="1"/>
  <c r="F298" i="1"/>
  <c r="C296" i="1"/>
  <c r="C301" i="1" s="1"/>
  <c r="F293" i="1"/>
  <c r="F292" i="1"/>
  <c r="C288" i="1"/>
  <c r="C289" i="1" s="1"/>
  <c r="F289" i="1" s="1"/>
  <c r="F285" i="1"/>
  <c r="G285" i="1" s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47" i="1"/>
  <c r="G247" i="1" s="1"/>
  <c r="F244" i="1"/>
  <c r="F243" i="1"/>
  <c r="F242" i="1"/>
  <c r="F239" i="1"/>
  <c r="F238" i="1"/>
  <c r="F237" i="1"/>
  <c r="F236" i="1"/>
  <c r="F235" i="1"/>
  <c r="F234" i="1"/>
  <c r="F233" i="1"/>
  <c r="F232" i="1"/>
  <c r="F229" i="1"/>
  <c r="F228" i="1"/>
  <c r="F227" i="1"/>
  <c r="F224" i="1"/>
  <c r="C223" i="1"/>
  <c r="F223" i="1" s="1"/>
  <c r="C222" i="1"/>
  <c r="F222" i="1" s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C207" i="1"/>
  <c r="F207" i="1" s="1"/>
  <c r="F206" i="1"/>
  <c r="F205" i="1"/>
  <c r="F202" i="1"/>
  <c r="F201" i="1"/>
  <c r="F200" i="1"/>
  <c r="F197" i="1"/>
  <c r="G197" i="1" s="1"/>
  <c r="F192" i="1"/>
  <c r="F191" i="1"/>
  <c r="F190" i="1"/>
  <c r="F189" i="1"/>
  <c r="F188" i="1"/>
  <c r="F187" i="1"/>
  <c r="F184" i="1"/>
  <c r="F183" i="1"/>
  <c r="F182" i="1"/>
  <c r="F181" i="1"/>
  <c r="F180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0" i="1"/>
  <c r="C129" i="1"/>
  <c r="F129" i="1" s="1"/>
  <c r="C128" i="1"/>
  <c r="F128" i="1" s="1"/>
  <c r="C127" i="1"/>
  <c r="F127" i="1" s="1"/>
  <c r="C126" i="1"/>
  <c r="F126" i="1" s="1"/>
  <c r="C125" i="1"/>
  <c r="F125" i="1" s="1"/>
  <c r="C124" i="1"/>
  <c r="F124" i="1" s="1"/>
  <c r="C123" i="1"/>
  <c r="F123" i="1" s="1"/>
  <c r="C122" i="1"/>
  <c r="F122" i="1" s="1"/>
  <c r="C121" i="1"/>
  <c r="F121" i="1" s="1"/>
  <c r="F120" i="1"/>
  <c r="C120" i="1"/>
  <c r="C119" i="1"/>
  <c r="F119" i="1" s="1"/>
  <c r="C118" i="1"/>
  <c r="F118" i="1" s="1"/>
  <c r="C117" i="1"/>
  <c r="F117" i="1" s="1"/>
  <c r="C116" i="1"/>
  <c r="F116" i="1" s="1"/>
  <c r="C115" i="1"/>
  <c r="F115" i="1" s="1"/>
  <c r="C114" i="1"/>
  <c r="F114" i="1" s="1"/>
  <c r="C113" i="1"/>
  <c r="F113" i="1" s="1"/>
  <c r="C112" i="1"/>
  <c r="F112" i="1" s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C94" i="1"/>
  <c r="F94" i="1" s="1"/>
  <c r="C93" i="1"/>
  <c r="F93" i="1" s="1"/>
  <c r="C92" i="1"/>
  <c r="F92" i="1" s="1"/>
  <c r="C91" i="1"/>
  <c r="F91" i="1" s="1"/>
  <c r="F88" i="1"/>
  <c r="F87" i="1"/>
  <c r="F86" i="1"/>
  <c r="F85" i="1"/>
  <c r="C84" i="1"/>
  <c r="F84" i="1" s="1"/>
  <c r="F83" i="1"/>
  <c r="C83" i="1"/>
  <c r="C82" i="1"/>
  <c r="F82" i="1" s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O64" i="1"/>
  <c r="C64" i="1"/>
  <c r="F64" i="1" s="1"/>
  <c r="F63" i="1"/>
  <c r="F62" i="1"/>
  <c r="F61" i="1"/>
  <c r="C61" i="1"/>
  <c r="F60" i="1"/>
  <c r="C59" i="1"/>
  <c r="F59" i="1" s="1"/>
  <c r="F58" i="1"/>
  <c r="F57" i="1"/>
  <c r="F56" i="1"/>
  <c r="F55" i="1"/>
  <c r="F54" i="1"/>
  <c r="F53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2" i="1"/>
  <c r="F11" i="1"/>
  <c r="G441" i="1" l="1"/>
  <c r="G276" i="1"/>
  <c r="G278" i="1" s="1"/>
  <c r="G555" i="1" s="1"/>
  <c r="G173" i="1"/>
  <c r="G406" i="1"/>
  <c r="G507" i="1"/>
  <c r="G516" i="1"/>
  <c r="G437" i="1"/>
  <c r="G229" i="1"/>
  <c r="G410" i="1"/>
  <c r="G501" i="1"/>
  <c r="G224" i="1"/>
  <c r="G359" i="1"/>
  <c r="G239" i="1"/>
  <c r="G244" i="1"/>
  <c r="G316" i="1"/>
  <c r="G323" i="1"/>
  <c r="G333" i="1"/>
  <c r="G387" i="1"/>
  <c r="G393" i="1"/>
  <c r="G421" i="1"/>
  <c r="G427" i="1"/>
  <c r="G466" i="1"/>
  <c r="G492" i="1"/>
  <c r="G536" i="1"/>
  <c r="G12" i="1"/>
  <c r="G14" i="1" s="1"/>
  <c r="G552" i="1" s="1"/>
  <c r="G109" i="1"/>
  <c r="G144" i="1"/>
  <c r="G184" i="1"/>
  <c r="G293" i="1"/>
  <c r="G337" i="1"/>
  <c r="G369" i="1"/>
  <c r="G457" i="1"/>
  <c r="G462" i="1"/>
  <c r="G497" i="1"/>
  <c r="G34" i="1"/>
  <c r="G50" i="1"/>
  <c r="G76" i="1"/>
  <c r="G202" i="1"/>
  <c r="G352" i="1"/>
  <c r="G531" i="1"/>
  <c r="G192" i="1"/>
  <c r="G472" i="1"/>
  <c r="C527" i="1"/>
  <c r="F527" i="1" s="1"/>
  <c r="G527" i="1" s="1"/>
  <c r="G88" i="1"/>
  <c r="G130" i="1"/>
  <c r="F301" i="1"/>
  <c r="C302" i="1"/>
  <c r="F302" i="1" s="1"/>
  <c r="F288" i="1"/>
  <c r="G289" i="1" s="1"/>
  <c r="F296" i="1"/>
  <c r="C297" i="1"/>
  <c r="F297" i="1" s="1"/>
  <c r="G545" i="1" l="1"/>
  <c r="G559" i="1" s="1"/>
  <c r="G518" i="1"/>
  <c r="G558" i="1" s="1"/>
  <c r="G175" i="1"/>
  <c r="G553" i="1" s="1"/>
  <c r="G481" i="1"/>
  <c r="G557" i="1" s="1"/>
  <c r="G249" i="1"/>
  <c r="G554" i="1" s="1"/>
  <c r="G302" i="1"/>
  <c r="G298" i="1"/>
  <c r="G446" i="1" l="1"/>
  <c r="G556" i="1" s="1"/>
  <c r="G561" i="1" s="1"/>
  <c r="G568" i="1" s="1"/>
  <c r="G578" i="1" l="1"/>
  <c r="G574" i="1"/>
  <c r="G577" i="1"/>
  <c r="G573" i="1"/>
  <c r="G576" i="1"/>
  <c r="G572" i="1"/>
  <c r="G575" i="1"/>
  <c r="G571" i="1"/>
  <c r="G579" i="1" l="1"/>
  <c r="G581" i="1" s="1"/>
  <c r="G583" i="1" s="1"/>
  <c r="G603" i="1" l="1"/>
</calcChain>
</file>

<file path=xl/sharedStrings.xml><?xml version="1.0" encoding="utf-8"?>
<sst xmlns="http://schemas.openxmlformats.org/spreadsheetml/2006/main" count="1303" uniqueCount="429">
  <si>
    <t>MINISTERIO  DE OBRAS PUBLICAS Y COMUNICACIONES</t>
  </si>
  <si>
    <t>MOPC, SANTO DOMINGO, REP. DOM.</t>
  </si>
  <si>
    <t>PRESUPUESTOS DE EDIFICACIONES.</t>
  </si>
  <si>
    <t xml:space="preserve">PRESUP: No. 90 - 19  PARA  LA CONSTRUCCIÓN DE OBRAS  COMPLEMENTARIAS Y "MODULO E" DEL CENTRO DE </t>
  </si>
  <si>
    <t xml:space="preserve">                                     ATENCIÓN INTEGRAL PARA  LA DISCAPACIDAD (CAID), UBICADO EN STO.  DGO.  ESTE, REP. DOM.  .-</t>
  </si>
  <si>
    <t>No.</t>
  </si>
  <si>
    <t>PARTIDAS</t>
  </si>
  <si>
    <t>CANT.</t>
  </si>
  <si>
    <t>UD</t>
  </si>
  <si>
    <t>P.U.</t>
  </si>
  <si>
    <t>VALOR</t>
  </si>
  <si>
    <t>SUB-TOTAL</t>
  </si>
  <si>
    <t>I.-</t>
  </si>
  <si>
    <t>PRELIMINAR</t>
  </si>
  <si>
    <t>a.-</t>
  </si>
  <si>
    <t>Caseta de materiales</t>
  </si>
  <si>
    <t>ud</t>
  </si>
  <si>
    <t>b.-</t>
  </si>
  <si>
    <t>Suministro e instalación de baño portátil (Incluye mantenimiento y seguro)</t>
  </si>
  <si>
    <t>meses</t>
  </si>
  <si>
    <t>SUB-TOTAL PRELIMINAR</t>
  </si>
  <si>
    <t>RD$</t>
  </si>
  <si>
    <t>II.-</t>
  </si>
  <si>
    <t>PARTIDAS INTERIORES</t>
  </si>
  <si>
    <t>1.-</t>
  </si>
  <si>
    <t>LETREROS</t>
  </si>
  <si>
    <t>Suministro e instalación de salida de emergencia iluminado en led fijado a pared o techo</t>
  </si>
  <si>
    <t xml:space="preserve">Suministro e instalación de Prohibido fumar fabricados en ACM y acrílico de 5MM arte en vinil adhesivo rotulado. Dimensión de 12" x 5" </t>
  </si>
  <si>
    <t>c.-</t>
  </si>
  <si>
    <t xml:space="preserve">Suministro e instalación de Manguera contra incendios fabricados en ACM y acrílico de 5MM arte en vinil adhesivo rotulado. Dimensión de 12" x 5" </t>
  </si>
  <si>
    <t>d.-</t>
  </si>
  <si>
    <t xml:space="preserve">Suministro e instalación de Extintor fabricados en ACM y acrílico de 5MM arte en vinil adhesivo rotulado. Dimensión de 12" x 5" </t>
  </si>
  <si>
    <t>e.-</t>
  </si>
  <si>
    <t xml:space="preserve">Suministro e instalación de Ascensor fabricados en ACM y acrílico de 5MM arte en vinil adhesivo rotulado. Dimensión de 12" x 5" </t>
  </si>
  <si>
    <t>f.-</t>
  </si>
  <si>
    <t xml:space="preserve">Suministro e instalación de Ruta de evacuación fabricados en ACM y acrílico de 5MM arte en vinil adhesivo rotulado. Dimensión de 12" x 5" </t>
  </si>
  <si>
    <t>g.-</t>
  </si>
  <si>
    <t xml:space="preserve">Suministro e instalación de No es salida fabricados en ACM y acrílico de 5MM arte en vinil adhesivo rotulado. Dimensión de 12" x 5" </t>
  </si>
  <si>
    <t>h.-</t>
  </si>
  <si>
    <t xml:space="preserve">Suministro e instalación de Salida fabricados en ACM y acrílico de 5MM arte en vinil adhesivo rotulado. Dimensión de 12" x 5" </t>
  </si>
  <si>
    <t>i.-</t>
  </si>
  <si>
    <t xml:space="preserve">Suministro e instalación de Baños fabricados en ACM y acrílico de 5MM arte en vinil adhesivo rotulado. Dimensión de 12" x 5" </t>
  </si>
  <si>
    <t>j.-</t>
  </si>
  <si>
    <t xml:space="preserve">Suministro e instalación de Zonas de servicio fabricados en ACM y acrílico de 5MM arte en vinil adhesivo rotulado. Dimensión de 12" x 5" </t>
  </si>
  <si>
    <t>k.-</t>
  </si>
  <si>
    <t xml:space="preserve">Suministro e instalación de Zonas comunes fabricados en ACM y acrílico de 5MM arte en vinil adhesivo rotulado. Dimensión de 12" x 5" </t>
  </si>
  <si>
    <t>l.-</t>
  </si>
  <si>
    <t xml:space="preserve">Suministro e instalación de Tecnología fabricados en ACM y acrílico de 5MM arte en vinil adhesivo rotulado. Dimensión de 12" x 5" </t>
  </si>
  <si>
    <t>m.-</t>
  </si>
  <si>
    <t xml:space="preserve">Suministro e instalación de Consultorios/ Terapias fabricados en ACM y acrílico de 5MM arte en vinil adhesivo rotulado. Dimensión de 12" x 5" </t>
  </si>
  <si>
    <t>n.-</t>
  </si>
  <si>
    <t xml:space="preserve">Suministro e instalación de Áreas administrativas fabricados en ACM y acrílico de 5MM arte en vinil adhesivo rotulado. Dimensión de 12" x 5" </t>
  </si>
  <si>
    <t>ñ.-</t>
  </si>
  <si>
    <t>Suministro e instalación de Letrero tipo cajuela con luces LED, Fabricado en acrílico. Incluye instalación eléctrica.  Dimensión 1.80 x 1.17 m</t>
  </si>
  <si>
    <t>o.-</t>
  </si>
  <si>
    <t>Suministro y colocación de letrero misión, visión y objetivos en acrílico doble con rotulación en vinil adhesivo por atrás. Dimensión de 25.50" x 35.43".</t>
  </si>
  <si>
    <t>2.-</t>
  </si>
  <si>
    <t>ROTULACIONES</t>
  </si>
  <si>
    <t>Suministro e instalación de Arboles para pared en vinil cuadrado, fondo cubierto en MDF y partes del árbol troqueladas en CNC y pintadas con pintura automotriz en (Lobby A3)</t>
  </si>
  <si>
    <t>Suministro e instalación de Arboles para pared en vinil cuadrado, fondo cubierto en MDF y partes del árbol troqueladas en CNC y pintadas con pintura automotriz en (Lobby A2)</t>
  </si>
  <si>
    <t>Suministro e instalación de Rótulos en vinil frosted en (P-9). Puerta principal</t>
  </si>
  <si>
    <t>Suministro e instalación de Rótulos en vinil adhesivos en varios colores en     (P-10)</t>
  </si>
  <si>
    <t>Suministro e instalación de Rótulos en vinil frosted en (P-14)</t>
  </si>
  <si>
    <t>Suministro e instalación de Rótulos en vinil adhesivos en varios colores y logo troquelado en (P-9).  Puerta secundaria</t>
  </si>
  <si>
    <t>Suministro e instalación de Rótulos en vinil adhesivos en varios colores en     (P-5)</t>
  </si>
  <si>
    <t>Suministro e instalación de Rótulos en vinil adhesivos en varios colores en     (P-15)</t>
  </si>
  <si>
    <t>Suministro e instalación de Rótulos en vinil adhesivos en varios colores en     (P-13)</t>
  </si>
  <si>
    <t xml:space="preserve">Suministro e instalación de Rótulos en vinil adhesivos en varios colores en (Ventana Lobby) </t>
  </si>
  <si>
    <t xml:space="preserve">Suministro e instalación de Rótulos en vinil adhesivos en varios colores en     (VF05) </t>
  </si>
  <si>
    <t>Suministro e instalación de Rótulos en vinil adhesivos en varios colores en     (VF06)</t>
  </si>
  <si>
    <t>Suministro e instalación de Rótulos en vinil frosted en (VF19)</t>
  </si>
  <si>
    <t>Suministro e instalación de Rótulos en vinil frosted en (VF18)</t>
  </si>
  <si>
    <t>3.-</t>
  </si>
  <si>
    <t>INSTALACIÓN SANITARIA</t>
  </si>
  <si>
    <t>Suministro de Lavamanos blanco de porcelana ovalado empotrado por encima del tope (incluye mezcladora de sensor)</t>
  </si>
  <si>
    <t>Suministro de Lavamanos blanco de discapacitados (incluye mezcladora de sensor)</t>
  </si>
  <si>
    <t>Suministro de Lavamanos blanco de pedestal  (incluye mezcladora de sensor)</t>
  </si>
  <si>
    <t>Suministro de Urinal blanco tipo yaqué de fluxómetro (incluye válvula fluxómetro y el sensor)</t>
  </si>
  <si>
    <t>Suministro de Inodoro blanco de Fluxómetro (incluye válvula fluxómetro y el sensor)</t>
  </si>
  <si>
    <t>Suministro de Inodoro blanco de tanque completo</t>
  </si>
  <si>
    <t>Suministro de Dispensador de jabón vertical para montar a muro fabricado en acero inoxidable con acabado satinado</t>
  </si>
  <si>
    <t xml:space="preserve">Suministro de Dispensador de papel higiénico para rollo gigante fabricado en acero inoxidable con acabado satinado </t>
  </si>
  <si>
    <t>Suministro de Dispensador de servilletas de pared vertical</t>
  </si>
  <si>
    <t>Suministro de Dispensador de gel desinfectante</t>
  </si>
  <si>
    <t>Suministro e instalación de Mueble de baño con tope de cuarzo natural de alta calidad 0.60 x 0.60m con zócalo 0.60 x 0.10m color Vortium, lavamanos, grifería y hueco para lavamano en el tope incluido.</t>
  </si>
  <si>
    <t>Suministro de Barra recta para minusválidos 36''en inodoros</t>
  </si>
  <si>
    <t>Suministro de Barra abatible swing para minusválidos en lavamanos</t>
  </si>
  <si>
    <t>Suministro de Barra abatible swing para minusválidos en inodoros</t>
  </si>
  <si>
    <t>Suministro de Barra recta para minusválidos  36''en lavamanos</t>
  </si>
  <si>
    <t>Suministro de Barra recta para minusválidos en duchas  medidas 36x24 tipo L</t>
  </si>
  <si>
    <t>p.-</t>
  </si>
  <si>
    <t>Suministro e instalacióm de Cambiador de bebé horizontal de pared color beige</t>
  </si>
  <si>
    <t>q.-</t>
  </si>
  <si>
    <t>Suministro de Asiento para minusválidos sin soporte barra de seguridad para área de ducha</t>
  </si>
  <si>
    <t>r.-</t>
  </si>
  <si>
    <t>Suministro de Lavadero en acero inoxidable con fijación en la pared para exterior (incluye mezcladora)</t>
  </si>
  <si>
    <t>s.-</t>
  </si>
  <si>
    <t xml:space="preserve">Suministro de lavadero de una boca </t>
  </si>
  <si>
    <t>t.-</t>
  </si>
  <si>
    <t>Suministro de Kit mezcladora de ducha expuesta con ducha de mano y pedestal clásica</t>
  </si>
  <si>
    <t>u.-</t>
  </si>
  <si>
    <t xml:space="preserve">Suministro e instalación de Espejo </t>
  </si>
  <si>
    <t>v.-</t>
  </si>
  <si>
    <t>Tubería y piezas por aparatos</t>
  </si>
  <si>
    <t>pa</t>
  </si>
  <si>
    <t>w.-</t>
  </si>
  <si>
    <t>Mano de obra plomero</t>
  </si>
  <si>
    <t>4.-</t>
  </si>
  <si>
    <t>TERMINACIÓN DE COCINA</t>
  </si>
  <si>
    <t>Suministro de Gabinetes MDF hidrófugo enchapado con formica blanca de alto brillo y accesorios en acero inoxidable para Comedor Conserjería</t>
  </si>
  <si>
    <t>Suministro de Gabinetes MDF hidrófugo enchapado con formica blanca de alto brillo y accesorios  en  acero  inoxidable  para  Kitchenette 1</t>
  </si>
  <si>
    <t>Suministro de Gabinetes MDF hidrófugo enchapado con formica blanca de alto brillo y accesorios  en  acero  inoxidable  para  Kitchenette 2</t>
  </si>
  <si>
    <t>Suministro e instalación de tope decuarzo natural en Comedor de 2.54 x 0.60m con zócalo de 2.54 x 0.10m color crema</t>
  </si>
  <si>
    <t>m2</t>
  </si>
  <si>
    <t>Suministro e instalación de tope de cuarzo natural en Kitchenette 1  6.24 x 0.60m con zócalo de 6.24 x 0.10m color crema</t>
  </si>
  <si>
    <t>Suministro e instalación de tope de cuarzo natural en Kitchenette 2  7.75 x 0.60m con zócalo de 7.75 x 0.10m color crema</t>
  </si>
  <si>
    <t>Mano de obra para huecos de fregadero en los topes</t>
  </si>
  <si>
    <t>Mano de obra para gabinetes</t>
  </si>
  <si>
    <t>5.-</t>
  </si>
  <si>
    <t>BAÑOS</t>
  </si>
  <si>
    <t>Suministro e instalación de tope de cuarzo natural de alta calidad en baño 4.00 x 0.60m con falda de 4.00 x 0.30m y zócalo de 4.00 x 0.10m color gris, 2 uds.</t>
  </si>
  <si>
    <t>Suministro e instalación de tope de cuarzo natural de alta calidad en baño 2.87 x 0.60m con falda de 2.87 x 0.30m y zócalo de 2.87 x 0.10m color gris, 2 uds.</t>
  </si>
  <si>
    <t xml:space="preserve">Suministro e instalación de  tope de cuarzo natural alta calidad en baño 2.85 x 0.60m con falda de 2.85 x 0.30m y zócalo de 2.85 x 0.10m color gris, 6 uds. </t>
  </si>
  <si>
    <t>Suministro e instalación de tope de cuarzo natural alta calidad  en baño 2.90 x 0.60m con falda de 2.90 x 0.30m y zócalo de 2.90 x 0.10m color gris, 2 uds.</t>
  </si>
  <si>
    <t>Suministro e Instalación Módulos de Baño en Planchas Fenólicas con perfilarías y anclajes de acero inoxidable color blanco (solo frente) incl. Puerta de 1.00m, frente=1.70m, altura=1.52m; Puerta de 0.80m, frente=2.075m, altura=1.52m; y en forma L, incl. puerta de 0.80m, Prof.=1.10m, frente=2.075m, altura=1.52m (Baños de niñas 1er nivel, Bloque B)</t>
  </si>
  <si>
    <t>Suministro e Instalación Módulos de Baño en Planchas Fenólicas con perfilarías y anclajes de acero inoxidable color blanco (solo frente) incl. Puerta de 1.00m, frente=2.45m, altura=1.52m; en forma L, incluye puerta de 0.78m, Prof.=1.15m, frente=2.10m, altura=1.52m; y dos panderetas de orinal con frente=0.50m, altura=1.50m (Baños de niños 1er nivel, Bloque B)</t>
  </si>
  <si>
    <t>Suministro e Instalación Módulos de Baño en Planchas Fenólicas con perfilarías y anclajes de acero inoxidable color blanco en forma L, incluye dos puertas de 0.70m, Prof.=1.40m, frente=1.30 y 1.17m, altura=1.52m; y dos panderetas de orinal con frente=0.50m, altura=1.50m (Baños de niños 1er nivel, Bloque C)</t>
  </si>
  <si>
    <t>Suministro e Instalación Módulos de Baño en Planchas Fenólicas con perfilarías y anclajes de acero inoxidable color blanco en forma L, incluye dos puertas de 0.70m, Prof.=1.34m, frente=1.38 y 1.35m, altura=1.52m; y (solo frente) incl. Puerta de 0.70m, frente=1.25m, altura=1.52m (Baños de niñas 1er nivel, Bloque C)</t>
  </si>
  <si>
    <t>Suministro e Instalación Módulos de Baño en Planchas Fenólicas con perfilarías y anclajes de acero inoxidable color blanco (solo frente) incl. Puerta de 1.00m, frente=3.25m, altura=1.52m (Baño vestidor niños 1er nivel, Bloque D)</t>
  </si>
  <si>
    <t>Suministro e Instalación Módulos de Baño en Planchas Fenólicas con perfilarías y anclajes de acero inoxidable color blanco (solo frente) incl. Puerta de 1.00m, frente=3.25m, altura=1.52m (Baños vestidor niñas 1er nivel, Bloque D)</t>
  </si>
  <si>
    <t>Suministro e Instalación Módulos de Baño en Planchas Fenólicas con perfilarías y anclajes de acero inoxidable color blanco en forma L, incluye dos puertas de 0.70m, Prof.=1.34 y 1.65m, frente=1.17 y 1.43m, altura=1.52m; y dos panderetas de orinal con frente=0.50m, altura=1.50m (Baños de niños 2do nivel, Bloque B)</t>
  </si>
  <si>
    <t>Suministro e Instalación Módulos de Baño en Planchas Fenólicas con perfilarías y anclajes de acero inoxidable color blanco en forma L, incluye dos puertas de 0.70m, Prof.=1.34m, frente=1.25 y 1.37m, altura=1.52m; y (solo frente) incl. Puerta de 0.70m, frente=1.54m, altura=1.52m (Baños de niñas 2do nivel, Bloque B)</t>
  </si>
  <si>
    <t>Suministro e Instalación Módulos de Baño en Planchas Fenólicas con perfilarías y anclajes de acero inoxidable color blanco en forma L, incluye dos puertas de 0.70m, Prof.=1.40, frente=1.43 y 1.19m, altura=1.52m; y dos panderetas de orinal con frente=0.50m, altura=1.50m (Baños de niños 2do nivel, Bloque C)</t>
  </si>
  <si>
    <t>Suministro e Instalación Módulos de Baño en Planchas Fenólicas con perfilarías y anclajes de acero inoxidable color blanco en forma L, incluye dos puertas de 0.70m, Prof.=1.34m, frente=1.45 y 1.35m, altura=1.52m; y (solo frente) incl. Puerta de 0.70m, frente=1.25m, altura=1.52m (Baños de niñas 2do nivel, Bloque C)</t>
  </si>
  <si>
    <t>Suministro e Instalación Módulos de Baño en Planchas Fenólicas con perfilarías y anclajes de acero inoxidable color blanco en forma L, incluye dos puertas de 0.70m, Prof.=1.40m, frente=1.14 y 1.40m, altura=1.52m (Baños de niños 2do nivel, Bloque D)</t>
  </si>
  <si>
    <t>Suministro e Instalación Módulos de Baño en Planchas Fenólicas con perfilarías y anclajes de acero inoxidable color blanco en forma L, incluye dos puertas de 0.70m, Prof.=1.34m, frente=1.34 y 1.27m, altura=1.52m; y (solo frente) incl. Puerta de 0.70m, frente=1.14m, altura=1.52m (Baños de niñas 2do nivel, Bloque D)</t>
  </si>
  <si>
    <t>Suministro e Instalación Módulos de Baño en Planchas Fenólicas con perfilarías y anclajes de acero inoxidable color blanco en forma L, incluye dos puertas de 0.70m, Prof.=1.40, frente=1.43 y 1.17m, altura=1.52m; y dos panderetas de orinal con frente=0.50m, altura=1.50m (Baños de niños 3er nivel, Bloque D)</t>
  </si>
  <si>
    <t>Suministro e Instalación Módulos de Baño en Planchas Fenólicas con perfilarías y anclajes de acero inoxidable color blanco en forma L, incluye dos puertas de 0.70m, Prof.=1.34m, frente=1.45 y 1.35m, altura=1.52m; y (solo frente) incl. Puerta de 0.70m, frente=1.25m, altura=1.52m (Baños de niñas 3er nivel, Bloque D)</t>
  </si>
  <si>
    <t>Mano de obra para huecos de lavamanos y zafacón en los topes</t>
  </si>
  <si>
    <t>6.-</t>
  </si>
  <si>
    <t xml:space="preserve">TOPES </t>
  </si>
  <si>
    <t>Suministro e instalación de tope de cuarzo natural en consultorio  1.88 x 0.60m con zócalo de 1.88 x 0.10m color crema</t>
  </si>
  <si>
    <t>Suministro e instalación de tope de cuarzo natural en consultorio  1.97 x 0.60m con zócalo de 1.97 x 0.10m color crema</t>
  </si>
  <si>
    <t>Suministro e instalación de tope de cuarzo natural en consultorio  0.60 x 0.60m  con zócalo de 0.60 x 0.10m color crema. 2 uds</t>
  </si>
  <si>
    <t>Suministro e instalación de tope de cuarzo natural en consultorio  2.23 x 0.60m con zócalo de 2.23 x 0.10m color crema</t>
  </si>
  <si>
    <t>Suministro e instalación de tope de cuarzo natural en consultorio  2.08 x 0.60m con zócalo de 2.08 x 0.10m color crema</t>
  </si>
  <si>
    <t>Suministro e instalación de tope de cuarzo natural en consultorio  1.24 x 0.60m con zócalo de 1.24 x 0.10m color crema</t>
  </si>
  <si>
    <t>Suministro e instalación de tope de cuarzo natural en consultorio  3.91 x 0.60m con zócalo de 3.91 x 0.10m color crema. 2 uds</t>
  </si>
  <si>
    <t>Suministro e instalación de tope de cuarzo natural en consultorio  2.03 x 0.60m con zócalo de 2.03 x 0.10m color crema</t>
  </si>
  <si>
    <t>Suministro e instalación de tope de cuarzo natural en consultorio  2.75 x 0.60m con zócalo de 2.75 x 0.10m color crema</t>
  </si>
  <si>
    <t>Suministro e instalación de tope de cuarzo natural en consultorio  1.00 x 0.60m con zócalo de 1.00 x 0.10m color crema. 2 uds</t>
  </si>
  <si>
    <t>Suministro e instalación de tope de cuarzo natural en consultorio  2.13 x 0.60m con zócalo de 2.13 x 0.10m color crema</t>
  </si>
  <si>
    <t>Suministro e instalación de tope de cuarzo natural en consultorio  3.83 x 0.60m con zócalo de 3.83 x 0.10m color crema</t>
  </si>
  <si>
    <t>Suministro e instalación de tope de cuarzo natural en consultorio  3.12 x 0.60m con zócalo de 3.12 x 0.10m color crema</t>
  </si>
  <si>
    <t>Suministro e instalación de tope de cuarzo natural en consultorio 4.69 x 0.60m con zócalo de 4.69 x 0.10m color crema</t>
  </si>
  <si>
    <t>Suministro e instalación de tope de cuarzo natural en consultorio  3.15 x 0.60m con zócalo de 3.15 x 0.10m color crema</t>
  </si>
  <si>
    <t>Suministro e instalación de tope de cuarzo natural en consultorio  1.15 x 0.60m con zócalo de 1.15 x 0.10m color crema</t>
  </si>
  <si>
    <t>Suministro e instalación de tope de cuarzo natural en consultorio  1.02 x 0.60m con zócalo de 1.02 x 0.10m color crema</t>
  </si>
  <si>
    <t>Suministro e instalación de tope de cuarzo natural en consultorio  2.35 x 0.60m con zócalo de 2.35 x 0.10m color crema</t>
  </si>
  <si>
    <t>7.-</t>
  </si>
  <si>
    <t>BARANDAS</t>
  </si>
  <si>
    <t>Suministro y colocación de barandas de acero inoxidable de grado AISI 316, accesorios con acabado pulido espejo con un grano de 600  (Tipo 1)</t>
  </si>
  <si>
    <t>ml</t>
  </si>
  <si>
    <t>Suministro y colocación de barandas de acero inoxidable de grado AISI 316, accesorios con acabado pulido espejo con un grano de 600 (Tipo 2)</t>
  </si>
  <si>
    <t>Suministro y colocación de barandas de acero inoxidable de grado AISI 316, accesorios con acabado pulido espejo con un grano de 600 (Tipo 3)</t>
  </si>
  <si>
    <t>Suministro y colocación de barandas de acero inoxidable de grado AISI 316, accesorios con acabado pulido espejo con un grano de 600 (Tipo 4)</t>
  </si>
  <si>
    <t>Suministro y colocación de barandas de acero inoxidable de grado AISI 316, accesorios con acabado pulido espejo con un grano de 600(Tipo 5)</t>
  </si>
  <si>
    <t>Suministro y colocación de barandas de acero inoxidable de grado AISI 316, accesorios con acabado pulido espejo con un grano de 600 (Tipo 6)</t>
  </si>
  <si>
    <t>Suministro y colocación de barandas de acero inoxidable de grado AISI 316, accesorios con acabado pulido espejo con un grano de 600 (Tipo 7)</t>
  </si>
  <si>
    <t>Suministro y colocación de barandas de acero inoxidable de grado AISI 316, accesorios con acabado pulido espejo con un grano de 600 (Tipo 8)</t>
  </si>
  <si>
    <t>Suministro y colocación de barandas de acero inoxidable de grado AISI 316, accesorios con acabado pulido espejo con un grano de 600 (Tipo 9)</t>
  </si>
  <si>
    <t>Suministro y colocación de barandas de acero inoxidable de grado AISI 316, accesorios con acabado pulido espejo con un grano de 600 (Tipo 10)</t>
  </si>
  <si>
    <t>Suministro y colocación de barandas de acero inoxidable de grado AISI 316, accesorios con acabado pulido espejo con un grano de 600 (Tipo 11)</t>
  </si>
  <si>
    <t>Suministro y colocación de barandas de acero inoxidable de grado AISI 316, accesorios con acabado pulido espejo con un grano de 600 (Tipo 12)</t>
  </si>
  <si>
    <t>8.-</t>
  </si>
  <si>
    <t>VARIOS GENERALES</t>
  </si>
  <si>
    <t>Suministro de sistema modular de Gabinetes MDF hidrófugo enchapado con formica blanca de alto brillo y accesorios en acero inoxidable para Fisiatría 2</t>
  </si>
  <si>
    <t>Suministro de sistema modular de Gabinetes MDF hidrófugo enchapado con formica blanca de alto brillo y accesorios en acero inoxidable para Fisiatría 1</t>
  </si>
  <si>
    <t>Suministro de sistema modular de Gabinetes MDF hidrófugo enchapado con formica blanca de alto brillo y accesorios en acero inoxidable para Nutriología</t>
  </si>
  <si>
    <t>Suministro de sistema modular de Gabinetes MDF hidrófugo enchapado con formica blanca de alto brillo y accesorios en acero inoxidable para Psiquiatría</t>
  </si>
  <si>
    <t>Suministro de sistema modular de Gabinetes MDF hidrófugo enchapado con formica blanca de alto brillo y accesorios en acero inoxidable para Pediatría 1</t>
  </si>
  <si>
    <t>Suministro  de sistema modular de Gabinetes MDF hidrófugo enchapado con formica blanca de alto brillo y accesorios en acero inoxidable para Pediatría 2</t>
  </si>
  <si>
    <t>Suministro de sistema modular de Gabinetes MDF hidrófugo enchapado con formica blanca de alto brillo y accesorios en acero inoxidable para Pediatría 3</t>
  </si>
  <si>
    <t>Suministro de sistema modular de Gabinetes MDF hidrófugo enchapado con formica blanca de alto brillo y accesorios en acero inoxidable para Guardería</t>
  </si>
  <si>
    <t>Suministro de sistema modular de Gabinetes MDF hidrófugo enchapado con formica blanca de alto brillo y accesorios en acero inoxidable para Evaluación y Diagnóstico 1</t>
  </si>
  <si>
    <t>Suministro de sistema modular de Gabinetes MDF hidrófugo enchapado con formica blanca de alto brillo y accesorios en acero inoxidable para Evaluación y Diagnóstico 2</t>
  </si>
  <si>
    <t>Suministro de sistema modular de Gabinetes MDF hidrófugo enchapado con formica blanca de alto brillo y accesorios en acero inoxidable para Evaluación y Diagnóstico 3</t>
  </si>
  <si>
    <t>Suministro de sistema modular de Gabinetes MDF hidrófugo enchapado con formica blanca de alto brillo y accesorios en acero inoxidable para Evaluación y Diagnóstico 4</t>
  </si>
  <si>
    <t>Suministro de sistema modular de Gabinetes MDF hidrófugo enchapado con formica blanca de alto brillo y accesorios en acero inoxidable para Atención Temprana 4</t>
  </si>
  <si>
    <t>Suministro de sistema modular de Gabinetes MDF hidrófugo enchapado con formica blanca de alto brillo y accesorios en acero inoxidable para Terapia Conductual- Actividades Motoras</t>
  </si>
  <si>
    <t>Suministro de sistema modular de Gabinetes MDF hidrófugo enchapado con formica blanca de alto brillo y accesorios en acero inoxidable para Terapia Física- Salón 2</t>
  </si>
  <si>
    <t>Suministro de sistema modular de sistema modular de Gabinetes MDF hidrófugo enchapado con formica blanca de alto brillo y accesorios en acero inoxidable para Terapia Física- Salón 1</t>
  </si>
  <si>
    <t>Suministro de sistema modular de Gabinetes MDF hidrófugo enchapado con formica blanca de alto brillo y accesorios en acero inoxidable para Terapia Ocupacional- Actividades de la Vida Diaria</t>
  </si>
  <si>
    <t>Suministro de sistema modular de Gabinetes MDF hidrófugo enchapado con formica blanca de alto brillo y accesorios en acero inoxidable para Terapia Psicopedagógica  2</t>
  </si>
  <si>
    <t>Suministro de sistema modular  de Gabinetes MDF hidrófugo enchapado con formica blanca de alto brillo y accesorios en acero inoxidable para Pintura</t>
  </si>
  <si>
    <t>Suministro de sistema modular de Gabinetes MDF hidrófugo enchapado con formica blanca de alto brillo y accesorios en acero inoxidable para Sala de Lactancia</t>
  </si>
  <si>
    <t>Suministro y Colocación de Mural sensorial de (3.00 x 3.00)m sobre una base de MDF de 10mm de espesor, con paneles de (50 x 50)cm de corcho, tela, alfombra, grama artificial, esponja natural y madera</t>
  </si>
  <si>
    <t xml:space="preserve">Suministro e instalación de Bebederos de pared con filtro y sistema osmosis </t>
  </si>
  <si>
    <t xml:space="preserve">Suministro e instalación de Bebederos con llenadora de botella, con  filtro y sistema osmosis </t>
  </si>
  <si>
    <t>x.-</t>
  </si>
  <si>
    <t>y.-</t>
  </si>
  <si>
    <t>z.-</t>
  </si>
  <si>
    <t>SUB-TOTAL PARTIDAS INTERIORES</t>
  </si>
  <si>
    <t>III.-</t>
  </si>
  <si>
    <t>PARTIDAS EXTERIORES</t>
  </si>
  <si>
    <t xml:space="preserve">PISOS EXTERIORES </t>
  </si>
  <si>
    <t>Suministro e instalación de revestimiento de piso exterior especializado de goma para el área de terapia al aire libre. 5" de espesor, 8' de altura de caída</t>
  </si>
  <si>
    <t xml:space="preserve"> Suministro e instalación de césped artificial de alta calidad y densidad para patios de terapia secundarios</t>
  </si>
  <si>
    <t xml:space="preserve">Construcción de aceras violinadas en hormigón  con malla electrosoldada </t>
  </si>
  <si>
    <t>Suministro e instalación de porcelanato técnico masa antiderrapante para exterior  de alta calidad color blanco formato 30x60</t>
  </si>
  <si>
    <t>m²</t>
  </si>
  <si>
    <t>Suministro e instalación de porcelanato técnico masa antiderrapante para exterior  de alta calidad   color marrón oscuro formato 30x60 rayado</t>
  </si>
  <si>
    <t>FACHADA</t>
  </si>
  <si>
    <t>Suministro y Colocación de Plancha de aluminio compuesto con estructural color: Pantone amarillo 102 c</t>
  </si>
  <si>
    <t>Suministro y Colocación de Plancha de aluminio compuesto con estructural color: Pantone azul 7455 c</t>
  </si>
  <si>
    <t>Suministro y Colocación de Plancha de aluminio compuesto con estructural color: Pantone cool gray 6c</t>
  </si>
  <si>
    <t>Suministro y Colocación de Plancha de aluminio compuesto con estructural color: Pantone 1505c</t>
  </si>
  <si>
    <t>Suministro y Colocación de Plancha de aluminio compuesto con estructural color: Pantone 375 c</t>
  </si>
  <si>
    <t xml:space="preserve">Suministro y Colocación de Plancha de fibra de vidrio con núcleo de yeso </t>
  </si>
  <si>
    <t>PAISAJISMO</t>
  </si>
  <si>
    <t>3.1-</t>
  </si>
  <si>
    <t>PRELIMINARES</t>
  </si>
  <si>
    <t xml:space="preserve">Replanteo plazas y jardineras </t>
  </si>
  <si>
    <t xml:space="preserve">mes </t>
  </si>
  <si>
    <t>3.2-</t>
  </si>
  <si>
    <t xml:space="preserve">MOVIMIENTO DE TIERRA </t>
  </si>
  <si>
    <t xml:space="preserve">Preparacion y perfilado de superficie </t>
  </si>
  <si>
    <t>Bote material</t>
  </si>
  <si>
    <t>m3</t>
  </si>
  <si>
    <t>Sumistro y colocacion de tierra negra ( para grama bermuda) esp= 0.10</t>
  </si>
  <si>
    <t>3.3-</t>
  </si>
  <si>
    <t xml:space="preserve">ARBORIZACION </t>
  </si>
  <si>
    <t>Suministro y siembra de Canción de la india</t>
  </si>
  <si>
    <t>Suministro y siembra de H.P Hoppe</t>
  </si>
  <si>
    <t>Suministro y siembra de Helecho</t>
  </si>
  <si>
    <t>Suministro y siembra de Bambú de verja</t>
  </si>
  <si>
    <t>Suministro y siembra de Ginger</t>
  </si>
  <si>
    <t>Suministro y siembra de Palma Cola de zorro</t>
  </si>
  <si>
    <t>Suministro y siembra de Corynabutilon viride (Huella)</t>
  </si>
  <si>
    <t>Suministro y siembra de Caoba</t>
  </si>
  <si>
    <t>Suministro y siembra de Dracaena Cordyline</t>
  </si>
  <si>
    <t>Suministro y siembra de Pajon verde</t>
  </si>
  <si>
    <t>Suministro y siembra de Mandevilla Trepadora</t>
  </si>
  <si>
    <t>Suministro y siembra de Fukien Tea</t>
  </si>
  <si>
    <t>Suministro y siembra de Palma Areca</t>
  </si>
  <si>
    <t>Suministro y siembra de Coralillo rojo y amarillo</t>
  </si>
  <si>
    <t>Suministro y siembra de Crotón Petra</t>
  </si>
  <si>
    <t xml:space="preserve">Suministro y siembra de Scrhefflera Arborícola </t>
  </si>
  <si>
    <t xml:space="preserve">Suministro y siembra de Hemigraphis </t>
  </si>
  <si>
    <t>Suministro y siembra de Mondo grass</t>
  </si>
  <si>
    <t>Suministro y colocación de Cantos Rodados espesor de 0.15</t>
  </si>
  <si>
    <t>Suministro y siembra de Grama Bermuda</t>
  </si>
  <si>
    <t>Suministro e instalación de Letrero para exterior en letras armadas en cajuela con luces de LED, fabricado en acrílico de 3mm y rotulación según especificaciones de los colores permitidos  para la imagen, Led de alta densidad color blanco 50/50, tola calibre 26 terminado con pintura automotriz. Todos los elementos del letrero iluminados. Incluye instalación eléctrica . Dimensión 3.96 X 1.60 m</t>
  </si>
  <si>
    <t>Suministro e instalación de Letrero para exterior en letras armadas en cajuela con luces de LED, fabricado en acrílico de 3mm y rotulación según especificaciones de los colores permitidos  para la imagen, Led de alta densidad color blanco 50/50, tola calibre 26 terminado con pintura automotriz. Todos los elementos del letrero iluminados. Incluye instalación eléctrica . Dimensión 3.48 X 1.35 m</t>
  </si>
  <si>
    <t>Suministro e instalación de Letrero para exterior en pvc según diseño, sin iluminación. Dimensión 3.48 X 1.35 m</t>
  </si>
  <si>
    <t>PÉRGOLAS Y CUBIERTAS</t>
  </si>
  <si>
    <t>Pedestal P3 [ 0.45 x 0.45 x 2.20 ] m → Hormigón industrial f'c 210 Kg./cm² @ 28d → Ø 1/2'' @ 0.11 m AD → Ø 3/8'' @ 0.09 m AD</t>
  </si>
  <si>
    <t>Suministro e Instalación  de Pérgolas estructurados con perfilería de aluminio y cubiertas con planchas de policarbonato térmico de 12mm de grosor con tintado doble y protección contra rayos UV. Tipo 1</t>
  </si>
  <si>
    <t>Suministro e Instalación de Pérgola  estructurados con perfilería de aluminio y cubiertas con planchas de policarbonato térmico de 12mm de grosor con tintado doble y protección contra rayos UV.  Tipo 2</t>
  </si>
  <si>
    <t>Suministro e Instalación de Pérgola estructurados con perfilería de aluminio y cubiertas con planchas de policarbonato térmico de 12mm de grosor con tintado doble y protección contra rayos UV. Tipo 3</t>
  </si>
  <si>
    <t>Suministro e Instalación de Pérgola estructurados con perfilería de aluminio y cubiertas con planchas de policarbonato térmico de 12mm de grosor con tintado doble y protección contra rayos UV.  Tipo 4</t>
  </si>
  <si>
    <t>Suministro e Instalación de Pérgola estructurados con perfilería de aluminio y cubiertas con planchas de policarbonato térmico de 12mm de grosor con tintado doble y protección contra rayos UV.  Tipo 5</t>
  </si>
  <si>
    <t>Suministro e Instalación de Pérgola  estructurados con perfilería de aluminio y cubiertas con planchas de policarbonato térmico de 12mm de grosor con tintado doble y protección contra rayos UV.   Tipo 6</t>
  </si>
  <si>
    <t>Suministro e Instalación de Pérgola estructurados con perfilería de aluminio y cubiertas con planchas de policarbonato térmico de 12mm de grosor con tintado doble y protección contra rayos UV. Tipo 7</t>
  </si>
  <si>
    <t>MOTOR LOBBY</t>
  </si>
  <si>
    <t>Pedestal P4 [ 0.45 x 0.45 x 2.20 ] m → Hormigón industrial f'c 210 Kg./cm² @ 28d → Ø 1/2'' @ 0.11 m AD → Ø 3/8'' @ 0.09 m AD</t>
  </si>
  <si>
    <t>Suministro e instalación de estructura metálica de Motor Lobby</t>
  </si>
  <si>
    <t>Paneles de vidrio templado 12mm incluye soporte de araña</t>
  </si>
  <si>
    <t>p2</t>
  </si>
  <si>
    <t>Suministro e instalación de sistema de riego automatizado según detalles en plano de Planta Sistema de Riego</t>
  </si>
  <si>
    <t>SUB-TOTAL PARTIDAS EXTERIORES</t>
  </si>
  <si>
    <t>IV.-</t>
  </si>
  <si>
    <t>INSTALACIÓN ELÉCTRICA (LUMINARIAS)</t>
  </si>
  <si>
    <t>Suministro e instalación de Luminarias en Poste Parqueo 92w led</t>
  </si>
  <si>
    <t xml:space="preserve">Suministro e instalación Luces de piso (Proyector de piso Led 200W negro 6500K ) exterior 1er nivel </t>
  </si>
  <si>
    <t>Suministro e instalación Luces de piso exterior 1er nivel  (Baliza piso exterior led 12W 3000K para camino patio color negro</t>
  </si>
  <si>
    <t>Suministro e instalación  Lámpara 1' x 1' Interior 1er nivel (Ceiling Down light techo/plafón led 18w blanco 3000K )</t>
  </si>
  <si>
    <t>Suministro e instalación  Luminaria  de techo Interior 1er nivel (luminaria led redonda ceiling/Down light techo/plafón Led 6W Blanco 4000K</t>
  </si>
  <si>
    <t>Suministro e instalación Luminarias Lineal con Tubo Led, interior 1er nivel</t>
  </si>
  <si>
    <t>Suministro e instalación  Luminarias de Pared Interior 1er nivel (aplique de pared Led 11 W, 3000K doble luz techo/piso interior)</t>
  </si>
  <si>
    <t>Suministro e instalación  Luminarias de Pared Exterior 1er nivel (Aplique de pared Led 14W gris 3000K doble luz, Cuadrada)</t>
  </si>
  <si>
    <t>Suministro e instalación  Luz de Salida Exterior 1er nivel (lámpara de salida EXIT)</t>
  </si>
  <si>
    <t>Suministro e instalación  Luz de Emergencia Interiores 1er nivel (Lámpara de emergencia interior Led de 2 direcciones con batería)</t>
  </si>
  <si>
    <t xml:space="preserve">Suministro e instalación  Manguera LED RGB interior 1er nivel </t>
  </si>
  <si>
    <t>Suministro e instalación  Luminaria Globos de Aluminio para Lobby pequeños 1er nivel (lámpara colgante 8W globos de aluminio grande 0.50m aproximadamente )</t>
  </si>
  <si>
    <t>Suministro e instalación  Luminaria Globos de Aluminio para Lobby medianos 1er nivel (lámpara colgante 8W globos de aluminio grande 0.40m aproximadamente )</t>
  </si>
  <si>
    <t>Suministro e instalación  Luminaria Globos de Aluminio para Lobby grande 1er nivel (lámpara colgante 8W globos de aluminio grande 0.20m aproximadamente )</t>
  </si>
  <si>
    <t>Suministro e instalación Lámpara 1' x 1' interior 2do Nivel (Ceiling Down light techo/plafón led 18w blanco 3000K )</t>
  </si>
  <si>
    <t>Suministro e instalación  Luminaria  de techo Interior 2do Nivel (luminaria led redonda ceiling/Down light techo/plafón Led 6W Blanco 4000K</t>
  </si>
  <si>
    <t xml:space="preserve">Suministro e instalación Luminarias Lineal con Tubo Led, interior 2do Nivel </t>
  </si>
  <si>
    <t>Suministro e instalación Luminaria de pared interior 2do Nivel aplique de pared Led 11 W, 3000K doble luz techo/piso interior)</t>
  </si>
  <si>
    <t>Suministro e instalación Luz de Emergencia Interior 2do Nivel  (Lámpara de emergencia interior Led de 2 direcciones con batería)</t>
  </si>
  <si>
    <t xml:space="preserve">Suministro e instalación Manguera LED RGB interior 2do Nivel </t>
  </si>
  <si>
    <t>Suministro e instalación de Lámpara 1' x 1' interior 3er Nivel (Ceiling Down light techo/plafón led 18w blanco 3000K )</t>
  </si>
  <si>
    <t>Suministro e instalación de Luminarias  de techo Interior 3er Nivel  (luminaria led redonda ceiling/Down light techo/plafón Led 6W Blanco 4000K)</t>
  </si>
  <si>
    <t>Suministro e instalación Luminarias Lineal con Tubo Led, interior 3er Nivel</t>
  </si>
  <si>
    <t>Suministro e instalación de Luz de Emergencia Interiores 3er Nivel (Lámpara de emergencia interior Led de 2 direcciones con batería)</t>
  </si>
  <si>
    <t xml:space="preserve">Suministro e instalación de Manguera LED RGB  interior 3er Nivel </t>
  </si>
  <si>
    <t>SUB-TOTAL LUMINARIAS INTERIORES Y EXTERIORES</t>
  </si>
  <si>
    <t>V.-</t>
  </si>
  <si>
    <t>PATIO DE TERAPIA</t>
  </si>
  <si>
    <t>TENSO ESTRUCTURAS</t>
  </si>
  <si>
    <t>1.1.-</t>
  </si>
  <si>
    <t>Replanteo</t>
  </si>
  <si>
    <t>1.2.-</t>
  </si>
  <si>
    <t>MOVIMIENTO DE TIERRA</t>
  </si>
  <si>
    <t xml:space="preserve">Excavación </t>
  </si>
  <si>
    <t>Bote de material</t>
  </si>
  <si>
    <t>1.3.-</t>
  </si>
  <si>
    <t>HORMIGÓN ARMADO</t>
  </si>
  <si>
    <t xml:space="preserve">Pedestal Redondo, d=0.60 y H=1.20 m </t>
  </si>
  <si>
    <t>Pedestal Redondo, d=0.90 y H=1.50 m</t>
  </si>
  <si>
    <t>1.4.-</t>
  </si>
  <si>
    <t>TERMINACIÓN DE SUPERFICIES</t>
  </si>
  <si>
    <t>Suministro y colocación de pañete en superficie de Hormigón</t>
  </si>
  <si>
    <t>Suministro y colocación de fraguache en superficie de Hormigón</t>
  </si>
  <si>
    <t>Suministro y colocación de cantos</t>
  </si>
  <si>
    <t>1.5.-</t>
  </si>
  <si>
    <t>PINTURA (dos manos)</t>
  </si>
  <si>
    <t>Suministro y colocación de pintura base</t>
  </si>
  <si>
    <t>Suministro y colocación de pintura Acrílica</t>
  </si>
  <si>
    <t>1.6.-</t>
  </si>
  <si>
    <t>Suministro e Instalación de Tenso-Estructura Según Planos CAID - SDE - Modulo E</t>
  </si>
  <si>
    <t>VERJA PERIMETRAL (TIPO 1, 2 Y 3)</t>
  </si>
  <si>
    <t>2.1.-</t>
  </si>
  <si>
    <t>2.2.-</t>
  </si>
  <si>
    <t>Excavación de muros y columnas</t>
  </si>
  <si>
    <t>Relleno Compactado</t>
  </si>
  <si>
    <t xml:space="preserve">Relleno Compactado de material Granular </t>
  </si>
  <si>
    <t>2.3.-</t>
  </si>
  <si>
    <t>Zapata de muros (0.60x0.25) mts</t>
  </si>
  <si>
    <t>Zapata de Columnas (0.80x0.80) mts</t>
  </si>
  <si>
    <t>Zapata de Columnas (1.10x0.80) mts</t>
  </si>
  <si>
    <t>Columna CA(0.20x0.20) mts</t>
  </si>
  <si>
    <t>Viga VA(0.30x0.20) mts</t>
  </si>
  <si>
    <t>2.4.-</t>
  </si>
  <si>
    <t>MURO DE BLOQUES</t>
  </si>
  <si>
    <t xml:space="preserve">Suministro y colocación de muro de 0.20 m con ø 3/8 a 0.40 m B.N.P. </t>
  </si>
  <si>
    <t xml:space="preserve">Suministro y colocación de muro de 0.20 m con ø 3/8 a 0.40 m S.N.P. </t>
  </si>
  <si>
    <t>2.5.-</t>
  </si>
  <si>
    <t>Suministro y colocación de pañete Exterior</t>
  </si>
  <si>
    <t>Suministro y colocación de fraguache en superficie de hormigón</t>
  </si>
  <si>
    <t>2.6.-</t>
  </si>
  <si>
    <t>2.7.-</t>
  </si>
  <si>
    <t>Suministro y Colocación de Portón temático (5.45 x 2.55)mts</t>
  </si>
  <si>
    <t>VERJA PERIMETRAL (TIPO 4 y 5)</t>
  </si>
  <si>
    <t>3.1.-</t>
  </si>
  <si>
    <t>3.2.-</t>
  </si>
  <si>
    <t>3.3.-</t>
  </si>
  <si>
    <t>3.4.-</t>
  </si>
  <si>
    <t>3.5.-</t>
  </si>
  <si>
    <t>3.6.-</t>
  </si>
  <si>
    <t>3.7.-</t>
  </si>
  <si>
    <t>Suministro y Colocación de Portón temático (4.10 x 2.55)mts</t>
  </si>
  <si>
    <t>VERJA PERIMETRAL (TIPO 6 Y 7)</t>
  </si>
  <si>
    <t>4.1.-</t>
  </si>
  <si>
    <t>4.2.-</t>
  </si>
  <si>
    <t>4.3.-</t>
  </si>
  <si>
    <t>4.4.-</t>
  </si>
  <si>
    <t>4.5.-</t>
  </si>
  <si>
    <t>4.6.-</t>
  </si>
  <si>
    <t>4.7.-</t>
  </si>
  <si>
    <t>Suministro y Colocación de Portón temático (9.30x2.55)mts</t>
  </si>
  <si>
    <t>Suministro y Colocación de Portón temático (6.20x2.55)mts</t>
  </si>
  <si>
    <t>VERJA PERIMETRAL (TIPO 8)</t>
  </si>
  <si>
    <t>5.1.-</t>
  </si>
  <si>
    <t>5.2.-</t>
  </si>
  <si>
    <t>5.3.-</t>
  </si>
  <si>
    <t>5.4.-</t>
  </si>
  <si>
    <t xml:space="preserve">Suministro y colocación de muro de 0.20 m con  ø 3/8 a 0.40 m  S.N.P. </t>
  </si>
  <si>
    <t>5.5.-</t>
  </si>
  <si>
    <t>5.6.-</t>
  </si>
  <si>
    <t>Suministro e Instalación verja Estructura Metálica Columna CMV HSS6X6X3/16 [ 1.60 ] m. + Travesaño Tr HSS2X2X3/16 [ 1.90 ] m. + Tola Troquelada Plate 3/16'' [ 1.40 x 12.80 ] m2</t>
  </si>
  <si>
    <t>SUB-TOTAL PATIO DE TERAPIA</t>
  </si>
  <si>
    <t>VI.-</t>
  </si>
  <si>
    <t>VERJA PERIMETRAL (VERJA CON ALAMBRE TRINCHERA)</t>
  </si>
  <si>
    <t>Suministro y Colocación de Alambre Trinchera incluye accesorios</t>
  </si>
  <si>
    <t>SUB-TOTAL VERJA PERIMETRAL (VERJA CON ALAMBRE TRINCHERA)</t>
  </si>
  <si>
    <t>VII.-</t>
  </si>
  <si>
    <t>VERJA PERIMETRAL (VERJA CON MURO MALLA NYLON)</t>
  </si>
  <si>
    <t>Suministro y colocación de pañete exterior</t>
  </si>
  <si>
    <t>Marco Tubo Pipe4STD [ 82.55 ] m.</t>
  </si>
  <si>
    <t>Marco Tubo Pipe4STD [ 5.78 ] m.</t>
  </si>
  <si>
    <t>Suministro y Colocación de Malla Nylon, altura=3.25m</t>
  </si>
  <si>
    <t>SUB-TOTAL VERJA PERIMETRAL (VERJA CON MURO MALLA NYLON)</t>
  </si>
  <si>
    <t>VIII.-</t>
  </si>
  <si>
    <t>ASTA DE BANDERA (con dos soportes para bandera)</t>
  </si>
  <si>
    <t>Bote de Material</t>
  </si>
  <si>
    <t>Zapata de Muro de Hormigón armado[ 0.45 x 0.40 x 3.00 ] m → Hormigón industrial f'c 210 Kg./cm² @ 28d → Ø 3/8'' @ 0.15 m AD → Ø 3/8'' @ 0.15 m AD</t>
  </si>
  <si>
    <t>Muro de Hormigón Armado [ 0.25 x 1.15 x 2.80 ] m → Hormigón industrial f'c 210 Kg./cm² @ 28d → Ø 1/2'' @ 0.01 m AD → Ø 1/2'' @ 0.47 m AD</t>
  </si>
  <si>
    <t>TERMINACIÓN DE SUPERFICIE</t>
  </si>
  <si>
    <t>Suministro y colocación de pañete en superficie de hormigón</t>
  </si>
  <si>
    <t xml:space="preserve">Suministro y colocación de cantos </t>
  </si>
  <si>
    <t>PINTURA</t>
  </si>
  <si>
    <t>Suministro y colocación de pintura acrílica</t>
  </si>
  <si>
    <t>Suministro e Instalación Asta Bandera + Driza 1/2'' + Polea de 3''</t>
  </si>
  <si>
    <t>SUB-TOTAL ASTA DE BANDERA</t>
  </si>
  <si>
    <t xml:space="preserve">RESUMEN </t>
  </si>
  <si>
    <t>SUB-TOTAL GENERAL</t>
  </si>
  <si>
    <t>LIMPIEZA CONTINUA Y FINAL</t>
  </si>
  <si>
    <t>a-</t>
  </si>
  <si>
    <t>Limpieza continua y final</t>
  </si>
  <si>
    <t>SUB TOTAL LIMPIEZA CONTINUA Y FINAL</t>
  </si>
  <si>
    <t>GASTOS  INDIRECTOS</t>
  </si>
  <si>
    <t>DIRECCIÓN  TÉCNICA</t>
  </si>
  <si>
    <t>INSPECCIÓN  Y SUPERVISIÓN  DE  OBRAS</t>
  </si>
  <si>
    <t>IMPREVISTOS</t>
  </si>
  <si>
    <t xml:space="preserve">SEGUROS Y FIANZAS </t>
  </si>
  <si>
    <t>GASTOS ADMINISTRATIVOS</t>
  </si>
  <si>
    <t xml:space="preserve">TRANSPORTE </t>
  </si>
  <si>
    <t>LEY -686 ( Ley de Pensiones y Jubilaciones a los Trabajadores Sindicalizados del área de la Construcción y todas sus Ramas Afines)</t>
  </si>
  <si>
    <t xml:space="preserve">CODIA </t>
  </si>
  <si>
    <t>ITBIS ( 18% de la Dirección Técnica)</t>
  </si>
  <si>
    <t>SUB-TOTAL GASTOS  INDIRECTOS</t>
  </si>
  <si>
    <t xml:space="preserve">TOTAL GENERAL  </t>
  </si>
  <si>
    <t xml:space="preserve">NOTAS </t>
  </si>
  <si>
    <t>a)</t>
  </si>
  <si>
    <t>b)</t>
  </si>
  <si>
    <t>Los volúmenes de este presupuesto serán pagados de acuerdo a levantamiento en obra  y  a  las cubicaciones  realizadas  por  la supervisión y aprobada por el MOPC .-</t>
  </si>
  <si>
    <t>c)</t>
  </si>
  <si>
    <t>Los planos pueden variar en obra previa verificación y autorización del supervisor .-</t>
  </si>
  <si>
    <t>d)</t>
  </si>
  <si>
    <t>Los precios alzados (P.A.) y todos los precios serán pagados en las cubicaciones mediante desglose de partidas previa autorización del MOPC .-</t>
  </si>
  <si>
    <t>e)</t>
  </si>
  <si>
    <t>La partida de Inspección y  Supervisión de Obras  pertenece al   MOPC.-</t>
  </si>
  <si>
    <t>La partida de Imprevistos solo podrá ser utilizada  previa autorización del   MOPC.-</t>
  </si>
  <si>
    <t>Santo Domingo, D. N.</t>
  </si>
  <si>
    <t>27 de  Junio  del  2019</t>
  </si>
  <si>
    <t>ml/yt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</si>
</sst>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[$$-409]#,##0.00"/>
    <numFmt numFmtId="166" formatCode="0.0"/>
    <numFmt numFmtId="168" formatCode="0.00."/>
    <numFmt numFmtId="169" formatCode="0.0."/>
    <numFmt numFmtId="170" formatCode="0.0.0"/>
    <numFmt numFmtId="171" formatCode="_(&quot;$&quot;* #,##0.00_);_(&quot;$&quot;* \(#,##0.00\);_(&quot;$&quot;* &quot;-&quot;??_);_(@_)"/>
    <numFmt numFmtId="172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Protection="0">
      <alignment vertical="top" wrapText="1"/>
    </xf>
    <xf numFmtId="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" fontId="9" fillId="0" borderId="0" applyNumberFormat="0"/>
    <xf numFmtId="0" fontId="9" fillId="0" borderId="0"/>
    <xf numFmtId="0" fontId="1" fillId="0" borderId="0"/>
    <xf numFmtId="165" fontId="4" fillId="0" borderId="0"/>
    <xf numFmtId="43" fontId="3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</cellStyleXfs>
  <cellXfs count="166">
    <xf numFmtId="0" fontId="0" fillId="0" borderId="0" xfId="0"/>
    <xf numFmtId="4" fontId="2" fillId="0" borderId="0" xfId="3" applyNumberFormat="1" applyFont="1" applyFill="1" applyBorder="1" applyAlignment="1">
      <alignment horizontal="right" vertical="center" wrapText="1"/>
    </xf>
    <xf numFmtId="4" fontId="2" fillId="0" borderId="0" xfId="4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5" fillId="0" borderId="0" xfId="3" applyNumberFormat="1" applyFont="1" applyFill="1" applyBorder="1" applyAlignment="1">
      <alignment horizontal="center" vertical="center"/>
    </xf>
    <xf numFmtId="164" fontId="2" fillId="0" borderId="0" xfId="5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" fontId="5" fillId="0" borderId="0" xfId="4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" fontId="5" fillId="0" borderId="0" xfId="4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/>
    </xf>
    <xf numFmtId="0" fontId="2" fillId="0" borderId="2" xfId="6" applyFont="1" applyFill="1" applyBorder="1" applyAlignment="1">
      <alignment horizontal="center" vertical="center" wrapText="1"/>
    </xf>
    <xf numFmtId="4" fontId="2" fillId="0" borderId="2" xfId="7" applyNumberFormat="1" applyFont="1" applyFill="1" applyBorder="1" applyAlignment="1">
      <alignment horizontal="right" vertical="center"/>
    </xf>
    <xf numFmtId="4" fontId="2" fillId="0" borderId="2" xfId="6" applyNumberFormat="1" applyFont="1" applyFill="1" applyBorder="1" applyAlignment="1">
      <alignment horizontal="center" vertical="center"/>
    </xf>
    <xf numFmtId="4" fontId="2" fillId="0" borderId="2" xfId="8" applyNumberFormat="1" applyFont="1" applyFill="1" applyBorder="1" applyAlignment="1">
      <alignment horizontal="center" vertical="center"/>
    </xf>
    <xf numFmtId="4" fontId="2" fillId="0" borderId="3" xfId="4" applyNumberFormat="1" applyFont="1" applyFill="1" applyBorder="1" applyAlignment="1">
      <alignment horizontal="center" vertical="center"/>
    </xf>
    <xf numFmtId="0" fontId="5" fillId="0" borderId="0" xfId="6" applyFont="1" applyFill="1" applyAlignment="1">
      <alignment horizontal="center" vertical="center" wrapText="1"/>
    </xf>
    <xf numFmtId="0" fontId="6" fillId="0" borderId="0" xfId="6" applyFont="1" applyFill="1" applyAlignment="1">
      <alignment horizontal="center" vertical="center" wrapText="1"/>
    </xf>
    <xf numFmtId="166" fontId="2" fillId="0" borderId="0" xfId="9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4" fontId="5" fillId="0" borderId="0" xfId="1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vertical="center"/>
    </xf>
    <xf numFmtId="4" fontId="2" fillId="0" borderId="0" xfId="11" applyNumberFormat="1" applyFont="1" applyFill="1" applyBorder="1" applyAlignment="1">
      <alignment horizontal="right" vertical="center" wrapText="1"/>
    </xf>
    <xf numFmtId="4" fontId="2" fillId="0" borderId="0" xfId="11" applyNumberFormat="1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4" fontId="5" fillId="0" borderId="0" xfId="0" applyNumberFormat="1" applyFont="1" applyFill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8" fontId="5" fillId="0" borderId="0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169" fontId="5" fillId="0" borderId="0" xfId="3" applyNumberFormat="1" applyFont="1" applyFill="1" applyBorder="1" applyAlignment="1" applyProtection="1">
      <alignment horizontal="center" vertical="center" wrapText="1"/>
    </xf>
    <xf numFmtId="170" fontId="2" fillId="0" borderId="0" xfId="9" applyNumberFormat="1" applyFont="1" applyFill="1" applyBorder="1" applyAlignment="1" applyProtection="1">
      <alignment horizontal="center" vertical="center" wrapText="1"/>
    </xf>
    <xf numFmtId="4" fontId="2" fillId="0" borderId="0" xfId="12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4" fontId="5" fillId="0" borderId="0" xfId="11" applyNumberFormat="1" applyFont="1" applyFill="1" applyBorder="1" applyAlignment="1">
      <alignment horizontal="left" vertical="center" wrapText="1"/>
    </xf>
    <xf numFmtId="43" fontId="5" fillId="0" borderId="0" xfId="13" applyFont="1" applyFill="1" applyBorder="1" applyAlignment="1">
      <alignment horizontal="center" vertical="center"/>
    </xf>
    <xf numFmtId="165" fontId="2" fillId="0" borderId="0" xfId="9" applyFont="1" applyFill="1" applyBorder="1" applyAlignment="1" applyProtection="1">
      <alignment horizontal="left" vertical="center" wrapText="1"/>
    </xf>
    <xf numFmtId="2" fontId="5" fillId="0" borderId="0" xfId="9" applyNumberFormat="1" applyFont="1" applyFill="1" applyBorder="1" applyAlignment="1" applyProtection="1">
      <alignment horizontal="center" vertical="center" wrapText="1"/>
    </xf>
    <xf numFmtId="0" fontId="5" fillId="0" borderId="0" xfId="11" applyFont="1" applyFill="1" applyBorder="1" applyAlignment="1">
      <alignment horizontal="justify" vertical="center" wrapText="1"/>
    </xf>
    <xf numFmtId="165" fontId="5" fillId="0" borderId="0" xfId="0" applyNumberFormat="1" applyFont="1" applyFill="1" applyBorder="1" applyAlignment="1">
      <alignment vertical="center"/>
    </xf>
    <xf numFmtId="165" fontId="5" fillId="0" borderId="0" xfId="9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4" fontId="2" fillId="0" borderId="0" xfId="11" applyNumberFormat="1" applyFont="1" applyFill="1" applyBorder="1" applyAlignment="1">
      <alignment horizontal="center" vertical="center" wrapText="1"/>
    </xf>
    <xf numFmtId="4" fontId="5" fillId="0" borderId="0" xfId="1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" fontId="2" fillId="0" borderId="0" xfId="1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5" fillId="0" borderId="0" xfId="14" applyNumberFormat="1" applyFont="1" applyFill="1" applyBorder="1" applyAlignment="1">
      <alignment horizontal="right" vertical="center" wrapText="1"/>
    </xf>
    <xf numFmtId="2" fontId="5" fillId="0" borderId="0" xfId="14" applyNumberFormat="1" applyFont="1" applyFill="1" applyBorder="1" applyAlignment="1">
      <alignment horizontal="center" vertical="center" wrapText="1"/>
    </xf>
    <xf numFmtId="4" fontId="5" fillId="0" borderId="0" xfId="13" applyNumberFormat="1" applyFont="1" applyFill="1" applyBorder="1" applyAlignment="1">
      <alignment vertical="center"/>
    </xf>
    <xf numFmtId="4" fontId="5" fillId="0" borderId="0" xfId="15" applyNumberFormat="1" applyFont="1" applyFill="1" applyBorder="1" applyAlignment="1">
      <alignment horizontal="right" vertical="center"/>
    </xf>
    <xf numFmtId="4" fontId="2" fillId="0" borderId="0" xfId="16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center" vertical="center"/>
    </xf>
    <xf numFmtId="4" fontId="5" fillId="0" borderId="0" xfId="10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2" fillId="0" borderId="0" xfId="12" applyNumberFormat="1" applyFont="1" applyFill="1" applyBorder="1" applyAlignment="1">
      <alignment horizontal="center" vertical="center"/>
    </xf>
    <xf numFmtId="4" fontId="5" fillId="0" borderId="0" xfId="13" applyNumberFormat="1" applyFont="1" applyFill="1" applyBorder="1" applyAlignment="1">
      <alignment horizontal="center" vertical="center"/>
    </xf>
    <xf numFmtId="49" fontId="5" fillId="0" borderId="0" xfId="12" applyNumberFormat="1" applyFont="1" applyFill="1" applyBorder="1" applyAlignment="1">
      <alignment horizontal="center" vertical="center"/>
    </xf>
    <xf numFmtId="164" fontId="5" fillId="0" borderId="0" xfId="10" applyFont="1" applyFill="1" applyBorder="1" applyAlignment="1">
      <alignment horizontal="right" vertical="center"/>
    </xf>
    <xf numFmtId="164" fontId="2" fillId="0" borderId="0" xfId="10" applyFont="1" applyFill="1" applyBorder="1" applyAlignment="1">
      <alignment horizontal="right" vertical="center"/>
    </xf>
    <xf numFmtId="4" fontId="5" fillId="0" borderId="0" xfId="12" applyNumberFormat="1" applyFont="1" applyFill="1" applyAlignment="1">
      <alignment vertical="center" wrapText="1"/>
    </xf>
    <xf numFmtId="4" fontId="5" fillId="0" borderId="0" xfId="13" applyNumberFormat="1" applyFont="1" applyFill="1" applyAlignment="1">
      <alignment horizontal="right" vertical="center"/>
    </xf>
    <xf numFmtId="4" fontId="5" fillId="0" borderId="0" xfId="13" applyNumberFormat="1" applyFont="1" applyFill="1" applyAlignment="1">
      <alignment horizontal="center" vertical="center"/>
    </xf>
    <xf numFmtId="4" fontId="2" fillId="0" borderId="0" xfId="16" applyNumberFormat="1" applyFont="1" applyFill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wrapText="1"/>
    </xf>
    <xf numFmtId="4" fontId="5" fillId="0" borderId="0" xfId="11" applyNumberFormat="1" applyFont="1" applyFill="1" applyBorder="1" applyAlignment="1">
      <alignment horizontal="right" vertical="center"/>
    </xf>
    <xf numFmtId="164" fontId="5" fillId="0" borderId="0" xfId="2" applyNumberFormat="1" applyFont="1" applyFill="1" applyAlignment="1">
      <alignment horizontal="center" vertical="center"/>
    </xf>
    <xf numFmtId="4" fontId="2" fillId="0" borderId="0" xfId="13" applyNumberFormat="1" applyFont="1" applyFill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5" fillId="0" borderId="0" xfId="6" applyFont="1" applyFill="1" applyBorder="1" applyAlignment="1">
      <alignment horizontal="center" vertical="center"/>
    </xf>
    <xf numFmtId="4" fontId="2" fillId="0" borderId="0" xfId="11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4" fontId="5" fillId="0" borderId="0" xfId="13" applyNumberFormat="1" applyFont="1" applyFill="1" applyAlignment="1">
      <alignment vertical="center"/>
    </xf>
    <xf numFmtId="4" fontId="5" fillId="0" borderId="0" xfId="10" applyNumberFormat="1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4" fontId="2" fillId="0" borderId="0" xfId="13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vertical="center" wrapText="1"/>
    </xf>
    <xf numFmtId="4" fontId="5" fillId="5" borderId="0" xfId="11" applyNumberFormat="1" applyFont="1" applyFill="1" applyBorder="1" applyAlignment="1">
      <alignment vertical="center"/>
    </xf>
    <xf numFmtId="4" fontId="2" fillId="0" borderId="0" xfId="11" applyNumberFormat="1" applyFont="1" applyFill="1" applyBorder="1" applyAlignment="1">
      <alignment vertical="center"/>
    </xf>
    <xf numFmtId="0" fontId="5" fillId="5" borderId="0" xfId="17" applyFont="1" applyFill="1" applyBorder="1" applyAlignment="1">
      <alignment horizontal="left" vertical="center"/>
    </xf>
    <xf numFmtId="4" fontId="2" fillId="0" borderId="0" xfId="11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11" applyFont="1" applyFill="1" applyBorder="1" applyAlignment="1">
      <alignment horizontal="center" vertical="center"/>
    </xf>
    <xf numFmtId="4" fontId="2" fillId="0" borderId="0" xfId="11" applyNumberFormat="1" applyFont="1" applyFill="1" applyBorder="1" applyAlignment="1">
      <alignment vertical="center" wrapText="1"/>
    </xf>
    <xf numFmtId="4" fontId="5" fillId="0" borderId="0" xfId="11" applyNumberFormat="1" applyFont="1" applyFill="1" applyBorder="1" applyAlignment="1">
      <alignment vertical="center" wrapText="1"/>
    </xf>
    <xf numFmtId="0" fontId="5" fillId="0" borderId="0" xfId="18" applyFont="1" applyFill="1" applyBorder="1" applyAlignment="1">
      <alignment horizontal="center" vertical="center"/>
    </xf>
    <xf numFmtId="4" fontId="5" fillId="0" borderId="0" xfId="15" applyNumberFormat="1" applyFont="1" applyFill="1" applyBorder="1" applyAlignment="1">
      <alignment vertical="center"/>
    </xf>
    <xf numFmtId="4" fontId="2" fillId="0" borderId="0" xfId="18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4" fontId="2" fillId="0" borderId="0" xfId="4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4" applyNumberFormat="1" applyFont="1" applyFill="1" applyBorder="1" applyAlignment="1">
      <alignment horizontal="right" vertical="center"/>
    </xf>
    <xf numFmtId="10" fontId="5" fillId="0" borderId="0" xfId="4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left" vertical="center" wrapText="1"/>
    </xf>
    <xf numFmtId="4" fontId="2" fillId="0" borderId="0" xfId="19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172" fontId="2" fillId="0" borderId="0" xfId="20" applyNumberFormat="1" applyFont="1" applyFill="1" applyBorder="1" applyAlignment="1">
      <alignment horizontal="center" vertical="center"/>
    </xf>
    <xf numFmtId="0" fontId="2" fillId="0" borderId="0" xfId="21" applyFont="1" applyFill="1" applyBorder="1" applyAlignment="1">
      <alignment vertical="center" wrapText="1"/>
    </xf>
    <xf numFmtId="4" fontId="2" fillId="0" borderId="0" xfId="13" applyNumberFormat="1" applyFont="1" applyFill="1" applyBorder="1" applyAlignment="1">
      <alignment horizontal="center" vertical="center"/>
    </xf>
    <xf numFmtId="4" fontId="5" fillId="0" borderId="0" xfId="13" applyNumberFormat="1" applyFont="1" applyFill="1" applyBorder="1" applyAlignment="1">
      <alignment horizontal="center" vertical="center" wrapText="1"/>
    </xf>
    <xf numFmtId="4" fontId="6" fillId="0" borderId="0" xfId="22" applyNumberFormat="1" applyFont="1" applyFill="1" applyBorder="1" applyAlignment="1">
      <alignment vertical="center"/>
    </xf>
    <xf numFmtId="4" fontId="6" fillId="0" borderId="0" xfId="20" applyFont="1" applyFill="1" applyBorder="1" applyAlignment="1">
      <alignment vertical="center"/>
    </xf>
    <xf numFmtId="0" fontId="5" fillId="0" borderId="0" xfId="11" applyFont="1" applyFill="1" applyBorder="1" applyAlignment="1">
      <alignment horizontal="center" vertical="center" wrapText="1"/>
    </xf>
    <xf numFmtId="4" fontId="5" fillId="6" borderId="0" xfId="20" applyFont="1" applyFill="1" applyBorder="1" applyAlignment="1">
      <alignment vertical="center" wrapText="1"/>
    </xf>
    <xf numFmtId="0" fontId="5" fillId="6" borderId="0" xfId="0" applyFont="1" applyFill="1" applyBorder="1" applyAlignment="1">
      <alignment vertical="center" wrapText="1"/>
    </xf>
    <xf numFmtId="0" fontId="5" fillId="0" borderId="0" xfId="20" applyNumberFormat="1" applyFont="1" applyFill="1" applyBorder="1" applyAlignment="1">
      <alignment horizontal="center" vertical="center" wrapText="1"/>
    </xf>
    <xf numFmtId="172" fontId="5" fillId="0" borderId="0" xfId="2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20" applyNumberFormat="1" applyFont="1" applyFill="1" applyBorder="1" applyAlignment="1">
      <alignment vertical="center"/>
    </xf>
    <xf numFmtId="165" fontId="5" fillId="0" borderId="0" xfId="23" applyFont="1" applyFill="1" applyBorder="1" applyAlignment="1">
      <alignment vertical="center"/>
    </xf>
    <xf numFmtId="0" fontId="5" fillId="0" borderId="0" xfId="25" applyFont="1" applyFill="1" applyBorder="1" applyAlignment="1">
      <alignment horizontal="center" vertical="center"/>
    </xf>
    <xf numFmtId="4" fontId="2" fillId="0" borderId="0" xfId="26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165" fontId="7" fillId="0" borderId="0" xfId="23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" fontId="2" fillId="0" borderId="0" xfId="26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" fontId="5" fillId="0" borderId="0" xfId="11" applyNumberFormat="1" applyFont="1" applyFill="1" applyBorder="1" applyAlignment="1">
      <alignment horizontal="left" vertical="center" wrapText="1"/>
    </xf>
    <xf numFmtId="0" fontId="5" fillId="0" borderId="0" xfId="2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" fontId="2" fillId="0" borderId="0" xfId="1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</cellXfs>
  <cellStyles count="27">
    <cellStyle name="Millares" xfId="1" builtinId="3"/>
    <cellStyle name="Millares [0] 3 3" xfId="26"/>
    <cellStyle name="Millares [0] 5" xfId="7"/>
    <cellStyle name="Millares 10 2" xfId="5"/>
    <cellStyle name="Millares 10 2 5" xfId="13"/>
    <cellStyle name="Millares 12 5" xfId="16"/>
    <cellStyle name="Millares 2" xfId="3"/>
    <cellStyle name="Millares 2 2 2 2 3" xfId="24"/>
    <cellStyle name="Millares 3 2 2" xfId="4"/>
    <cellStyle name="Millares 3 4" xfId="10"/>
    <cellStyle name="Millares 4 2" xfId="19"/>
    <cellStyle name="Millares 9" xfId="8"/>
    <cellStyle name="Millares 9 2 5" xfId="15"/>
    <cellStyle name="Moneda" xfId="2" builtinId="4"/>
    <cellStyle name="Normal" xfId="0" builtinId="0"/>
    <cellStyle name="Normal 11" xfId="14"/>
    <cellStyle name="Normal 14 2 2" xfId="22"/>
    <cellStyle name="Normal 15" xfId="23"/>
    <cellStyle name="Normal 15 2" xfId="21"/>
    <cellStyle name="Normal 16" xfId="12"/>
    <cellStyle name="Normal 16 2" xfId="17"/>
    <cellStyle name="Normal 2 2" xfId="6"/>
    <cellStyle name="Normal 2 2 2 2" xfId="18"/>
    <cellStyle name="Normal 21" xfId="9"/>
    <cellStyle name="Normal 8 2" xfId="11"/>
    <cellStyle name="Normal_EDIFICIO VILLA OLIMPICA 2" xfId="20"/>
    <cellStyle name="Normal_RESIDENCIAL SAN ANDRES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340550</xdr:colOff>
      <xdr:row>0</xdr:row>
      <xdr:rowOff>76760</xdr:rowOff>
    </xdr:from>
    <xdr:to>
      <xdr:col>6</xdr:col>
      <xdr:colOff>760599</xdr:colOff>
      <xdr:row>2</xdr:row>
      <xdr:rowOff>76473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125" y="76760"/>
          <a:ext cx="1248724" cy="380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6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97541"/>
    <xdr:pic>
      <xdr:nvPicPr>
        <xdr:cNvPr id="8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9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149873"/>
    <xdr:pic>
      <xdr:nvPicPr>
        <xdr:cNvPr id="10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14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72938"/>
    <xdr:pic>
      <xdr:nvPicPr>
        <xdr:cNvPr id="11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7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2417"/>
    <xdr:pic>
      <xdr:nvPicPr>
        <xdr:cNvPr id="1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0517"/>
    <xdr:pic>
      <xdr:nvPicPr>
        <xdr:cNvPr id="1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0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4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7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97541"/>
    <xdr:pic>
      <xdr:nvPicPr>
        <xdr:cNvPr id="19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9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149873"/>
    <xdr:pic>
      <xdr:nvPicPr>
        <xdr:cNvPr id="2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14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72938"/>
    <xdr:pic>
      <xdr:nvPicPr>
        <xdr:cNvPr id="22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7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2417"/>
    <xdr:pic>
      <xdr:nvPicPr>
        <xdr:cNvPr id="2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0517"/>
    <xdr:pic>
      <xdr:nvPicPr>
        <xdr:cNvPr id="2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0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8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97541"/>
    <xdr:pic>
      <xdr:nvPicPr>
        <xdr:cNvPr id="30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9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149873"/>
    <xdr:pic>
      <xdr:nvPicPr>
        <xdr:cNvPr id="32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14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72938"/>
    <xdr:pic>
      <xdr:nvPicPr>
        <xdr:cNvPr id="33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7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2417"/>
    <xdr:pic>
      <xdr:nvPicPr>
        <xdr:cNvPr id="3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0517"/>
    <xdr:pic>
      <xdr:nvPicPr>
        <xdr:cNvPr id="3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0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0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72938"/>
    <xdr:pic>
      <xdr:nvPicPr>
        <xdr:cNvPr id="43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7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2417"/>
    <xdr:pic>
      <xdr:nvPicPr>
        <xdr:cNvPr id="4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0517"/>
    <xdr:pic>
      <xdr:nvPicPr>
        <xdr:cNvPr id="4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0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6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5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5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72938"/>
    <xdr:pic>
      <xdr:nvPicPr>
        <xdr:cNvPr id="52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7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2417"/>
    <xdr:pic>
      <xdr:nvPicPr>
        <xdr:cNvPr id="5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0517"/>
    <xdr:pic>
      <xdr:nvPicPr>
        <xdr:cNvPr id="5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0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5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5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5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58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5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6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72938"/>
    <xdr:pic>
      <xdr:nvPicPr>
        <xdr:cNvPr id="61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7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2417"/>
    <xdr:pic>
      <xdr:nvPicPr>
        <xdr:cNvPr id="6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0517"/>
    <xdr:pic>
      <xdr:nvPicPr>
        <xdr:cNvPr id="6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0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6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6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66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6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6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245921"/>
    <xdr:pic>
      <xdr:nvPicPr>
        <xdr:cNvPr id="69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245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153458"/>
    <xdr:pic>
      <xdr:nvPicPr>
        <xdr:cNvPr id="70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153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7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7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7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229785"/>
    <xdr:pic>
      <xdr:nvPicPr>
        <xdr:cNvPr id="74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229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149873"/>
    <xdr:pic>
      <xdr:nvPicPr>
        <xdr:cNvPr id="7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14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3038475</xdr:colOff>
      <xdr:row>625</xdr:row>
      <xdr:rowOff>0</xdr:rowOff>
    </xdr:from>
    <xdr:ext cx="3024" cy="367908"/>
    <xdr:pic>
      <xdr:nvPicPr>
        <xdr:cNvPr id="76" name="Picture 1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72002450"/>
          <a:ext cx="3024" cy="367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72938"/>
    <xdr:pic>
      <xdr:nvPicPr>
        <xdr:cNvPr id="77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7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2417"/>
    <xdr:pic>
      <xdr:nvPicPr>
        <xdr:cNvPr id="7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0517"/>
    <xdr:pic>
      <xdr:nvPicPr>
        <xdr:cNvPr id="7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0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80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8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8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83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8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8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229785"/>
    <xdr:pic>
      <xdr:nvPicPr>
        <xdr:cNvPr id="86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229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149873"/>
    <xdr:pic>
      <xdr:nvPicPr>
        <xdr:cNvPr id="87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14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72938"/>
    <xdr:pic>
      <xdr:nvPicPr>
        <xdr:cNvPr id="88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7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2417"/>
    <xdr:pic>
      <xdr:nvPicPr>
        <xdr:cNvPr id="8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0517"/>
    <xdr:pic>
      <xdr:nvPicPr>
        <xdr:cNvPr id="9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0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9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9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9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94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9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9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149873"/>
    <xdr:pic>
      <xdr:nvPicPr>
        <xdr:cNvPr id="97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14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4029075</xdr:colOff>
      <xdr:row>625</xdr:row>
      <xdr:rowOff>0</xdr:rowOff>
    </xdr:from>
    <xdr:ext cx="3024" cy="372938"/>
    <xdr:pic>
      <xdr:nvPicPr>
        <xdr:cNvPr id="98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7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2417"/>
    <xdr:pic>
      <xdr:nvPicPr>
        <xdr:cNvPr id="9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0517"/>
    <xdr:pic>
      <xdr:nvPicPr>
        <xdr:cNvPr id="10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0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0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0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0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0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1447800</xdr:colOff>
      <xdr:row>625</xdr:row>
      <xdr:rowOff>0</xdr:rowOff>
    </xdr:from>
    <xdr:to>
      <xdr:col>1</xdr:col>
      <xdr:colOff>1450824</xdr:colOff>
      <xdr:row>625</xdr:row>
      <xdr:rowOff>1314</xdr:rowOff>
    </xdr:to>
    <xdr:pic>
      <xdr:nvPicPr>
        <xdr:cNvPr id="105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0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0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4029075</xdr:colOff>
      <xdr:row>625</xdr:row>
      <xdr:rowOff>0</xdr:rowOff>
    </xdr:from>
    <xdr:to>
      <xdr:col>1</xdr:col>
      <xdr:colOff>4032099</xdr:colOff>
      <xdr:row>626</xdr:row>
      <xdr:rowOff>165233</xdr:rowOff>
    </xdr:to>
    <xdr:pic>
      <xdr:nvPicPr>
        <xdr:cNvPr id="108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55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626</xdr:row>
      <xdr:rowOff>57918</xdr:rowOff>
    </xdr:to>
    <xdr:pic>
      <xdr:nvPicPr>
        <xdr:cNvPr id="10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48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626</xdr:row>
      <xdr:rowOff>96018</xdr:rowOff>
    </xdr:to>
    <xdr:pic>
      <xdr:nvPicPr>
        <xdr:cNvPr id="11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8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2790825</xdr:colOff>
      <xdr:row>625</xdr:row>
      <xdr:rowOff>0</xdr:rowOff>
    </xdr:from>
    <xdr:to>
      <xdr:col>1</xdr:col>
      <xdr:colOff>2793849</xdr:colOff>
      <xdr:row>625</xdr:row>
      <xdr:rowOff>9525</xdr:rowOff>
    </xdr:to>
    <xdr:pic>
      <xdr:nvPicPr>
        <xdr:cNvPr id="11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1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1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1447800</xdr:colOff>
      <xdr:row>625</xdr:row>
      <xdr:rowOff>0</xdr:rowOff>
    </xdr:from>
    <xdr:to>
      <xdr:col>1</xdr:col>
      <xdr:colOff>1450824</xdr:colOff>
      <xdr:row>625</xdr:row>
      <xdr:rowOff>1314</xdr:rowOff>
    </xdr:to>
    <xdr:pic>
      <xdr:nvPicPr>
        <xdr:cNvPr id="114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2790825</xdr:colOff>
      <xdr:row>625</xdr:row>
      <xdr:rowOff>0</xdr:rowOff>
    </xdr:from>
    <xdr:to>
      <xdr:col>1</xdr:col>
      <xdr:colOff>2793849</xdr:colOff>
      <xdr:row>625</xdr:row>
      <xdr:rowOff>9525</xdr:rowOff>
    </xdr:to>
    <xdr:pic>
      <xdr:nvPicPr>
        <xdr:cNvPr id="11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1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1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4029075</xdr:colOff>
      <xdr:row>625</xdr:row>
      <xdr:rowOff>0</xdr:rowOff>
    </xdr:from>
    <xdr:to>
      <xdr:col>1</xdr:col>
      <xdr:colOff>4032099</xdr:colOff>
      <xdr:row>626</xdr:row>
      <xdr:rowOff>165233</xdr:rowOff>
    </xdr:to>
    <xdr:pic>
      <xdr:nvPicPr>
        <xdr:cNvPr id="118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72002450"/>
          <a:ext cx="3024" cy="355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626</xdr:row>
      <xdr:rowOff>57918</xdr:rowOff>
    </xdr:to>
    <xdr:pic>
      <xdr:nvPicPr>
        <xdr:cNvPr id="11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48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626</xdr:row>
      <xdr:rowOff>96018</xdr:rowOff>
    </xdr:to>
    <xdr:pic>
      <xdr:nvPicPr>
        <xdr:cNvPr id="12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8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2790825</xdr:colOff>
      <xdr:row>625</xdr:row>
      <xdr:rowOff>0</xdr:rowOff>
    </xdr:from>
    <xdr:to>
      <xdr:col>1</xdr:col>
      <xdr:colOff>2793849</xdr:colOff>
      <xdr:row>625</xdr:row>
      <xdr:rowOff>9525</xdr:rowOff>
    </xdr:to>
    <xdr:pic>
      <xdr:nvPicPr>
        <xdr:cNvPr id="12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2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2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1447800</xdr:colOff>
      <xdr:row>625</xdr:row>
      <xdr:rowOff>0</xdr:rowOff>
    </xdr:from>
    <xdr:to>
      <xdr:col>1</xdr:col>
      <xdr:colOff>1450824</xdr:colOff>
      <xdr:row>625</xdr:row>
      <xdr:rowOff>1314</xdr:rowOff>
    </xdr:to>
    <xdr:pic>
      <xdr:nvPicPr>
        <xdr:cNvPr id="124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2790825</xdr:colOff>
      <xdr:row>625</xdr:row>
      <xdr:rowOff>0</xdr:rowOff>
    </xdr:from>
    <xdr:to>
      <xdr:col>1</xdr:col>
      <xdr:colOff>2793849</xdr:colOff>
      <xdr:row>625</xdr:row>
      <xdr:rowOff>9525</xdr:rowOff>
    </xdr:to>
    <xdr:pic>
      <xdr:nvPicPr>
        <xdr:cNvPr id="12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2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2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4035701</xdr:colOff>
      <xdr:row>625</xdr:row>
      <xdr:rowOff>0</xdr:rowOff>
    </xdr:from>
    <xdr:to>
      <xdr:col>1</xdr:col>
      <xdr:colOff>4038725</xdr:colOff>
      <xdr:row>626</xdr:row>
      <xdr:rowOff>159646</xdr:rowOff>
    </xdr:to>
    <xdr:pic>
      <xdr:nvPicPr>
        <xdr:cNvPr id="128" name="Picture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4801" y="172002450"/>
          <a:ext cx="3024" cy="35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2790825</xdr:colOff>
      <xdr:row>625</xdr:row>
      <xdr:rowOff>0</xdr:rowOff>
    </xdr:from>
    <xdr:to>
      <xdr:col>1</xdr:col>
      <xdr:colOff>2793849</xdr:colOff>
      <xdr:row>625</xdr:row>
      <xdr:rowOff>9525</xdr:rowOff>
    </xdr:to>
    <xdr:pic>
      <xdr:nvPicPr>
        <xdr:cNvPr id="12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3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1038225</xdr:colOff>
      <xdr:row>625</xdr:row>
      <xdr:rowOff>0</xdr:rowOff>
    </xdr:from>
    <xdr:to>
      <xdr:col>1</xdr:col>
      <xdr:colOff>1041249</xdr:colOff>
      <xdr:row>625</xdr:row>
      <xdr:rowOff>9525</xdr:rowOff>
    </xdr:to>
    <xdr:pic>
      <xdr:nvPicPr>
        <xdr:cNvPr id="13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3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3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134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3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3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13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13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3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4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4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142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43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4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4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14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14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48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4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5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151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52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5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5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5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5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5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5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5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160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6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6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16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16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6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6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6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168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6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7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7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17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17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74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7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7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177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78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7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8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8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8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8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8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8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186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8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8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18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19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9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9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9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194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19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9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19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19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19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00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0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0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03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04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0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0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07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0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0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1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1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12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1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1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21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21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17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1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1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20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2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2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2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22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22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26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2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2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29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30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3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3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33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3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3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3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3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38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3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4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24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24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43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4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4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46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47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4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4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25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25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52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5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5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55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56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5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5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5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6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6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6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6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64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6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6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26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26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6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7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7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72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73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7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7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27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27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78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7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8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81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82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8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8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8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8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8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8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8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90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9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9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29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29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9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9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29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298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29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0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0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30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30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04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0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0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307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08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0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1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1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1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1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1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1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316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1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1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31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32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2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2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2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324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2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2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2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32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32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30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3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3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333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34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3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3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37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3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3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4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4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342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4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4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34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34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47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4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4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350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5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5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5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35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35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56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5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5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359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60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6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6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63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6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6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6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6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368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6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7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37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37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73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7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7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376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77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7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7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38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38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82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8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8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385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86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8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8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8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9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9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9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9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394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9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39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39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39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39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0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0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402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03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0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0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40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40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08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0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1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411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12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1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1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1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1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1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1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1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420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2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2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42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42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2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2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2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428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2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3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3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43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43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34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3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3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437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38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3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4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4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4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4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44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4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446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4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4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44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450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51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5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53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454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55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5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57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58226"/>
    <xdr:pic>
      <xdr:nvPicPr>
        <xdr:cNvPr id="45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5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296326"/>
    <xdr:pic>
      <xdr:nvPicPr>
        <xdr:cNvPr id="45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29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60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61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62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1447800</xdr:colOff>
      <xdr:row>625</xdr:row>
      <xdr:rowOff>0</xdr:rowOff>
    </xdr:from>
    <xdr:ext cx="3024" cy="1314"/>
    <xdr:pic>
      <xdr:nvPicPr>
        <xdr:cNvPr id="463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2002450"/>
          <a:ext cx="3024" cy="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64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65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66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2790825</xdr:colOff>
      <xdr:row>625</xdr:row>
      <xdr:rowOff>0</xdr:rowOff>
    </xdr:from>
    <xdr:ext cx="3024" cy="9525"/>
    <xdr:pic>
      <xdr:nvPicPr>
        <xdr:cNvPr id="467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68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1038225</xdr:colOff>
      <xdr:row>625</xdr:row>
      <xdr:rowOff>0</xdr:rowOff>
    </xdr:from>
    <xdr:ext cx="3024" cy="9525"/>
    <xdr:pic>
      <xdr:nvPicPr>
        <xdr:cNvPr id="469" name="Picture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2002450"/>
          <a:ext cx="3024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Caballeria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OLIN%20NAVE%20PTA%20CAN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cuments/Trabajos%20MOPC/CABALLERIA/E_IN_06-017%20CABALLERIA%20AEREA%20-%2027-10-2017/PLANOS/Reinforcement%20Bar%20Analysis%20-%20MOPC%20(3)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 refreshError="1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</sheetNames>
    <sheetDataSet>
      <sheetData sheetId="0"/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ones de Proyectos"/>
      <sheetName val="Personal"/>
      <sheetName val="Proveedores"/>
      <sheetName val="Provincias"/>
      <sheetName val="AISC 13th Ed Properties Viewer"/>
      <sheetName val="Presupuesto MotoLobby"/>
      <sheetName val="HormigónArmado"/>
      <sheetName val="ListaPrecios"/>
      <sheetName val="Cotizaciones"/>
      <sheetName val="Conexiones"/>
      <sheetName val="Informe de Cuantía"/>
      <sheetName val="Presupuesto"/>
      <sheetName val="M.O. MinisterioTrabajo"/>
      <sheetName val="Hoja2"/>
      <sheetName val="EstructuraMetalica"/>
      <sheetName val="PRESUPUESTO-viceministe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ID</v>
          </cell>
          <cell r="B1" t="str">
            <v>Partida</v>
          </cell>
          <cell r="C1" t="str">
            <v>Vol</v>
          </cell>
          <cell r="D1" t="str">
            <v>Desp.</v>
          </cell>
          <cell r="E1" t="str">
            <v>Ud</v>
          </cell>
          <cell r="F1" t="str">
            <v>Costo Unitario</v>
          </cell>
          <cell r="G1" t="str">
            <v>ITBIS</v>
          </cell>
          <cell r="H1" t="str">
            <v>Importe</v>
          </cell>
          <cell r="I1" t="str">
            <v>Precio Unitario</v>
          </cell>
        </row>
        <row r="3">
          <cell r="A3" t="str">
            <v>I</v>
          </cell>
          <cell r="B3" t="str">
            <v>Hormigón Armado</v>
          </cell>
          <cell r="E3">
            <v>1</v>
          </cell>
        </row>
        <row r="5">
          <cell r="A5">
            <v>1</v>
          </cell>
          <cell r="B5" t="str">
            <v>Análisis de Precio Unitario de 1.00 m3 de Zapata Z1 [ 1.00 x 1.00 x 0.30 ] m - f'c 210 kg/cm2 @ 28d - AsInf Ø1/2'' @ 0.20 m AD + AsSup Ø1/2'' @ 0.25 m AD :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0</v>
          </cell>
          <cell r="B6" t="str">
            <v>Materiales</v>
          </cell>
          <cell r="C6">
            <v>0</v>
          </cell>
          <cell r="D6">
            <v>0</v>
          </cell>
        </row>
        <row r="7">
          <cell r="A7">
            <v>0</v>
          </cell>
          <cell r="B7" t="str">
            <v>Hormigón Industrial f'c 240 kg/cm² @ 28d</v>
          </cell>
          <cell r="C7">
            <v>1</v>
          </cell>
          <cell r="D7">
            <v>5.0000000000000044E-2</v>
          </cell>
          <cell r="E7" t="str">
            <v>m3</v>
          </cell>
          <cell r="F7">
            <v>4703.3898305084749</v>
          </cell>
          <cell r="G7">
            <v>846.61</v>
          </cell>
          <cell r="H7">
            <v>5827.5</v>
          </cell>
        </row>
        <row r="8">
          <cell r="A8">
            <v>0</v>
          </cell>
          <cell r="B8" t="str">
            <v>Acero ø3/8''</v>
          </cell>
          <cell r="C8">
            <v>0</v>
          </cell>
          <cell r="D8">
            <v>0</v>
          </cell>
          <cell r="E8" t="str">
            <v>QQ</v>
          </cell>
          <cell r="F8">
            <v>1864.4067796610161</v>
          </cell>
          <cell r="G8">
            <v>335.59</v>
          </cell>
          <cell r="H8">
            <v>0</v>
          </cell>
        </row>
        <row r="9">
          <cell r="A9">
            <v>0</v>
          </cell>
          <cell r="B9" t="str">
            <v>Acero ø1/2''</v>
          </cell>
          <cell r="C9">
            <v>1.5189999999999999</v>
          </cell>
          <cell r="D9">
            <v>5.3324555628703217E-2</v>
          </cell>
          <cell r="E9" t="str">
            <v>QQ</v>
          </cell>
          <cell r="F9">
            <v>1864.4067796610161</v>
          </cell>
          <cell r="G9">
            <v>335.59</v>
          </cell>
          <cell r="H9">
            <v>3519.99</v>
          </cell>
        </row>
        <row r="10">
          <cell r="A10">
            <v>0</v>
          </cell>
          <cell r="B10" t="str">
            <v>Acero ø3/4''</v>
          </cell>
          <cell r="C10">
            <v>0</v>
          </cell>
          <cell r="D10">
            <v>0</v>
          </cell>
          <cell r="E10" t="str">
            <v>QQ</v>
          </cell>
          <cell r="F10">
            <v>1864.4067796610161</v>
          </cell>
          <cell r="G10">
            <v>335.59</v>
          </cell>
          <cell r="H10">
            <v>0</v>
          </cell>
        </row>
        <row r="11">
          <cell r="A11">
            <v>0</v>
          </cell>
          <cell r="B11" t="str">
            <v>Acero ø1''</v>
          </cell>
          <cell r="C11">
            <v>0</v>
          </cell>
          <cell r="D11">
            <v>0</v>
          </cell>
          <cell r="E11" t="str">
            <v>QQ</v>
          </cell>
          <cell r="F11">
            <v>1864.4067796610161</v>
          </cell>
          <cell r="G11">
            <v>335.59</v>
          </cell>
          <cell r="H11">
            <v>0</v>
          </cell>
        </row>
        <row r="12">
          <cell r="A12">
            <v>0</v>
          </cell>
          <cell r="B12" t="str">
            <v xml:space="preserve">Alambre No.18 </v>
          </cell>
          <cell r="C12">
            <v>3.0379999999999998</v>
          </cell>
          <cell r="D12">
            <v>2.0408163265306214E-2</v>
          </cell>
          <cell r="E12" t="str">
            <v xml:space="preserve"> Lbs </v>
          </cell>
          <cell r="F12">
            <v>32.203389830508478</v>
          </cell>
          <cell r="G12">
            <v>5.8</v>
          </cell>
          <cell r="H12">
            <v>117.81</v>
          </cell>
        </row>
        <row r="13">
          <cell r="A13">
            <v>0</v>
          </cell>
          <cell r="B13" t="str">
            <v>Mano de Obra</v>
          </cell>
          <cell r="C13">
            <v>0</v>
          </cell>
          <cell r="D13">
            <v>0</v>
          </cell>
        </row>
        <row r="14">
          <cell r="A14">
            <v>0</v>
          </cell>
          <cell r="B14" t="str">
            <v>M. O.1014A-1 [1] Vaciado de Hormigón Industrial</v>
          </cell>
          <cell r="C14">
            <v>1</v>
          </cell>
          <cell r="D14">
            <v>0</v>
          </cell>
          <cell r="E14" t="str">
            <v>m³</v>
          </cell>
          <cell r="F14">
            <v>491.64407094362468</v>
          </cell>
          <cell r="G14">
            <v>0</v>
          </cell>
          <cell r="H14">
            <v>491.64</v>
          </cell>
        </row>
        <row r="15">
          <cell r="A15">
            <v>0</v>
          </cell>
          <cell r="B15" t="str">
            <v>M. O.1077-9 [9] Coloc. acero normal</v>
          </cell>
          <cell r="C15">
            <v>1.5189999999999999</v>
          </cell>
          <cell r="D15">
            <v>5.3324555628703217E-2</v>
          </cell>
          <cell r="E15" t="str">
            <v>qq</v>
          </cell>
          <cell r="F15">
            <v>321.74313473582782</v>
          </cell>
          <cell r="G15">
            <v>0</v>
          </cell>
          <cell r="H15">
            <v>514.79</v>
          </cell>
        </row>
        <row r="16">
          <cell r="A16">
            <v>0</v>
          </cell>
          <cell r="B16" t="str">
            <v>Servicios, Herramientas y Equipos</v>
          </cell>
          <cell r="C16">
            <v>0</v>
          </cell>
          <cell r="D16">
            <v>0</v>
          </cell>
        </row>
        <row r="17">
          <cell r="A17">
            <v>0</v>
          </cell>
          <cell r="B17" t="str">
            <v>Calzos para Acero</v>
          </cell>
          <cell r="C17">
            <v>1.5189999999999999</v>
          </cell>
          <cell r="D17">
            <v>5.3324555628703217E-2</v>
          </cell>
          <cell r="E17" t="str">
            <v>QQ</v>
          </cell>
          <cell r="F17">
            <v>3</v>
          </cell>
          <cell r="G17">
            <v>0.54</v>
          </cell>
          <cell r="H17">
            <v>5.66</v>
          </cell>
        </row>
        <row r="18">
          <cell r="A18">
            <v>1</v>
          </cell>
          <cell r="B18" t="str">
            <v xml:space="preserve">Zapata Z1 [ 1.00 x 1.00 x 0.30 ] m - f'c 210 kg/cm2 @ 28d - AsInf Ø1/2'' @ 0.20 m AD + AsSup Ø1/2'' @ 0.25 m AD </v>
          </cell>
          <cell r="C18">
            <v>1</v>
          </cell>
          <cell r="D18">
            <v>0</v>
          </cell>
          <cell r="E18" t="str">
            <v>m3</v>
          </cell>
          <cell r="F18">
            <v>0</v>
          </cell>
          <cell r="G18">
            <v>0</v>
          </cell>
          <cell r="H18">
            <v>0</v>
          </cell>
          <cell r="I18">
            <v>10477.39</v>
          </cell>
        </row>
        <row r="20">
          <cell r="A20">
            <v>2</v>
          </cell>
          <cell r="B20" t="str">
            <v>Análisis de Precio Unitario de 1.00 m3 de Zapata Zesc [ 0.60 x 1.60 x 0.30 ] m - f'c 210 kg/cm2 @ 28d - As 4 Ø1/2'' - Est Ø1/2''@ 0.20 m: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0</v>
          </cell>
          <cell r="B21" t="str">
            <v>Materiales</v>
          </cell>
          <cell r="C21">
            <v>0</v>
          </cell>
          <cell r="D21">
            <v>0</v>
          </cell>
        </row>
        <row r="22">
          <cell r="A22">
            <v>0</v>
          </cell>
          <cell r="B22" t="str">
            <v>Hormigón Industrial f'c 240 kg/cm² @ 28d</v>
          </cell>
          <cell r="C22">
            <v>1</v>
          </cell>
          <cell r="D22">
            <v>5.0000000000000044E-2</v>
          </cell>
          <cell r="E22" t="str">
            <v>m3</v>
          </cell>
          <cell r="F22">
            <v>4703.3898305084749</v>
          </cell>
          <cell r="G22">
            <v>846.61</v>
          </cell>
          <cell r="H22">
            <v>5827.5</v>
          </cell>
        </row>
        <row r="23">
          <cell r="A23">
            <v>0</v>
          </cell>
          <cell r="B23" t="str">
            <v>Acero ø3/8''</v>
          </cell>
          <cell r="C23">
            <v>0.32</v>
          </cell>
          <cell r="D23">
            <v>0.25000000000000006</v>
          </cell>
          <cell r="E23" t="str">
            <v>QQ</v>
          </cell>
          <cell r="F23">
            <v>1864.4067796610161</v>
          </cell>
          <cell r="G23">
            <v>335.59</v>
          </cell>
          <cell r="H23">
            <v>880</v>
          </cell>
        </row>
        <row r="24">
          <cell r="A24">
            <v>0</v>
          </cell>
          <cell r="B24" t="str">
            <v>Acero ø1/2''</v>
          </cell>
          <cell r="C24">
            <v>0.53400000000000003</v>
          </cell>
          <cell r="D24">
            <v>0.12359550561797764</v>
          </cell>
          <cell r="E24" t="str">
            <v>QQ</v>
          </cell>
          <cell r="F24">
            <v>1864.4067796610161</v>
          </cell>
          <cell r="G24">
            <v>335.59</v>
          </cell>
          <cell r="H24">
            <v>1320</v>
          </cell>
        </row>
        <row r="25">
          <cell r="A25">
            <v>0</v>
          </cell>
          <cell r="B25" t="str">
            <v>Acero ø3/4''</v>
          </cell>
          <cell r="C25">
            <v>0</v>
          </cell>
          <cell r="D25">
            <v>0</v>
          </cell>
          <cell r="E25" t="str">
            <v>QQ</v>
          </cell>
          <cell r="F25">
            <v>1864.4067796610161</v>
          </cell>
          <cell r="G25">
            <v>335.59</v>
          </cell>
          <cell r="H25">
            <v>0</v>
          </cell>
        </row>
        <row r="26">
          <cell r="A26">
            <v>0</v>
          </cell>
          <cell r="B26" t="str">
            <v>Acero ø1''</v>
          </cell>
          <cell r="C26">
            <v>0</v>
          </cell>
          <cell r="D26">
            <v>0</v>
          </cell>
          <cell r="E26" t="str">
            <v>QQ</v>
          </cell>
          <cell r="F26">
            <v>1864.4067796610161</v>
          </cell>
          <cell r="G26">
            <v>335.59</v>
          </cell>
          <cell r="H26">
            <v>0</v>
          </cell>
        </row>
        <row r="27">
          <cell r="A27">
            <v>0</v>
          </cell>
          <cell r="B27" t="str">
            <v xml:space="preserve">Alambre No.18 </v>
          </cell>
          <cell r="C27">
            <v>1.7080000000000002</v>
          </cell>
          <cell r="D27">
            <v>5.3864168618266893E-2</v>
          </cell>
          <cell r="E27" t="str">
            <v xml:space="preserve"> Lbs </v>
          </cell>
          <cell r="F27">
            <v>32.203389830508478</v>
          </cell>
          <cell r="G27">
            <v>5.8</v>
          </cell>
          <cell r="H27">
            <v>68.41</v>
          </cell>
        </row>
        <row r="28">
          <cell r="A28">
            <v>0</v>
          </cell>
          <cell r="B28" t="str">
            <v>Mano de Obra</v>
          </cell>
          <cell r="C28">
            <v>0</v>
          </cell>
          <cell r="D28">
            <v>0</v>
          </cell>
        </row>
        <row r="29">
          <cell r="A29">
            <v>0</v>
          </cell>
          <cell r="B29" t="str">
            <v>M. O.1014A-1 [1] Vaciado de Hormigón Industrial</v>
          </cell>
          <cell r="C29">
            <v>1</v>
          </cell>
          <cell r="D29">
            <v>0</v>
          </cell>
          <cell r="E29" t="str">
            <v>m³</v>
          </cell>
          <cell r="F29">
            <v>491.64407094362468</v>
          </cell>
          <cell r="G29">
            <v>0</v>
          </cell>
          <cell r="H29">
            <v>491.64</v>
          </cell>
        </row>
        <row r="30">
          <cell r="A30">
            <v>0</v>
          </cell>
          <cell r="B30" t="str">
            <v>M. O.1077-9 [9] Coloc. acero normal</v>
          </cell>
          <cell r="C30">
            <v>0.85400000000000009</v>
          </cell>
          <cell r="D30">
            <v>5.3864168618266893E-2</v>
          </cell>
          <cell r="E30" t="str">
            <v>qq</v>
          </cell>
          <cell r="F30">
            <v>321.74313473582782</v>
          </cell>
          <cell r="G30">
            <v>0</v>
          </cell>
          <cell r="H30">
            <v>289.57</v>
          </cell>
        </row>
        <row r="31">
          <cell r="A31">
            <v>0</v>
          </cell>
          <cell r="B31" t="str">
            <v>Servicios, Herramientas y Equipos</v>
          </cell>
          <cell r="C31">
            <v>0</v>
          </cell>
          <cell r="D31">
            <v>0</v>
          </cell>
        </row>
        <row r="32">
          <cell r="A32">
            <v>0</v>
          </cell>
          <cell r="B32" t="str">
            <v>Calzos para Acero</v>
          </cell>
          <cell r="C32">
            <v>0.85400000000000009</v>
          </cell>
          <cell r="D32">
            <v>5.3864168618266893E-2</v>
          </cell>
          <cell r="E32" t="str">
            <v>QQ</v>
          </cell>
          <cell r="F32">
            <v>3</v>
          </cell>
          <cell r="G32">
            <v>0.54</v>
          </cell>
          <cell r="H32">
            <v>3.19</v>
          </cell>
        </row>
        <row r="33">
          <cell r="A33">
            <v>2</v>
          </cell>
          <cell r="B33" t="str">
            <v>Zapata Zesc [ 0.60 x 1.60 x 0.30 ] m - f'c 210 kg/cm2 @ 28d - As 4 Ø1/2'' - Est Ø1/2''@ 0.20 m</v>
          </cell>
          <cell r="C33">
            <v>1</v>
          </cell>
          <cell r="D33">
            <v>0</v>
          </cell>
          <cell r="E33" t="str">
            <v>m3</v>
          </cell>
          <cell r="F33">
            <v>0</v>
          </cell>
          <cell r="G33">
            <v>0</v>
          </cell>
          <cell r="H33">
            <v>0</v>
          </cell>
          <cell r="I33">
            <v>8880.31</v>
          </cell>
        </row>
        <row r="35">
          <cell r="A35">
            <v>3</v>
          </cell>
          <cell r="B35" t="str">
            <v>Análisis de Precio Unitario de 1.00 m3 de Columna C1 [ 0.25 x 0.25 x 0.90 ] m - f'c 210 kg/cm2 @ 28d - 4 Ø1/2'' + 2 Est. Ø 3/8'' @ 0.10 m: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>
            <v>0</v>
          </cell>
          <cell r="B36" t="str">
            <v>Materiales</v>
          </cell>
          <cell r="C36">
            <v>0</v>
          </cell>
          <cell r="D36">
            <v>0</v>
          </cell>
        </row>
        <row r="37">
          <cell r="A37">
            <v>0</v>
          </cell>
          <cell r="B37" t="str">
            <v>Hormigón Industrial f'c 240 kg/cm² @ 28d</v>
          </cell>
          <cell r="C37">
            <v>1</v>
          </cell>
          <cell r="D37">
            <v>5.0000000000000044E-2</v>
          </cell>
          <cell r="E37" t="str">
            <v>m3</v>
          </cell>
          <cell r="F37">
            <v>4703.3898305084749</v>
          </cell>
          <cell r="G37">
            <v>846.61</v>
          </cell>
          <cell r="H37">
            <v>5827.5</v>
          </cell>
        </row>
        <row r="38">
          <cell r="A38">
            <v>0</v>
          </cell>
          <cell r="B38" t="str">
            <v>Acero ø3/8''</v>
          </cell>
          <cell r="C38">
            <v>0</v>
          </cell>
          <cell r="D38">
            <v>0</v>
          </cell>
          <cell r="E38" t="str">
            <v>QQ</v>
          </cell>
          <cell r="F38">
            <v>1864.4067796610161</v>
          </cell>
          <cell r="G38">
            <v>335.59</v>
          </cell>
          <cell r="H38">
            <v>0</v>
          </cell>
        </row>
        <row r="39">
          <cell r="A39">
            <v>0</v>
          </cell>
          <cell r="B39" t="str">
            <v>Acero ø1/2''</v>
          </cell>
          <cell r="C39">
            <v>0</v>
          </cell>
          <cell r="D39">
            <v>0</v>
          </cell>
          <cell r="E39" t="str">
            <v>QQ</v>
          </cell>
          <cell r="F39">
            <v>1864.4067796610161</v>
          </cell>
          <cell r="G39">
            <v>335.59</v>
          </cell>
          <cell r="H39">
            <v>0</v>
          </cell>
        </row>
        <row r="40">
          <cell r="A40">
            <v>0</v>
          </cell>
          <cell r="B40" t="str">
            <v>Acero ø3/4''</v>
          </cell>
          <cell r="C40">
            <v>2.234</v>
          </cell>
          <cell r="D40">
            <v>2.9543419874664405E-2</v>
          </cell>
          <cell r="E40" t="str">
            <v>QQ</v>
          </cell>
          <cell r="F40">
            <v>1864.4067796610161</v>
          </cell>
          <cell r="G40">
            <v>335.59</v>
          </cell>
          <cell r="H40">
            <v>5059.99</v>
          </cell>
        </row>
        <row r="41">
          <cell r="A41">
            <v>0</v>
          </cell>
          <cell r="B41" t="str">
            <v>Acero ø1''</v>
          </cell>
          <cell r="C41">
            <v>0</v>
          </cell>
          <cell r="D41">
            <v>0</v>
          </cell>
          <cell r="E41" t="str">
            <v>QQ</v>
          </cell>
          <cell r="F41">
            <v>1864.4067796610161</v>
          </cell>
          <cell r="G41">
            <v>335.59</v>
          </cell>
          <cell r="H41">
            <v>0</v>
          </cell>
        </row>
        <row r="42">
          <cell r="A42">
            <v>0</v>
          </cell>
          <cell r="B42" t="str">
            <v xml:space="preserve">Alambre No.18 </v>
          </cell>
          <cell r="C42">
            <v>4.468</v>
          </cell>
          <cell r="D42">
            <v>7.162041181736801E-3</v>
          </cell>
          <cell r="E42" t="str">
            <v xml:space="preserve"> Lbs </v>
          </cell>
          <cell r="F42">
            <v>32.203389830508478</v>
          </cell>
          <cell r="G42">
            <v>5.8</v>
          </cell>
          <cell r="H42">
            <v>171.02</v>
          </cell>
        </row>
        <row r="43">
          <cell r="A43">
            <v>0</v>
          </cell>
          <cell r="B43" t="str">
            <v>Mano de Obra</v>
          </cell>
          <cell r="C43">
            <v>0</v>
          </cell>
          <cell r="D43">
            <v>0</v>
          </cell>
        </row>
        <row r="44">
          <cell r="A44">
            <v>0</v>
          </cell>
          <cell r="B44" t="str">
            <v>M. O.1014A-1 [1] Vaciado de Hormigón Industrial</v>
          </cell>
          <cell r="C44">
            <v>1</v>
          </cell>
          <cell r="D44">
            <v>0</v>
          </cell>
          <cell r="E44" t="str">
            <v>m³</v>
          </cell>
          <cell r="F44">
            <v>491.64407094362468</v>
          </cell>
          <cell r="G44">
            <v>0</v>
          </cell>
          <cell r="H44">
            <v>491.64</v>
          </cell>
        </row>
        <row r="45">
          <cell r="A45">
            <v>0</v>
          </cell>
          <cell r="B45" t="str">
            <v>M. O.1077-9 [9] Coloc. acero normal</v>
          </cell>
          <cell r="C45">
            <v>2.234</v>
          </cell>
          <cell r="D45">
            <v>2.9543419874664405E-2</v>
          </cell>
          <cell r="E45" t="str">
            <v>qq</v>
          </cell>
          <cell r="F45">
            <v>321.74313473582782</v>
          </cell>
          <cell r="G45">
            <v>0</v>
          </cell>
          <cell r="H45">
            <v>740.01</v>
          </cell>
        </row>
        <row r="46">
          <cell r="A46">
            <v>0</v>
          </cell>
          <cell r="B46" t="str">
            <v>Servicios, Herramientas y Equipos</v>
          </cell>
          <cell r="C46">
            <v>0</v>
          </cell>
          <cell r="D46">
            <v>0</v>
          </cell>
        </row>
        <row r="47">
          <cell r="A47">
            <v>0</v>
          </cell>
          <cell r="B47" t="str">
            <v>Calzos para Acero</v>
          </cell>
          <cell r="C47">
            <v>2.234</v>
          </cell>
          <cell r="D47">
            <v>2.9543419874664405E-2</v>
          </cell>
          <cell r="E47" t="str">
            <v>QQ</v>
          </cell>
          <cell r="F47">
            <v>3</v>
          </cell>
          <cell r="G47">
            <v>0.54</v>
          </cell>
          <cell r="H47">
            <v>8.14</v>
          </cell>
        </row>
        <row r="48">
          <cell r="A48">
            <v>3</v>
          </cell>
          <cell r="B48" t="str">
            <v>Columna C1 [ 0.25 x 0.25 x 0.90 ] m - f'c 210 kg/cm2 @ 28d - 4 Ø1/2'' + 2 Est. Ø 3/8'' @ 0.10 m</v>
          </cell>
          <cell r="C48">
            <v>1</v>
          </cell>
          <cell r="D48">
            <v>0</v>
          </cell>
          <cell r="E48" t="str">
            <v>m3</v>
          </cell>
          <cell r="F48">
            <v>0</v>
          </cell>
          <cell r="G48">
            <v>0</v>
          </cell>
          <cell r="H48">
            <v>0</v>
          </cell>
          <cell r="I48">
            <v>12298.3</v>
          </cell>
        </row>
        <row r="50">
          <cell r="A50">
            <v>4</v>
          </cell>
          <cell r="B50" t="str">
            <v>Análisis de Precio Unitario de 1.00 m3 de Viga VR [ 0.20 x 0.15 x 32.18 ] m - f'c 210 kg/cm2 @ 28d - 4 Ø3/4'' + 2 Est. Ø 3/8'' @ 0.10 | 0.20 | 0.10 m: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0</v>
          </cell>
          <cell r="B51" t="str">
            <v>Materiales</v>
          </cell>
          <cell r="C51">
            <v>0</v>
          </cell>
          <cell r="D51">
            <v>0</v>
          </cell>
        </row>
        <row r="52">
          <cell r="A52">
            <v>0</v>
          </cell>
          <cell r="B52" t="str">
            <v>Hormigón Industrial f'c 240 kg/cm² @ 28d</v>
          </cell>
          <cell r="C52">
            <v>1</v>
          </cell>
          <cell r="D52">
            <v>5.0000000000000044E-2</v>
          </cell>
          <cell r="E52" t="str">
            <v>m3</v>
          </cell>
          <cell r="F52">
            <v>4703.3898305084749</v>
          </cell>
          <cell r="G52">
            <v>846.61</v>
          </cell>
          <cell r="H52">
            <v>5827.5</v>
          </cell>
        </row>
        <row r="53">
          <cell r="A53">
            <v>0</v>
          </cell>
          <cell r="B53" t="str">
            <v>Acero ø3/8''</v>
          </cell>
          <cell r="C53">
            <v>1.0940000000000001</v>
          </cell>
          <cell r="D53">
            <v>5.4844606946983588E-3</v>
          </cell>
          <cell r="E53" t="str">
            <v>QQ</v>
          </cell>
          <cell r="F53">
            <v>1864.4067796610161</v>
          </cell>
          <cell r="G53">
            <v>335.59</v>
          </cell>
          <cell r="H53">
            <v>2420</v>
          </cell>
        </row>
        <row r="54">
          <cell r="A54">
            <v>0</v>
          </cell>
          <cell r="B54" t="str">
            <v>Acero ø1/2''</v>
          </cell>
          <cell r="C54">
            <v>2.956</v>
          </cell>
          <cell r="D54">
            <v>1.4884979702300419E-2</v>
          </cell>
          <cell r="E54" t="str">
            <v>QQ</v>
          </cell>
          <cell r="F54">
            <v>1864.4067796610161</v>
          </cell>
          <cell r="G54">
            <v>335.59</v>
          </cell>
          <cell r="H54">
            <v>6599.99</v>
          </cell>
        </row>
        <row r="55">
          <cell r="A55">
            <v>0</v>
          </cell>
          <cell r="B55" t="str">
            <v>Acero ø3/4''</v>
          </cell>
          <cell r="C55">
            <v>0</v>
          </cell>
          <cell r="D55">
            <v>0</v>
          </cell>
          <cell r="E55" t="str">
            <v>QQ</v>
          </cell>
          <cell r="F55">
            <v>1864.4067796610161</v>
          </cell>
          <cell r="G55">
            <v>335.59</v>
          </cell>
          <cell r="H55">
            <v>0</v>
          </cell>
        </row>
        <row r="56">
          <cell r="A56">
            <v>0</v>
          </cell>
          <cell r="B56" t="str">
            <v>Acero ø1''</v>
          </cell>
          <cell r="C56">
            <v>0</v>
          </cell>
          <cell r="D56">
            <v>0</v>
          </cell>
          <cell r="E56" t="str">
            <v>QQ</v>
          </cell>
          <cell r="F56">
            <v>1864.4067796610161</v>
          </cell>
          <cell r="G56">
            <v>335.59</v>
          </cell>
          <cell r="H56">
            <v>0</v>
          </cell>
        </row>
        <row r="57">
          <cell r="A57">
            <v>0</v>
          </cell>
          <cell r="B57" t="str">
            <v xml:space="preserve">Alambre No.18 </v>
          </cell>
          <cell r="C57">
            <v>8.1</v>
          </cell>
          <cell r="D57">
            <v>0</v>
          </cell>
          <cell r="E57" t="str">
            <v xml:space="preserve"> Lbs </v>
          </cell>
          <cell r="F57">
            <v>32.203389830508478</v>
          </cell>
          <cell r="G57">
            <v>5.8</v>
          </cell>
          <cell r="H57">
            <v>307.83</v>
          </cell>
        </row>
        <row r="58">
          <cell r="A58">
            <v>0</v>
          </cell>
          <cell r="B58" t="str">
            <v>Mano de Obra</v>
          </cell>
          <cell r="C58">
            <v>0</v>
          </cell>
          <cell r="D58">
            <v>0</v>
          </cell>
        </row>
        <row r="59">
          <cell r="A59">
            <v>0</v>
          </cell>
          <cell r="B59" t="str">
            <v>M. O.1014A-1 [1] Vaciado de Hormigón Industrial</v>
          </cell>
          <cell r="C59">
            <v>1</v>
          </cell>
          <cell r="D59">
            <v>0</v>
          </cell>
          <cell r="E59" t="str">
            <v>m³</v>
          </cell>
          <cell r="F59">
            <v>491.64407094362468</v>
          </cell>
          <cell r="G59">
            <v>0</v>
          </cell>
          <cell r="H59">
            <v>491.64</v>
          </cell>
        </row>
        <row r="60">
          <cell r="A60">
            <v>0</v>
          </cell>
          <cell r="B60" t="str">
            <v>M. O.1077-9 [9] Coloc. acero normal</v>
          </cell>
          <cell r="C60">
            <v>4.05</v>
          </cell>
          <cell r="D60">
            <v>1.2345679012345855E-2</v>
          </cell>
          <cell r="E60" t="str">
            <v>qq</v>
          </cell>
          <cell r="F60">
            <v>321.74313473582782</v>
          </cell>
          <cell r="G60">
            <v>0</v>
          </cell>
          <cell r="H60">
            <v>1319.15</v>
          </cell>
        </row>
        <row r="61">
          <cell r="A61">
            <v>0</v>
          </cell>
          <cell r="B61" t="str">
            <v>Servicios, Herramientas y Equipos</v>
          </cell>
          <cell r="C61">
            <v>0</v>
          </cell>
          <cell r="D61">
            <v>0</v>
          </cell>
        </row>
        <row r="62">
          <cell r="A62">
            <v>0</v>
          </cell>
          <cell r="B62" t="str">
            <v>Calzos para Acero</v>
          </cell>
          <cell r="C62">
            <v>4.05</v>
          </cell>
          <cell r="D62">
            <v>1.2345679012345855E-2</v>
          </cell>
          <cell r="E62" t="str">
            <v>QQ</v>
          </cell>
          <cell r="F62">
            <v>3</v>
          </cell>
          <cell r="G62">
            <v>0.54</v>
          </cell>
          <cell r="H62">
            <v>14.51</v>
          </cell>
        </row>
        <row r="63">
          <cell r="A63">
            <v>4</v>
          </cell>
          <cell r="B63" t="str">
            <v>Viga VR [ 0.20 x 0.15 x 32.18 ] m - f'c 210 kg/cm2 @ 28d - 4 Ø3/4'' + 2 Est. Ø 3/8'' @ 0.10 | 0.20 | 0.10 m</v>
          </cell>
          <cell r="C63">
            <v>1</v>
          </cell>
          <cell r="D63">
            <v>0</v>
          </cell>
          <cell r="E63" t="str">
            <v>m3</v>
          </cell>
          <cell r="F63">
            <v>0</v>
          </cell>
          <cell r="G63">
            <v>0</v>
          </cell>
          <cell r="H63">
            <v>0</v>
          </cell>
          <cell r="I63">
            <v>16980.62</v>
          </cell>
        </row>
        <row r="65">
          <cell r="A65">
            <v>5</v>
          </cell>
          <cell r="B65" t="str">
            <v>Análisis de Precio Unitario de 1.00 m3 de Losa CAF L1 [ 11.98 x 2.84 x 0.10 ] m - f'c 210 kg/cm2 @ 28d - Malla Electrosoldada D2.7 x D 2.7 - 150 x 150: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>
            <v>0</v>
          </cell>
          <cell r="B66" t="str">
            <v>Materiales</v>
          </cell>
          <cell r="C66">
            <v>0</v>
          </cell>
          <cell r="D66">
            <v>0</v>
          </cell>
        </row>
        <row r="67">
          <cell r="A67">
            <v>0</v>
          </cell>
          <cell r="B67" t="str">
            <v>Hormigón Industrial f'c 240 kg/cm² @ 28d</v>
          </cell>
          <cell r="C67">
            <v>1</v>
          </cell>
          <cell r="D67">
            <v>5.0000000000000044E-2</v>
          </cell>
          <cell r="E67" t="str">
            <v>m3</v>
          </cell>
          <cell r="F67">
            <v>4703.3898305084749</v>
          </cell>
          <cell r="G67">
            <v>846.61</v>
          </cell>
          <cell r="H67">
            <v>5827.5</v>
          </cell>
        </row>
        <row r="68">
          <cell r="A68">
            <v>0</v>
          </cell>
          <cell r="B68" t="str">
            <v xml:space="preserve">Acero malla (D2.7 x D2.7, 150 x 150,Rollo 2.40 x 40.00 m., 3.90 qq) </v>
          </cell>
          <cell r="C68">
            <v>0.10416666666666667</v>
          </cell>
          <cell r="D68">
            <v>5.599999999999996E-2</v>
          </cell>
          <cell r="E68" t="str">
            <v xml:space="preserve"> Rollo </v>
          </cell>
          <cell r="F68">
            <v>6991.7627118644077</v>
          </cell>
          <cell r="G68">
            <v>1258.52</v>
          </cell>
          <cell r="H68">
            <v>907.53</v>
          </cell>
        </row>
        <row r="69">
          <cell r="A69">
            <v>0</v>
          </cell>
          <cell r="B69" t="str">
            <v>Acero ø3/8''</v>
          </cell>
          <cell r="C69">
            <v>5.8000000000000003E-2</v>
          </cell>
          <cell r="D69">
            <v>3.4482758620689564E-2</v>
          </cell>
          <cell r="E69" t="str">
            <v>QQ</v>
          </cell>
          <cell r="F69">
            <v>1864.4067796610161</v>
          </cell>
          <cell r="G69">
            <v>335.59</v>
          </cell>
          <cell r="H69">
            <v>132</v>
          </cell>
        </row>
        <row r="70">
          <cell r="A70">
            <v>0</v>
          </cell>
          <cell r="B70" t="str">
            <v>Acero ø1/2''</v>
          </cell>
          <cell r="C70">
            <v>0</v>
          </cell>
          <cell r="D70">
            <v>0</v>
          </cell>
          <cell r="E70" t="str">
            <v>QQ</v>
          </cell>
          <cell r="F70">
            <v>1864.4067796610161</v>
          </cell>
          <cell r="G70">
            <v>335.59</v>
          </cell>
          <cell r="H70">
            <v>0</v>
          </cell>
        </row>
        <row r="71">
          <cell r="A71">
            <v>0</v>
          </cell>
          <cell r="B71" t="str">
            <v>Acero ø3/4''</v>
          </cell>
          <cell r="C71">
            <v>0</v>
          </cell>
          <cell r="D71">
            <v>0</v>
          </cell>
          <cell r="E71" t="str">
            <v>QQ</v>
          </cell>
          <cell r="F71">
            <v>1864.4067796610161</v>
          </cell>
          <cell r="G71">
            <v>335.59</v>
          </cell>
          <cell r="H71">
            <v>0</v>
          </cell>
        </row>
        <row r="72">
          <cell r="A72">
            <v>0</v>
          </cell>
          <cell r="B72" t="str">
            <v>Acero ø1''</v>
          </cell>
          <cell r="C72">
            <v>0</v>
          </cell>
          <cell r="D72">
            <v>0</v>
          </cell>
          <cell r="E72" t="str">
            <v>QQ</v>
          </cell>
          <cell r="F72">
            <v>1864.4067796610161</v>
          </cell>
          <cell r="G72">
            <v>335.59</v>
          </cell>
          <cell r="H72">
            <v>0</v>
          </cell>
        </row>
        <row r="73">
          <cell r="A73">
            <v>0</v>
          </cell>
          <cell r="B73" t="str">
            <v xml:space="preserve">Alambre No.18 </v>
          </cell>
          <cell r="C73">
            <v>0.11600000000000001</v>
          </cell>
          <cell r="D73">
            <v>3.4482758620689564E-2</v>
          </cell>
          <cell r="E73" t="str">
            <v xml:space="preserve"> Lbs </v>
          </cell>
          <cell r="F73">
            <v>32.203389830508478</v>
          </cell>
          <cell r="G73">
            <v>5.8</v>
          </cell>
          <cell r="H73">
            <v>4.5599999999999996</v>
          </cell>
        </row>
        <row r="74">
          <cell r="A74">
            <v>0</v>
          </cell>
          <cell r="B74" t="str">
            <v>Mano de Obra</v>
          </cell>
          <cell r="C74">
            <v>0</v>
          </cell>
          <cell r="D74">
            <v>0</v>
          </cell>
        </row>
        <row r="75">
          <cell r="A75">
            <v>0</v>
          </cell>
          <cell r="B75" t="str">
            <v>M. O.1014A-1 [1] Vaciado de Hormigón Industrial</v>
          </cell>
          <cell r="C75">
            <v>1</v>
          </cell>
          <cell r="D75">
            <v>0</v>
          </cell>
          <cell r="E75" t="str">
            <v>m³</v>
          </cell>
          <cell r="F75">
            <v>491.64407094362468</v>
          </cell>
          <cell r="G75">
            <v>0</v>
          </cell>
          <cell r="H75">
            <v>491.64</v>
          </cell>
        </row>
        <row r="76">
          <cell r="A76">
            <v>0</v>
          </cell>
          <cell r="B76" t="str">
            <v>M. O.1077-9 [9] Coloc. acero normal</v>
          </cell>
          <cell r="C76">
            <v>0.46425</v>
          </cell>
          <cell r="D76">
            <v>7.7005923532579443E-2</v>
          </cell>
          <cell r="E76" t="str">
            <v>qq</v>
          </cell>
          <cell r="F76">
            <v>321.74313473582782</v>
          </cell>
          <cell r="G76">
            <v>0</v>
          </cell>
          <cell r="H76">
            <v>160.87</v>
          </cell>
        </row>
        <row r="77">
          <cell r="A77">
            <v>0</v>
          </cell>
          <cell r="B77" t="str">
            <v>Servicios, Herramientas y Equipos</v>
          </cell>
          <cell r="C77">
            <v>0</v>
          </cell>
          <cell r="D77">
            <v>0</v>
          </cell>
        </row>
        <row r="78">
          <cell r="A78">
            <v>0</v>
          </cell>
          <cell r="B78" t="str">
            <v>Calzos para Acero</v>
          </cell>
          <cell r="C78">
            <v>5.8000000000000003E-2</v>
          </cell>
          <cell r="D78">
            <v>3.4482758620689564E-2</v>
          </cell>
          <cell r="E78" t="str">
            <v>QQ</v>
          </cell>
          <cell r="F78">
            <v>3</v>
          </cell>
          <cell r="G78">
            <v>0.54</v>
          </cell>
          <cell r="H78">
            <v>0.21</v>
          </cell>
        </row>
        <row r="79">
          <cell r="A79">
            <v>5</v>
          </cell>
          <cell r="B79" t="str">
            <v>Losa CAF L1 [ 11.98 x 2.84 x 0.10 ] m - f'c 210 kg/cm2 @ 28d - Malla Electrosoldada D2.7 x D 2.7 - 150 x 150</v>
          </cell>
          <cell r="C79">
            <v>1</v>
          </cell>
          <cell r="D79">
            <v>0</v>
          </cell>
          <cell r="E79" t="str">
            <v>m3</v>
          </cell>
          <cell r="F79">
            <v>0</v>
          </cell>
          <cell r="G79">
            <v>0</v>
          </cell>
          <cell r="H79">
            <v>0</v>
          </cell>
          <cell r="I79">
            <v>7524.31</v>
          </cell>
        </row>
        <row r="81">
          <cell r="A81">
            <v>6</v>
          </cell>
          <cell r="B81" t="str">
            <v>Análisis de Precio Unitario de 1.00 m3 de Muro Arranque ESC [ 0.15 x 1.25 x 1.60 ] m - f'c 210 kg/cm2 @ 28d - Ø1/2'' @ 0.20 m AD: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>
            <v>0</v>
          </cell>
          <cell r="B82" t="str">
            <v>Materiales</v>
          </cell>
          <cell r="C82">
            <v>0</v>
          </cell>
          <cell r="D82">
            <v>0</v>
          </cell>
        </row>
        <row r="83">
          <cell r="A83">
            <v>0</v>
          </cell>
          <cell r="B83" t="str">
            <v>Hormigón Industrial f'c 240 kg/cm² @ 28d</v>
          </cell>
          <cell r="C83">
            <v>1</v>
          </cell>
          <cell r="D83">
            <v>5.0000000000000044E-2</v>
          </cell>
          <cell r="E83" t="str">
            <v>m3</v>
          </cell>
          <cell r="F83">
            <v>4703.3898305084749</v>
          </cell>
          <cell r="G83">
            <v>846.61</v>
          </cell>
          <cell r="H83">
            <v>5827.5</v>
          </cell>
        </row>
        <row r="84">
          <cell r="A84">
            <v>0</v>
          </cell>
          <cell r="B84" t="str">
            <v>Acero ø3/8''</v>
          </cell>
          <cell r="C84">
            <v>0</v>
          </cell>
          <cell r="D84">
            <v>0</v>
          </cell>
          <cell r="E84" t="str">
            <v>QQ</v>
          </cell>
          <cell r="F84">
            <v>1864.4067796610161</v>
          </cell>
          <cell r="G84">
            <v>335.59</v>
          </cell>
          <cell r="H84">
            <v>0</v>
          </cell>
        </row>
        <row r="85">
          <cell r="A85">
            <v>0</v>
          </cell>
          <cell r="B85" t="str">
            <v>Acero ø1/2''</v>
          </cell>
          <cell r="C85">
            <v>3.18</v>
          </cell>
          <cell r="D85">
            <v>6.2893081761006345E-3</v>
          </cell>
          <cell r="E85" t="str">
            <v>QQ</v>
          </cell>
          <cell r="F85">
            <v>1864.4067796610161</v>
          </cell>
          <cell r="G85">
            <v>335.59</v>
          </cell>
          <cell r="H85">
            <v>7039.99</v>
          </cell>
        </row>
        <row r="86">
          <cell r="A86">
            <v>0</v>
          </cell>
          <cell r="B86" t="str">
            <v>Acero ø3/4''</v>
          </cell>
          <cell r="C86">
            <v>0</v>
          </cell>
          <cell r="D86">
            <v>0</v>
          </cell>
          <cell r="E86" t="str">
            <v>QQ</v>
          </cell>
          <cell r="F86">
            <v>1864.4067796610161</v>
          </cell>
          <cell r="G86">
            <v>335.59</v>
          </cell>
          <cell r="H86">
            <v>0</v>
          </cell>
        </row>
        <row r="87">
          <cell r="A87">
            <v>0</v>
          </cell>
          <cell r="B87" t="str">
            <v>Acero ø1''</v>
          </cell>
          <cell r="C87">
            <v>0</v>
          </cell>
          <cell r="D87">
            <v>0</v>
          </cell>
          <cell r="E87" t="str">
            <v>QQ</v>
          </cell>
          <cell r="F87">
            <v>1864.4067796610161</v>
          </cell>
          <cell r="G87">
            <v>335.59</v>
          </cell>
          <cell r="H87">
            <v>0</v>
          </cell>
        </row>
        <row r="88">
          <cell r="A88">
            <v>0</v>
          </cell>
          <cell r="B88" t="str">
            <v xml:space="preserve">Alambre No.18 </v>
          </cell>
          <cell r="C88">
            <v>6.36</v>
          </cell>
          <cell r="D88">
            <v>6.2893081761006345E-3</v>
          </cell>
          <cell r="E88" t="str">
            <v xml:space="preserve"> Lbs </v>
          </cell>
          <cell r="F88">
            <v>32.203389830508478</v>
          </cell>
          <cell r="G88">
            <v>5.8</v>
          </cell>
          <cell r="H88">
            <v>243.22</v>
          </cell>
        </row>
        <row r="89">
          <cell r="A89">
            <v>0</v>
          </cell>
          <cell r="B89" t="str">
            <v>Mano de Obra</v>
          </cell>
          <cell r="C89">
            <v>0</v>
          </cell>
          <cell r="D89">
            <v>0</v>
          </cell>
        </row>
        <row r="90">
          <cell r="A90">
            <v>0</v>
          </cell>
          <cell r="B90" t="str">
            <v>M. O.1014A-1 [1] Vaciado de Hormigón Industrial</v>
          </cell>
          <cell r="C90">
            <v>1</v>
          </cell>
          <cell r="D90">
            <v>0</v>
          </cell>
          <cell r="E90" t="str">
            <v>m³</v>
          </cell>
          <cell r="F90">
            <v>491.64407094362468</v>
          </cell>
          <cell r="G90">
            <v>0</v>
          </cell>
          <cell r="H90">
            <v>491.64</v>
          </cell>
        </row>
        <row r="91">
          <cell r="A91">
            <v>0</v>
          </cell>
          <cell r="B91" t="str">
            <v>M. O.1077-9 [9] Coloc. acero normal</v>
          </cell>
          <cell r="C91">
            <v>3.18</v>
          </cell>
          <cell r="D91">
            <v>6.2893081761006345E-3</v>
          </cell>
          <cell r="E91" t="str">
            <v>qq</v>
          </cell>
          <cell r="F91">
            <v>321.74313473582782</v>
          </cell>
          <cell r="G91">
            <v>0</v>
          </cell>
          <cell r="H91">
            <v>1029.58</v>
          </cell>
        </row>
        <row r="92">
          <cell r="A92">
            <v>0</v>
          </cell>
          <cell r="B92" t="str">
            <v>Servicios, Herramientas y Equipos</v>
          </cell>
          <cell r="C92">
            <v>0</v>
          </cell>
          <cell r="D92">
            <v>0</v>
          </cell>
        </row>
        <row r="93">
          <cell r="A93">
            <v>0</v>
          </cell>
          <cell r="B93" t="str">
            <v>Enc. &amp; Desenc. Muro [ t= 0.15 ] m</v>
          </cell>
          <cell r="C93">
            <v>3.18</v>
          </cell>
          <cell r="D93">
            <v>6.2893081761006345E-3</v>
          </cell>
          <cell r="E93" t="str">
            <v>m2</v>
          </cell>
          <cell r="F93">
            <v>294.06779661016952</v>
          </cell>
          <cell r="G93">
            <v>52.93</v>
          </cell>
          <cell r="H93">
            <v>1110.3900000000001</v>
          </cell>
        </row>
        <row r="94">
          <cell r="A94">
            <v>6</v>
          </cell>
          <cell r="B94" t="str">
            <v>Muro Arranque ESC [ 0.15 x 1.25 x 1.60 ] m - f'c 210 kg/cm2 @ 28d - Ø1/2'' @ 0.20 m AD</v>
          </cell>
          <cell r="C94">
            <v>1</v>
          </cell>
          <cell r="D94">
            <v>0</v>
          </cell>
          <cell r="E94" t="str">
            <v>m3</v>
          </cell>
          <cell r="F94">
            <v>0</v>
          </cell>
          <cell r="G94">
            <v>0</v>
          </cell>
          <cell r="H94">
            <v>0</v>
          </cell>
          <cell r="I94">
            <v>15742.32</v>
          </cell>
        </row>
        <row r="96">
          <cell r="A96">
            <v>7</v>
          </cell>
          <cell r="B96" t="str">
            <v>Análisis de Precio Unitario de 1.00 m3 de Rampa ESC [ 1.60 x 0.15 x 1.70 ] m - f'c 210 kg/cm2 @ 28d - Ø1/2'' @ 0.20 m AD: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A97">
            <v>0</v>
          </cell>
          <cell r="B97" t="str">
            <v>Materiales</v>
          </cell>
          <cell r="C97">
            <v>0</v>
          </cell>
          <cell r="D97">
            <v>0</v>
          </cell>
        </row>
        <row r="98">
          <cell r="A98">
            <v>0</v>
          </cell>
          <cell r="B98" t="str">
            <v>Hormigón Industrial f'c 240 kg/cm² @ 28d</v>
          </cell>
          <cell r="C98">
            <v>1</v>
          </cell>
          <cell r="D98">
            <v>5.0000000000000044E-2</v>
          </cell>
          <cell r="E98" t="str">
            <v>m3</v>
          </cell>
          <cell r="F98">
            <v>4703.3898305084749</v>
          </cell>
          <cell r="G98">
            <v>846.61</v>
          </cell>
          <cell r="H98">
            <v>5827.5</v>
          </cell>
        </row>
        <row r="99">
          <cell r="A99">
            <v>0</v>
          </cell>
          <cell r="B99" t="str">
            <v>Acero ø3/8''</v>
          </cell>
          <cell r="C99">
            <v>0</v>
          </cell>
          <cell r="D99">
            <v>0</v>
          </cell>
          <cell r="E99" t="str">
            <v>QQ</v>
          </cell>
          <cell r="F99">
            <v>1864.4067796610161</v>
          </cell>
          <cell r="G99">
            <v>335.59</v>
          </cell>
          <cell r="H99">
            <v>0</v>
          </cell>
        </row>
        <row r="100">
          <cell r="A100">
            <v>0</v>
          </cell>
          <cell r="B100" t="str">
            <v>Acero ø1/2''</v>
          </cell>
          <cell r="C100">
            <v>1.651</v>
          </cell>
          <cell r="D100">
            <v>2.9678982434888038E-2</v>
          </cell>
          <cell r="E100" t="str">
            <v>QQ</v>
          </cell>
          <cell r="F100">
            <v>1864.4067796610161</v>
          </cell>
          <cell r="G100">
            <v>335.59</v>
          </cell>
          <cell r="H100">
            <v>3739.99</v>
          </cell>
        </row>
        <row r="101">
          <cell r="A101">
            <v>0</v>
          </cell>
          <cell r="B101" t="str">
            <v>Acero ø3/4''</v>
          </cell>
          <cell r="C101">
            <v>0</v>
          </cell>
          <cell r="D101">
            <v>0</v>
          </cell>
          <cell r="E101" t="str">
            <v>QQ</v>
          </cell>
          <cell r="F101">
            <v>1864.4067796610161</v>
          </cell>
          <cell r="G101">
            <v>335.59</v>
          </cell>
          <cell r="H101">
            <v>0</v>
          </cell>
        </row>
        <row r="102">
          <cell r="A102">
            <v>0</v>
          </cell>
          <cell r="B102" t="str">
            <v>Acero ø1''</v>
          </cell>
          <cell r="C102">
            <v>0</v>
          </cell>
          <cell r="D102">
            <v>0</v>
          </cell>
          <cell r="E102" t="str">
            <v>QQ</v>
          </cell>
          <cell r="F102">
            <v>1864.4067796610161</v>
          </cell>
          <cell r="G102">
            <v>335.59</v>
          </cell>
          <cell r="H102">
            <v>0</v>
          </cell>
        </row>
        <row r="103">
          <cell r="A103">
            <v>0</v>
          </cell>
          <cell r="B103" t="str">
            <v xml:space="preserve">Alambre No.18 </v>
          </cell>
          <cell r="C103">
            <v>3.302</v>
          </cell>
          <cell r="D103">
            <v>2.9678982434888038E-2</v>
          </cell>
          <cell r="E103" t="str">
            <v xml:space="preserve"> Lbs </v>
          </cell>
          <cell r="F103">
            <v>32.203389830508478</v>
          </cell>
          <cell r="G103">
            <v>5.8</v>
          </cell>
          <cell r="H103">
            <v>129.21</v>
          </cell>
        </row>
        <row r="104">
          <cell r="A104">
            <v>0</v>
          </cell>
          <cell r="B104" t="str">
            <v>Mano de Obra</v>
          </cell>
          <cell r="C104">
            <v>0</v>
          </cell>
          <cell r="D104">
            <v>0</v>
          </cell>
        </row>
        <row r="105">
          <cell r="A105">
            <v>0</v>
          </cell>
          <cell r="B105" t="str">
            <v>M. O.1014A-1 [1] Vaciado de Hormigón Industrial</v>
          </cell>
          <cell r="C105">
            <v>1</v>
          </cell>
          <cell r="D105">
            <v>0</v>
          </cell>
          <cell r="E105" t="str">
            <v>m³</v>
          </cell>
          <cell r="F105">
            <v>491.64407094362468</v>
          </cell>
          <cell r="G105">
            <v>0</v>
          </cell>
          <cell r="H105">
            <v>491.64</v>
          </cell>
        </row>
        <row r="106">
          <cell r="A106">
            <v>0</v>
          </cell>
          <cell r="B106" t="str">
            <v>M. O.1077-9 [9] Coloc. acero normal</v>
          </cell>
          <cell r="C106">
            <v>1.651</v>
          </cell>
          <cell r="D106">
            <v>2.9678982434888038E-2</v>
          </cell>
          <cell r="E106" t="str">
            <v>qq</v>
          </cell>
          <cell r="F106">
            <v>321.74313473582782</v>
          </cell>
          <cell r="G106">
            <v>0</v>
          </cell>
          <cell r="H106">
            <v>546.96</v>
          </cell>
        </row>
        <row r="107">
          <cell r="A107">
            <v>0</v>
          </cell>
          <cell r="B107" t="str">
            <v>Servicios, Herramientas y Equipos</v>
          </cell>
          <cell r="C107">
            <v>0</v>
          </cell>
          <cell r="D107">
            <v>0</v>
          </cell>
        </row>
        <row r="108">
          <cell r="A108">
            <v>0</v>
          </cell>
          <cell r="B108" t="str">
            <v>Enc. &amp; Desenc. Tramo Escalones [1.00] m.</v>
          </cell>
          <cell r="C108">
            <v>2.0300000000000002</v>
          </cell>
          <cell r="D108">
            <v>3.4482758620689571E-2</v>
          </cell>
          <cell r="E108" t="str">
            <v>Ud</v>
          </cell>
          <cell r="F108">
            <v>42.372881355932208</v>
          </cell>
          <cell r="G108">
            <v>7.63</v>
          </cell>
          <cell r="H108">
            <v>105.01</v>
          </cell>
        </row>
        <row r="109">
          <cell r="A109">
            <v>0</v>
          </cell>
          <cell r="B109" t="str">
            <v>Enc. &amp; Desenc. Tramo Rampa</v>
          </cell>
          <cell r="C109">
            <v>0.5</v>
          </cell>
          <cell r="D109">
            <v>0</v>
          </cell>
          <cell r="E109" t="str">
            <v>Ud</v>
          </cell>
          <cell r="F109">
            <v>4201.6949152542375</v>
          </cell>
          <cell r="G109">
            <v>756.31</v>
          </cell>
          <cell r="H109">
            <v>2479</v>
          </cell>
        </row>
        <row r="110">
          <cell r="A110">
            <v>7</v>
          </cell>
          <cell r="B110" t="str">
            <v>Rampa ESC [ 1.60 x 0.15 x 1.70 ] m - f'c 210 kg/cm2 @ 28d - Ø1/2'' @ 0.20 m AD</v>
          </cell>
          <cell r="C110">
            <v>1</v>
          </cell>
          <cell r="D110">
            <v>0</v>
          </cell>
          <cell r="E110" t="str">
            <v>m3</v>
          </cell>
          <cell r="F110">
            <v>0</v>
          </cell>
          <cell r="G110">
            <v>0</v>
          </cell>
          <cell r="H110">
            <v>0</v>
          </cell>
          <cell r="I110">
            <v>13319.31</v>
          </cell>
        </row>
        <row r="112">
          <cell r="A112">
            <v>8</v>
          </cell>
          <cell r="B112" t="str">
            <v>Análisis de Precio Unitario de 39.00 Ud de Combinación Especial: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0</v>
          </cell>
          <cell r="B113" t="str">
            <v>Servicios, Herramientas y Equipos</v>
          </cell>
          <cell r="C113">
            <v>0</v>
          </cell>
          <cell r="D113">
            <v>0</v>
          </cell>
        </row>
        <row r="114">
          <cell r="A114">
            <v>0</v>
          </cell>
          <cell r="B114" t="str">
            <v>Rampa ESC [ 1.60 x 0.15 x 1.70 ] m - f'c 210 kg/cm2 @ 28d - Ø1/2'' @ 0.20 m AD</v>
          </cell>
          <cell r="C114">
            <v>13</v>
          </cell>
          <cell r="D114">
            <v>7.6923076923076927E-2</v>
          </cell>
          <cell r="E114" t="str">
            <v>m3</v>
          </cell>
          <cell r="F114">
            <v>13319.31</v>
          </cell>
          <cell r="G114">
            <v>0</v>
          </cell>
          <cell r="H114">
            <v>186470.34</v>
          </cell>
        </row>
        <row r="115">
          <cell r="A115">
            <v>0</v>
          </cell>
          <cell r="B115" t="str">
            <v>Rampa ESC [ 1.60 x 0.15 x 1.70 ] m - f'c 210 kg/cm2 @ 28d - Ø1/2'' @ 0.20 m AD</v>
          </cell>
          <cell r="C115">
            <v>13</v>
          </cell>
          <cell r="D115">
            <v>7.6923076923076927E-2</v>
          </cell>
          <cell r="E115" t="str">
            <v>m3</v>
          </cell>
          <cell r="F115">
            <v>13319.31</v>
          </cell>
          <cell r="G115">
            <v>0</v>
          </cell>
          <cell r="H115">
            <v>186470.34</v>
          </cell>
        </row>
        <row r="116">
          <cell r="A116">
            <v>8</v>
          </cell>
          <cell r="B116" t="str">
            <v>Combinación Especial</v>
          </cell>
          <cell r="C116">
            <v>39</v>
          </cell>
          <cell r="D116">
            <v>0</v>
          </cell>
          <cell r="E116" t="str">
            <v>Ud</v>
          </cell>
          <cell r="F116">
            <v>0</v>
          </cell>
          <cell r="G116">
            <v>0</v>
          </cell>
          <cell r="H116">
            <v>0</v>
          </cell>
          <cell r="I116">
            <v>9562.58</v>
          </cell>
        </row>
        <row r="119">
          <cell r="A119" t="str">
            <v>II</v>
          </cell>
          <cell r="B119" t="str">
            <v>Estructuras Metálicas</v>
          </cell>
          <cell r="E119">
            <v>2</v>
          </cell>
        </row>
        <row r="121">
          <cell r="A121">
            <v>9</v>
          </cell>
          <cell r="B121" t="str">
            <v>Análisis de Precio Unitario de 1.00 Ud de Escaleras C10x15.3 + Placa Base Plate 3/8 '' + Esparragos y Pernos: Perno Ø  - A325   3/4'' x 2 1/2'' ( incluye Fabricación &amp; Pintura de Taller) 4 Tramos: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str">
            <v>Terminal</v>
          </cell>
          <cell r="I121">
            <v>0</v>
          </cell>
        </row>
        <row r="122">
          <cell r="A122">
            <v>0</v>
          </cell>
          <cell r="B122" t="str">
            <v>Materiales</v>
          </cell>
          <cell r="C122">
            <v>0</v>
          </cell>
          <cell r="D122">
            <v>0</v>
          </cell>
        </row>
        <row r="123">
          <cell r="A123" t="str">
            <v>lbm</v>
          </cell>
          <cell r="B123" t="str">
            <v>Arranque</v>
          </cell>
          <cell r="C123">
            <v>0</v>
          </cell>
          <cell r="D123">
            <v>0</v>
          </cell>
          <cell r="I123" t="str">
            <v>perimeter</v>
          </cell>
        </row>
        <row r="124">
          <cell r="A124">
            <v>15.3</v>
          </cell>
          <cell r="B124" t="str">
            <v>C10x15.3</v>
          </cell>
          <cell r="C124">
            <v>10.104986876640419</v>
          </cell>
          <cell r="D124">
            <v>8.8571428571428662E-2</v>
          </cell>
          <cell r="E124" t="str">
            <v>pl</v>
          </cell>
          <cell r="F124">
            <v>413.1</v>
          </cell>
          <cell r="G124">
            <v>74.36</v>
          </cell>
          <cell r="H124">
            <v>5362.06</v>
          </cell>
          <cell r="I124">
            <v>2.4533333333333331</v>
          </cell>
        </row>
        <row r="125">
          <cell r="A125">
            <v>0</v>
          </cell>
          <cell r="B125" t="str">
            <v>Stinger</v>
          </cell>
          <cell r="C125">
            <v>0</v>
          </cell>
          <cell r="D125">
            <v>0</v>
          </cell>
          <cell r="I125">
            <v>0</v>
          </cell>
        </row>
        <row r="126">
          <cell r="A126">
            <v>15.3</v>
          </cell>
          <cell r="B126" t="str">
            <v>C10x15.3</v>
          </cell>
          <cell r="C126">
            <v>70.472440944881896</v>
          </cell>
          <cell r="D126">
            <v>1.3162011173184348E-2</v>
          </cell>
          <cell r="E126" t="str">
            <v>pl</v>
          </cell>
          <cell r="F126">
            <v>413.1</v>
          </cell>
          <cell r="G126">
            <v>74.36</v>
          </cell>
          <cell r="H126">
            <v>34804.639999999999</v>
          </cell>
          <cell r="I126">
            <v>2.4533333333333331</v>
          </cell>
        </row>
        <row r="127">
          <cell r="A127">
            <v>0</v>
          </cell>
          <cell r="B127" t="str">
            <v>Descanso</v>
          </cell>
          <cell r="C127">
            <v>0</v>
          </cell>
          <cell r="D127">
            <v>0</v>
          </cell>
          <cell r="I127">
            <v>0</v>
          </cell>
        </row>
        <row r="128">
          <cell r="A128">
            <v>0</v>
          </cell>
          <cell r="B128" t="str">
            <v>Tola Corrugada 3/16''</v>
          </cell>
          <cell r="C128">
            <v>3.4444513333471121</v>
          </cell>
          <cell r="D128">
            <v>0.05</v>
          </cell>
          <cell r="E128" t="str">
            <v>Plancha</v>
          </cell>
          <cell r="F128">
            <v>6131.84</v>
          </cell>
          <cell r="G128">
            <v>1103.73</v>
          </cell>
          <cell r="H128">
            <v>26168.7</v>
          </cell>
          <cell r="I128">
            <v>2</v>
          </cell>
        </row>
        <row r="129">
          <cell r="A129">
            <v>15.3</v>
          </cell>
          <cell r="B129" t="str">
            <v>C10x15.3</v>
          </cell>
          <cell r="C129">
            <v>90.157480314960637</v>
          </cell>
          <cell r="D129">
            <v>1.580786026200766E-3</v>
          </cell>
          <cell r="E129" t="str">
            <v>pl</v>
          </cell>
          <cell r="F129">
            <v>413.1</v>
          </cell>
          <cell r="G129">
            <v>74.36</v>
          </cell>
          <cell r="H129">
            <v>44017.64</v>
          </cell>
          <cell r="I129">
            <v>2.4533333333333331</v>
          </cell>
        </row>
        <row r="130">
          <cell r="A130">
            <v>0</v>
          </cell>
          <cell r="B130" t="str">
            <v>Placa Base</v>
          </cell>
          <cell r="C130">
            <v>0</v>
          </cell>
          <cell r="D130">
            <v>0</v>
          </cell>
          <cell r="I130">
            <v>0</v>
          </cell>
        </row>
        <row r="131">
          <cell r="A131">
            <v>15.3125</v>
          </cell>
          <cell r="B131" t="str">
            <v>Plate 3/8 ''</v>
          </cell>
          <cell r="C131">
            <v>5.4444444444444446</v>
          </cell>
          <cell r="D131">
            <v>0.05</v>
          </cell>
          <cell r="E131" t="str">
            <v>p2</v>
          </cell>
          <cell r="F131">
            <v>413.4375</v>
          </cell>
          <cell r="G131">
            <v>74.42</v>
          </cell>
          <cell r="H131">
            <v>2788.92</v>
          </cell>
          <cell r="I131">
            <v>288</v>
          </cell>
        </row>
        <row r="132">
          <cell r="A132">
            <v>0</v>
          </cell>
          <cell r="B132" t="str">
            <v>Anclaje HILTY Kwik Bolt TZ-55316 Ø 5/8'' x 4''</v>
          </cell>
          <cell r="C132">
            <v>40</v>
          </cell>
          <cell r="D132">
            <v>2.375000000000007E-2</v>
          </cell>
          <cell r="E132" t="str">
            <v>ud</v>
          </cell>
          <cell r="F132">
            <v>179.66</v>
          </cell>
          <cell r="G132">
            <v>32.340000000000003</v>
          </cell>
          <cell r="H132">
            <v>8681.4</v>
          </cell>
          <cell r="I132">
            <v>0</v>
          </cell>
        </row>
        <row r="133">
          <cell r="A133">
            <v>0</v>
          </cell>
          <cell r="B133" t="str">
            <v xml:space="preserve">Escalones </v>
          </cell>
          <cell r="C133">
            <v>32</v>
          </cell>
          <cell r="D133">
            <v>0</v>
          </cell>
          <cell r="I133">
            <v>0</v>
          </cell>
        </row>
        <row r="134">
          <cell r="A134">
            <v>0</v>
          </cell>
          <cell r="B134" t="str">
            <v>Tola Corrugada 3/16''</v>
          </cell>
          <cell r="C134">
            <v>6.8889026666942241</v>
          </cell>
          <cell r="D134">
            <v>1.6126999999999728E-2</v>
          </cell>
          <cell r="E134" t="str">
            <v>Plancha</v>
          </cell>
          <cell r="F134">
            <v>6131.84</v>
          </cell>
          <cell r="G134">
            <v>1103.73</v>
          </cell>
          <cell r="H134">
            <v>50648.99</v>
          </cell>
          <cell r="I134">
            <v>2</v>
          </cell>
        </row>
        <row r="135">
          <cell r="A135">
            <v>3.19</v>
          </cell>
          <cell r="B135" t="str">
            <v>L2X2X1/4</v>
          </cell>
          <cell r="C135">
            <v>31.496062992125985</v>
          </cell>
          <cell r="D135">
            <v>1.2499999999997157E-4</v>
          </cell>
          <cell r="E135" t="str">
            <v>pl</v>
          </cell>
          <cell r="F135">
            <v>86.13</v>
          </cell>
          <cell r="G135">
            <v>15.5</v>
          </cell>
          <cell r="H135">
            <v>3201.35</v>
          </cell>
          <cell r="I135">
            <v>8</v>
          </cell>
        </row>
        <row r="136">
          <cell r="A136">
            <v>0</v>
          </cell>
          <cell r="B136" t="str">
            <v>Perno Ø  - A325   3/8'' x 2 3/4''</v>
          </cell>
          <cell r="C136">
            <v>128</v>
          </cell>
          <cell r="D136">
            <v>7.8124999999995559E-4</v>
          </cell>
          <cell r="E136" t="str">
            <v>Ud</v>
          </cell>
          <cell r="F136">
            <v>31.194915254237291</v>
          </cell>
          <cell r="G136">
            <v>5.62</v>
          </cell>
          <cell r="H136">
            <v>4715.99</v>
          </cell>
          <cell r="I136">
            <v>0</v>
          </cell>
        </row>
        <row r="137">
          <cell r="A137">
            <v>0</v>
          </cell>
          <cell r="B137" t="str">
            <v>Esparragos y Pernos:</v>
          </cell>
          <cell r="C137">
            <v>0</v>
          </cell>
          <cell r="D137">
            <v>0</v>
          </cell>
          <cell r="I137">
            <v>0</v>
          </cell>
        </row>
        <row r="138">
          <cell r="A138">
            <v>0</v>
          </cell>
          <cell r="B138" t="str">
            <v>Perno Ø  - A325   3/4'' x 2 1/2''</v>
          </cell>
          <cell r="C138">
            <v>32</v>
          </cell>
          <cell r="D138">
            <v>1.7187500000000133E-2</v>
          </cell>
          <cell r="E138" t="str">
            <v>Ud</v>
          </cell>
          <cell r="F138">
            <v>36.347457627118644</v>
          </cell>
          <cell r="G138">
            <v>6.54</v>
          </cell>
          <cell r="H138">
            <v>1395.99</v>
          </cell>
          <cell r="I138">
            <v>0</v>
          </cell>
        </row>
        <row r="139">
          <cell r="A139">
            <v>0</v>
          </cell>
          <cell r="B139" t="str">
            <v>Conexión Shear plate</v>
          </cell>
          <cell r="C139">
            <v>0</v>
          </cell>
          <cell r="D139">
            <v>0</v>
          </cell>
          <cell r="I139">
            <v>0</v>
          </cell>
        </row>
        <row r="140">
          <cell r="A140">
            <v>4.9000000000000004</v>
          </cell>
          <cell r="B140" t="str">
            <v>L3X3X1/4</v>
          </cell>
          <cell r="C140">
            <v>6</v>
          </cell>
          <cell r="D140">
            <v>5.0000000000000121E-2</v>
          </cell>
          <cell r="E140" t="str">
            <v>pl</v>
          </cell>
          <cell r="F140">
            <v>132.30000000000001</v>
          </cell>
          <cell r="G140">
            <v>23.81</v>
          </cell>
          <cell r="H140">
            <v>983.49</v>
          </cell>
          <cell r="I140">
            <v>1</v>
          </cell>
        </row>
        <row r="141">
          <cell r="A141">
            <v>7.2</v>
          </cell>
          <cell r="B141" t="str">
            <v>L3X3X3/8</v>
          </cell>
          <cell r="C141">
            <v>8</v>
          </cell>
          <cell r="D141">
            <v>5.0000000000000044E-2</v>
          </cell>
          <cell r="E141" t="str">
            <v>pl</v>
          </cell>
          <cell r="F141">
            <v>194.4</v>
          </cell>
          <cell r="G141">
            <v>34.99</v>
          </cell>
          <cell r="H141">
            <v>1926.88</v>
          </cell>
          <cell r="I141">
            <v>1</v>
          </cell>
        </row>
        <row r="142">
          <cell r="A142">
            <v>0</v>
          </cell>
          <cell r="B142" t="str">
            <v>Tornillería (para Vigas Secundarias)</v>
          </cell>
          <cell r="C142">
            <v>0</v>
          </cell>
          <cell r="D142">
            <v>0</v>
          </cell>
        </row>
        <row r="143">
          <cell r="A143">
            <v>0</v>
          </cell>
          <cell r="B143" t="str">
            <v>Perno Ø  - A325   3/4'' x 1 3/4''</v>
          </cell>
          <cell r="C143">
            <v>0</v>
          </cell>
          <cell r="D143">
            <v>0</v>
          </cell>
          <cell r="E143" t="str">
            <v>Ud</v>
          </cell>
          <cell r="F143">
            <v>31.194915254237291</v>
          </cell>
          <cell r="G143">
            <v>5.62</v>
          </cell>
          <cell r="H143">
            <v>0</v>
          </cell>
          <cell r="I143">
            <v>0</v>
          </cell>
        </row>
        <row r="144">
          <cell r="A144">
            <v>0</v>
          </cell>
          <cell r="B144" t="str">
            <v>Perno Ø  - A325   3/4'' x 2 1/4''</v>
          </cell>
          <cell r="C144">
            <v>0</v>
          </cell>
          <cell r="D144">
            <v>0</v>
          </cell>
          <cell r="E144" t="str">
            <v>Ud</v>
          </cell>
          <cell r="F144">
            <v>33.33898305084746</v>
          </cell>
          <cell r="G144">
            <v>6</v>
          </cell>
          <cell r="H144">
            <v>0</v>
          </cell>
        </row>
        <row r="145">
          <cell r="A145">
            <v>0</v>
          </cell>
          <cell r="B145" t="str">
            <v>Conectores de Cortante</v>
          </cell>
          <cell r="C145">
            <v>0</v>
          </cell>
          <cell r="D145">
            <v>0</v>
          </cell>
        </row>
        <row r="146">
          <cell r="A146">
            <v>0</v>
          </cell>
          <cell r="B146" t="str">
            <v>Conectores de cortantes Ø 1/2'' x 3''</v>
          </cell>
          <cell r="C146">
            <v>0</v>
          </cell>
          <cell r="D146">
            <v>0</v>
          </cell>
          <cell r="E146" t="str">
            <v>UD</v>
          </cell>
          <cell r="F146">
            <v>42.37</v>
          </cell>
          <cell r="G146">
            <v>7.63</v>
          </cell>
          <cell r="H146">
            <v>0</v>
          </cell>
          <cell r="I146">
            <v>0</v>
          </cell>
        </row>
        <row r="147">
          <cell r="A147">
            <v>0</v>
          </cell>
          <cell r="B147" t="str">
            <v>Pinturas</v>
          </cell>
          <cell r="C147">
            <v>0</v>
          </cell>
          <cell r="D147">
            <v>0</v>
          </cell>
        </row>
        <row r="148">
          <cell r="A148">
            <v>0</v>
          </cell>
          <cell r="B148" t="str">
            <v>Pintura Multi-Purpose Epoxy Haze Gray</v>
          </cell>
          <cell r="C148">
            <v>14.081034154666668</v>
          </cell>
          <cell r="D148">
            <v>1.3469071323179843E-3</v>
          </cell>
          <cell r="E148" t="str">
            <v>cub</v>
          </cell>
          <cell r="F148">
            <v>5925.0254237288136</v>
          </cell>
          <cell r="G148">
            <v>1066.5</v>
          </cell>
          <cell r="H148">
            <v>98580.51</v>
          </cell>
        </row>
        <row r="149">
          <cell r="A149">
            <v>0</v>
          </cell>
          <cell r="B149" t="str">
            <v>Pintura High Gloss Urethane Gris Perla</v>
          </cell>
          <cell r="C149">
            <v>7.0405170773333339</v>
          </cell>
          <cell r="D149">
            <v>8.4486582467315618E-3</v>
          </cell>
          <cell r="E149" t="str">
            <v>Gls</v>
          </cell>
          <cell r="F149">
            <v>2154.5508474576272</v>
          </cell>
          <cell r="G149">
            <v>387.82</v>
          </cell>
          <cell r="H149">
            <v>18050.830000000002</v>
          </cell>
        </row>
        <row r="150">
          <cell r="A150">
            <v>0</v>
          </cell>
          <cell r="B150" t="str">
            <v>Grout</v>
          </cell>
          <cell r="C150">
            <v>0</v>
          </cell>
          <cell r="D150">
            <v>0</v>
          </cell>
        </row>
        <row r="151">
          <cell r="A151">
            <v>0</v>
          </cell>
          <cell r="B151" t="str">
            <v>Mortero Listo Grout 640 kg/cm²</v>
          </cell>
          <cell r="C151">
            <v>0.262193024</v>
          </cell>
          <cell r="D151">
            <v>2.8139840059207679</v>
          </cell>
          <cell r="E151" t="str">
            <v>fdas</v>
          </cell>
          <cell r="F151">
            <v>650</v>
          </cell>
          <cell r="G151">
            <v>117</v>
          </cell>
          <cell r="H151">
            <v>767</v>
          </cell>
        </row>
        <row r="152">
          <cell r="A152">
            <v>0</v>
          </cell>
          <cell r="B152" t="str">
            <v>Miscelaneos</v>
          </cell>
          <cell r="C152">
            <v>0</v>
          </cell>
          <cell r="D152">
            <v>0</v>
          </cell>
        </row>
        <row r="153">
          <cell r="A153">
            <v>0</v>
          </cell>
          <cell r="B153" t="str">
            <v>Electrodo E70XX Universal 1/8''</v>
          </cell>
          <cell r="C153">
            <v>144.15422954943134</v>
          </cell>
          <cell r="D153">
            <v>3.1751028541959672E-4</v>
          </cell>
          <cell r="E153" t="str">
            <v>Lbs</v>
          </cell>
          <cell r="F153">
            <v>98</v>
          </cell>
          <cell r="G153">
            <v>17.64</v>
          </cell>
          <cell r="H153">
            <v>16675.29</v>
          </cell>
        </row>
        <row r="154">
          <cell r="A154">
            <v>0</v>
          </cell>
          <cell r="B154" t="str">
            <v>Acetileno 390</v>
          </cell>
          <cell r="C154">
            <v>288.30845909886267</v>
          </cell>
          <cell r="D154">
            <v>3.1751028541959672E-4</v>
          </cell>
          <cell r="E154" t="str">
            <v>p3</v>
          </cell>
          <cell r="F154">
            <v>9.6525423728813564</v>
          </cell>
          <cell r="G154">
            <v>1.74</v>
          </cell>
          <cell r="H154">
            <v>3285.61</v>
          </cell>
        </row>
        <row r="155">
          <cell r="A155">
            <v>0</v>
          </cell>
          <cell r="B155" t="str">
            <v>Oxigeno Industrial 220</v>
          </cell>
          <cell r="C155">
            <v>95.141791502624685</v>
          </cell>
          <cell r="D155">
            <v>6.1180787597122873E-4</v>
          </cell>
          <cell r="E155" t="str">
            <v>p3</v>
          </cell>
          <cell r="F155">
            <v>2.6864406779661016</v>
          </cell>
          <cell r="G155">
            <v>0.48</v>
          </cell>
          <cell r="H155">
            <v>301.45</v>
          </cell>
        </row>
        <row r="156">
          <cell r="A156">
            <v>0</v>
          </cell>
          <cell r="B156" t="str">
            <v>Disco p/ esmerilar</v>
          </cell>
          <cell r="C156">
            <v>5</v>
          </cell>
          <cell r="D156">
            <v>0</v>
          </cell>
          <cell r="E156" t="str">
            <v>Ud</v>
          </cell>
          <cell r="F156">
            <v>150</v>
          </cell>
          <cell r="G156">
            <v>27</v>
          </cell>
          <cell r="H156">
            <v>885</v>
          </cell>
        </row>
        <row r="157">
          <cell r="A157">
            <v>0</v>
          </cell>
          <cell r="B157" t="str">
            <v>Mano de Obra</v>
          </cell>
          <cell r="C157">
            <v>0</v>
          </cell>
          <cell r="D157">
            <v>0</v>
          </cell>
        </row>
        <row r="158">
          <cell r="A158">
            <v>0</v>
          </cell>
          <cell r="B158" t="str">
            <v>Fabricación</v>
          </cell>
          <cell r="C158">
            <v>0</v>
          </cell>
          <cell r="D158">
            <v>0</v>
          </cell>
        </row>
        <row r="159">
          <cell r="A159">
            <v>0</v>
          </cell>
          <cell r="B159" t="str">
            <v>SandBlasting Superficie Metálicas</v>
          </cell>
          <cell r="C159">
            <v>211.21551232000002</v>
          </cell>
          <cell r="D159">
            <v>2.1246924294005726E-5</v>
          </cell>
          <cell r="E159" t="str">
            <v>m2</v>
          </cell>
          <cell r="F159">
            <v>169.5</v>
          </cell>
          <cell r="G159">
            <v>30.51</v>
          </cell>
          <cell r="H159">
            <v>42246.11</v>
          </cell>
        </row>
        <row r="160">
          <cell r="A160">
            <v>0</v>
          </cell>
          <cell r="B160" t="str">
            <v>Fabricación Estructura Metalica - Trabe Armada</v>
          </cell>
          <cell r="C160">
            <v>1.3061220472440946</v>
          </cell>
          <cell r="D160">
            <v>2.969058491959351E-3</v>
          </cell>
          <cell r="E160" t="str">
            <v>ton</v>
          </cell>
          <cell r="F160">
            <v>22000</v>
          </cell>
          <cell r="G160">
            <v>3960</v>
          </cell>
          <cell r="H160">
            <v>34007.599999999999</v>
          </cell>
        </row>
        <row r="161">
          <cell r="A161">
            <v>0</v>
          </cell>
          <cell r="B161" t="str">
            <v>Fabricación Estructura Metalica - Placa</v>
          </cell>
          <cell r="C161">
            <v>0.13542024825021873</v>
          </cell>
          <cell r="D161">
            <v>3.3818810768380704E-2</v>
          </cell>
          <cell r="E161" t="str">
            <v>ton</v>
          </cell>
          <cell r="F161">
            <v>22000</v>
          </cell>
          <cell r="G161">
            <v>3960</v>
          </cell>
          <cell r="H161">
            <v>3634.4</v>
          </cell>
        </row>
        <row r="162">
          <cell r="A162">
            <v>0</v>
          </cell>
          <cell r="B162" t="str">
            <v>Pintura de Taller</v>
          </cell>
          <cell r="C162">
            <v>0</v>
          </cell>
          <cell r="D162">
            <v>0</v>
          </cell>
        </row>
        <row r="163">
          <cell r="A163">
            <v>0</v>
          </cell>
          <cell r="B163" t="str">
            <v>MO-1001-12 [PEM] Pintor Estructura Metálica</v>
          </cell>
          <cell r="C163">
            <v>7</v>
          </cell>
          <cell r="D163">
            <v>0</v>
          </cell>
          <cell r="E163" t="str">
            <v>Día</v>
          </cell>
          <cell r="F163">
            <v>737.38099547511399</v>
          </cell>
          <cell r="G163">
            <v>132.72999999999999</v>
          </cell>
          <cell r="H163">
            <v>6090.78</v>
          </cell>
        </row>
        <row r="164">
          <cell r="A164">
            <v>0</v>
          </cell>
          <cell r="B164" t="str">
            <v>MO-1001-14 [AyEM] Ayudante Estructuras Metálica</v>
          </cell>
          <cell r="C164">
            <v>7</v>
          </cell>
          <cell r="D164">
            <v>0</v>
          </cell>
          <cell r="E164" t="str">
            <v>Día</v>
          </cell>
          <cell r="F164">
            <v>866.50045248868685</v>
          </cell>
          <cell r="G164">
            <v>155.97</v>
          </cell>
          <cell r="H164">
            <v>7157.29</v>
          </cell>
        </row>
        <row r="165">
          <cell r="A165">
            <v>0</v>
          </cell>
          <cell r="B165" t="str">
            <v>Servicios, Herramientas y Equipos</v>
          </cell>
          <cell r="C165">
            <v>0</v>
          </cell>
          <cell r="D165">
            <v>0</v>
          </cell>
        </row>
        <row r="166">
          <cell r="A166">
            <v>0</v>
          </cell>
          <cell r="B166" t="str">
            <v>Compresor p/ Pintura</v>
          </cell>
          <cell r="C166">
            <v>56</v>
          </cell>
          <cell r="D166">
            <v>0</v>
          </cell>
          <cell r="E166" t="str">
            <v>Hr</v>
          </cell>
          <cell r="F166">
            <v>63.56</v>
          </cell>
          <cell r="G166">
            <v>11.44</v>
          </cell>
          <cell r="H166">
            <v>4200</v>
          </cell>
        </row>
        <row r="167">
          <cell r="A167">
            <v>9</v>
          </cell>
          <cell r="B167" t="str">
            <v>Escaleras C10x15.3 + Placa Base Plate 3/8 '' + Esparragos y Pernos: Perno Ø  - A325   3/4'' x 2 1/2'' ( incluye Fabricación &amp; Pintura de Taller) 4 Tramos</v>
          </cell>
          <cell r="C167">
            <v>1</v>
          </cell>
          <cell r="D167">
            <v>0</v>
          </cell>
          <cell r="E167" t="str">
            <v>Ud</v>
          </cell>
          <cell r="F167">
            <v>0</v>
          </cell>
          <cell r="G167">
            <v>0</v>
          </cell>
          <cell r="H167">
            <v>0</v>
          </cell>
          <cell r="I167">
            <v>420577.92</v>
          </cell>
        </row>
        <row r="169">
          <cell r="A169">
            <v>16.3125</v>
          </cell>
          <cell r="B169" t="str">
            <v>Análisis de Precio Unitario de 1.00 Ud de Escaleras C10x15.3 + Placa Base Plate 3/8 '' + Esparragos y Pernos: Perno Ø  - A325   3/4'' x 2 1/2'' ( incluye Fabricación &amp; Pintura de Taller) 2 tramos: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 t="str">
            <v>Terminal</v>
          </cell>
          <cell r="I169">
            <v>0</v>
          </cell>
        </row>
        <row r="170">
          <cell r="A170">
            <v>0</v>
          </cell>
          <cell r="B170" t="str">
            <v>Materiales</v>
          </cell>
          <cell r="C170">
            <v>0</v>
          </cell>
          <cell r="D170">
            <v>0</v>
          </cell>
        </row>
        <row r="171">
          <cell r="A171" t="str">
            <v>lbm</v>
          </cell>
          <cell r="B171" t="str">
            <v>Arranque</v>
          </cell>
          <cell r="C171">
            <v>0</v>
          </cell>
          <cell r="D171">
            <v>0</v>
          </cell>
          <cell r="I171" t="str">
            <v>perimeter</v>
          </cell>
        </row>
        <row r="172">
          <cell r="A172">
            <v>15.3</v>
          </cell>
          <cell r="B172" t="str">
            <v>C10x15.3</v>
          </cell>
          <cell r="C172">
            <v>5.2493438320209975</v>
          </cell>
          <cell r="D172">
            <v>0.14299999999999996</v>
          </cell>
          <cell r="E172" t="str">
            <v>pl</v>
          </cell>
          <cell r="F172">
            <v>413.1</v>
          </cell>
          <cell r="G172">
            <v>74.36</v>
          </cell>
          <cell r="H172">
            <v>2924.76</v>
          </cell>
          <cell r="I172">
            <v>2.4533333333333331</v>
          </cell>
        </row>
        <row r="173">
          <cell r="A173">
            <v>0</v>
          </cell>
          <cell r="B173" t="str">
            <v>Stinger</v>
          </cell>
          <cell r="C173">
            <v>0</v>
          </cell>
          <cell r="D173">
            <v>0</v>
          </cell>
          <cell r="I173">
            <v>0</v>
          </cell>
        </row>
        <row r="174">
          <cell r="A174">
            <v>15.3</v>
          </cell>
          <cell r="B174" t="str">
            <v>C10x15.3</v>
          </cell>
          <cell r="C174">
            <v>34.908136482939632</v>
          </cell>
          <cell r="D174">
            <v>2.2684210526315883E-2</v>
          </cell>
          <cell r="E174" t="str">
            <v>pl</v>
          </cell>
          <cell r="F174">
            <v>413.1</v>
          </cell>
          <cell r="G174">
            <v>74.36</v>
          </cell>
          <cell r="H174">
            <v>17402.32</v>
          </cell>
          <cell r="I174">
            <v>2.4533333333333331</v>
          </cell>
        </row>
        <row r="175">
          <cell r="A175">
            <v>0</v>
          </cell>
          <cell r="B175" t="str">
            <v>Descanso</v>
          </cell>
          <cell r="C175">
            <v>0</v>
          </cell>
          <cell r="D175">
            <v>0</v>
          </cell>
          <cell r="I175">
            <v>0</v>
          </cell>
        </row>
        <row r="176">
          <cell r="A176">
            <v>0</v>
          </cell>
          <cell r="B176" t="str">
            <v>Tola Corrugada 3/16''</v>
          </cell>
          <cell r="C176">
            <v>1.722225666673556</v>
          </cell>
          <cell r="D176">
            <v>0.05</v>
          </cell>
          <cell r="E176" t="str">
            <v>Plancha</v>
          </cell>
          <cell r="F176">
            <v>6131.84</v>
          </cell>
          <cell r="G176">
            <v>1103.73</v>
          </cell>
          <cell r="H176">
            <v>13084.35</v>
          </cell>
          <cell r="I176">
            <v>2</v>
          </cell>
        </row>
        <row r="177">
          <cell r="A177">
            <v>15.3</v>
          </cell>
          <cell r="B177" t="str">
            <v>C10x15.3</v>
          </cell>
          <cell r="C177">
            <v>42.322834645669289</v>
          </cell>
          <cell r="D177">
            <v>1.7181395348837367E-2</v>
          </cell>
          <cell r="E177" t="str">
            <v>pl</v>
          </cell>
          <cell r="F177">
            <v>413.1</v>
          </cell>
          <cell r="G177">
            <v>74.36</v>
          </cell>
          <cell r="H177">
            <v>20985.15</v>
          </cell>
          <cell r="I177">
            <v>2.4533333333333331</v>
          </cell>
        </row>
        <row r="178">
          <cell r="A178">
            <v>0</v>
          </cell>
          <cell r="B178" t="str">
            <v>Placa Base</v>
          </cell>
          <cell r="C178">
            <v>0</v>
          </cell>
          <cell r="D178">
            <v>0</v>
          </cell>
          <cell r="I178">
            <v>0</v>
          </cell>
        </row>
        <row r="179">
          <cell r="A179">
            <v>15.3125</v>
          </cell>
          <cell r="B179" t="str">
            <v>Plate 3/8 ''</v>
          </cell>
          <cell r="C179">
            <v>8</v>
          </cell>
          <cell r="D179">
            <v>0.05</v>
          </cell>
          <cell r="E179" t="str">
            <v>p2</v>
          </cell>
          <cell r="F179">
            <v>413.4375</v>
          </cell>
          <cell r="G179">
            <v>74.42</v>
          </cell>
          <cell r="H179">
            <v>4098</v>
          </cell>
          <cell r="I179">
            <v>288</v>
          </cell>
        </row>
        <row r="180">
          <cell r="A180">
            <v>0</v>
          </cell>
          <cell r="B180" t="str">
            <v>Anclaje HILTY Kwik Bolt TZ-55316 Ø 5/8'' x 4''</v>
          </cell>
          <cell r="C180">
            <v>32</v>
          </cell>
          <cell r="D180">
            <v>1.7187500000000133E-2</v>
          </cell>
          <cell r="E180" t="str">
            <v>ud</v>
          </cell>
          <cell r="F180">
            <v>179.66</v>
          </cell>
          <cell r="G180">
            <v>32.340000000000003</v>
          </cell>
          <cell r="H180">
            <v>6900.6</v>
          </cell>
          <cell r="I180">
            <v>0</v>
          </cell>
        </row>
        <row r="181">
          <cell r="A181">
            <v>0</v>
          </cell>
          <cell r="B181" t="str">
            <v xml:space="preserve">Escalones </v>
          </cell>
          <cell r="C181">
            <v>15</v>
          </cell>
          <cell r="D181">
            <v>0</v>
          </cell>
          <cell r="I181">
            <v>0</v>
          </cell>
        </row>
        <row r="182">
          <cell r="A182">
            <v>0</v>
          </cell>
          <cell r="B182" t="str">
            <v>Tola Corrugada 3/16''</v>
          </cell>
          <cell r="C182">
            <v>3.2291731250129176</v>
          </cell>
          <cell r="D182">
            <v>0.23870719999999965</v>
          </cell>
          <cell r="E182" t="str">
            <v>Plancha</v>
          </cell>
          <cell r="F182">
            <v>6131.84</v>
          </cell>
          <cell r="G182">
            <v>1103.73</v>
          </cell>
          <cell r="H182">
            <v>28942.28</v>
          </cell>
          <cell r="I182">
            <v>2</v>
          </cell>
        </row>
        <row r="183">
          <cell r="A183">
            <v>3.19</v>
          </cell>
          <cell r="B183" t="str">
            <v>L2X2X1/4</v>
          </cell>
          <cell r="C183">
            <v>14.763779527559056</v>
          </cell>
          <cell r="D183">
            <v>6.6799999999999971E-2</v>
          </cell>
          <cell r="E183" t="str">
            <v>pl</v>
          </cell>
          <cell r="F183">
            <v>86.13</v>
          </cell>
          <cell r="G183">
            <v>15.5</v>
          </cell>
          <cell r="H183">
            <v>1600.67</v>
          </cell>
          <cell r="I183">
            <v>8</v>
          </cell>
        </row>
        <row r="184">
          <cell r="A184">
            <v>0</v>
          </cell>
          <cell r="B184" t="str">
            <v>Perno Ø  - A325   3/8'' x 2 3/4''</v>
          </cell>
          <cell r="C184">
            <v>60</v>
          </cell>
          <cell r="D184">
            <v>1.5000000000000095E-2</v>
          </cell>
          <cell r="E184" t="str">
            <v>Ud</v>
          </cell>
          <cell r="F184">
            <v>31.194915254237291</v>
          </cell>
          <cell r="G184">
            <v>5.62</v>
          </cell>
          <cell r="H184">
            <v>2242.0300000000002</v>
          </cell>
          <cell r="I184">
            <v>0</v>
          </cell>
        </row>
        <row r="185">
          <cell r="A185">
            <v>0</v>
          </cell>
          <cell r="B185" t="str">
            <v>Esparragos y Pernos:</v>
          </cell>
          <cell r="C185">
            <v>0</v>
          </cell>
          <cell r="D185">
            <v>0</v>
          </cell>
          <cell r="I185">
            <v>0</v>
          </cell>
        </row>
        <row r="186">
          <cell r="A186">
            <v>0</v>
          </cell>
          <cell r="B186" t="str">
            <v>Perno Ø  - A325   3/4'' x 2 1/2''</v>
          </cell>
          <cell r="C186">
            <v>20</v>
          </cell>
          <cell r="D186">
            <v>0.05</v>
          </cell>
          <cell r="E186" t="str">
            <v>Ud</v>
          </cell>
          <cell r="F186">
            <v>36.347457627118644</v>
          </cell>
          <cell r="G186">
            <v>6.54</v>
          </cell>
          <cell r="H186">
            <v>900.64</v>
          </cell>
          <cell r="I186">
            <v>0</v>
          </cell>
        </row>
        <row r="187">
          <cell r="A187">
            <v>0</v>
          </cell>
          <cell r="B187" t="str">
            <v>Conexión Shear plate</v>
          </cell>
          <cell r="C187">
            <v>0</v>
          </cell>
          <cell r="D187">
            <v>0</v>
          </cell>
          <cell r="I187">
            <v>0</v>
          </cell>
        </row>
        <row r="188">
          <cell r="A188">
            <v>4.9000000000000004</v>
          </cell>
          <cell r="B188" t="str">
            <v>L3X3X1/4</v>
          </cell>
          <cell r="C188">
            <v>0</v>
          </cell>
          <cell r="D188">
            <v>0</v>
          </cell>
          <cell r="E188" t="str">
            <v>pl</v>
          </cell>
          <cell r="F188">
            <v>132.30000000000001</v>
          </cell>
          <cell r="G188">
            <v>23.81</v>
          </cell>
          <cell r="H188">
            <v>0</v>
          </cell>
          <cell r="I188">
            <v>1</v>
          </cell>
        </row>
        <row r="189">
          <cell r="A189">
            <v>7.2</v>
          </cell>
          <cell r="B189" t="str">
            <v>L3X3X3/8</v>
          </cell>
          <cell r="C189">
            <v>0</v>
          </cell>
          <cell r="D189">
            <v>0</v>
          </cell>
          <cell r="E189" t="str">
            <v>pl</v>
          </cell>
          <cell r="F189">
            <v>194.4</v>
          </cell>
          <cell r="G189">
            <v>34.99</v>
          </cell>
          <cell r="H189">
            <v>0</v>
          </cell>
          <cell r="I189">
            <v>1</v>
          </cell>
        </row>
        <row r="190">
          <cell r="A190">
            <v>0</v>
          </cell>
          <cell r="B190" t="str">
            <v>Tornillería (para Vigas Secundarias)</v>
          </cell>
          <cell r="C190">
            <v>0</v>
          </cell>
          <cell r="D190">
            <v>0</v>
          </cell>
        </row>
        <row r="191">
          <cell r="A191">
            <v>0</v>
          </cell>
          <cell r="B191" t="str">
            <v>Perno Ø  - A325   3/4'' x 1 3/4''</v>
          </cell>
          <cell r="C191">
            <v>0</v>
          </cell>
          <cell r="D191">
            <v>0</v>
          </cell>
          <cell r="E191" t="str">
            <v>Ud</v>
          </cell>
          <cell r="F191">
            <v>31.194915254237291</v>
          </cell>
          <cell r="G191">
            <v>5.62</v>
          </cell>
          <cell r="H191">
            <v>0</v>
          </cell>
          <cell r="I191">
            <v>0</v>
          </cell>
        </row>
        <row r="192">
          <cell r="A192">
            <v>0</v>
          </cell>
          <cell r="B192" t="str">
            <v>Perno Ø  - A325   3/4'' x 2 1/4''</v>
          </cell>
          <cell r="C192">
            <v>0</v>
          </cell>
          <cell r="D192">
            <v>0</v>
          </cell>
          <cell r="E192" t="str">
            <v>Ud</v>
          </cell>
          <cell r="F192">
            <v>33.33898305084746</v>
          </cell>
          <cell r="G192">
            <v>6</v>
          </cell>
          <cell r="H192">
            <v>0</v>
          </cell>
        </row>
        <row r="193">
          <cell r="A193">
            <v>0</v>
          </cell>
          <cell r="B193" t="str">
            <v>Conectores de Cortante</v>
          </cell>
          <cell r="C193">
            <v>0</v>
          </cell>
          <cell r="D193">
            <v>0</v>
          </cell>
        </row>
        <row r="194">
          <cell r="A194">
            <v>0</v>
          </cell>
          <cell r="B194" t="str">
            <v>Conectores de cortantes Ø 1/2'' x 3''</v>
          </cell>
          <cell r="C194">
            <v>0</v>
          </cell>
          <cell r="D194">
            <v>0</v>
          </cell>
          <cell r="E194" t="str">
            <v>UD</v>
          </cell>
          <cell r="F194">
            <v>42.37</v>
          </cell>
          <cell r="G194">
            <v>7.63</v>
          </cell>
          <cell r="H194">
            <v>0</v>
          </cell>
          <cell r="I194">
            <v>0</v>
          </cell>
        </row>
        <row r="195">
          <cell r="A195">
            <v>0</v>
          </cell>
          <cell r="B195" t="str">
            <v>Pinturas</v>
          </cell>
          <cell r="C195">
            <v>0</v>
          </cell>
          <cell r="D195">
            <v>0</v>
          </cell>
        </row>
        <row r="196">
          <cell r="A196">
            <v>0</v>
          </cell>
          <cell r="B196" t="str">
            <v>Pintura Multi-Purpose Epoxy Haze Gray</v>
          </cell>
          <cell r="C196">
            <v>16.316032853333333</v>
          </cell>
          <cell r="D196">
            <v>5.1462967390087759E-3</v>
          </cell>
          <cell r="E196" t="str">
            <v>cub</v>
          </cell>
          <cell r="F196">
            <v>5925.0254237288136</v>
          </cell>
          <cell r="G196">
            <v>1066.5</v>
          </cell>
          <cell r="H196">
            <v>114661.02</v>
          </cell>
        </row>
        <row r="197">
          <cell r="A197">
            <v>0</v>
          </cell>
          <cell r="B197" t="str">
            <v>Pintura High Gloss Urethane Gris Perla</v>
          </cell>
          <cell r="C197">
            <v>8.1580164266666664</v>
          </cell>
          <cell r="D197">
            <v>5.1462967390087759E-3</v>
          </cell>
          <cell r="E197" t="str">
            <v>Gls</v>
          </cell>
          <cell r="F197">
            <v>2154.5508474576272</v>
          </cell>
          <cell r="G197">
            <v>387.82</v>
          </cell>
          <cell r="H197">
            <v>20847.439999999999</v>
          </cell>
        </row>
        <row r="198">
          <cell r="A198">
            <v>0</v>
          </cell>
          <cell r="B198" t="str">
            <v>Grout</v>
          </cell>
          <cell r="C198">
            <v>0</v>
          </cell>
          <cell r="D198">
            <v>0</v>
          </cell>
        </row>
        <row r="199">
          <cell r="A199">
            <v>0</v>
          </cell>
          <cell r="B199" t="str">
            <v>Mortero Listo Grout 640 kg/cm²</v>
          </cell>
          <cell r="C199">
            <v>0.262193024</v>
          </cell>
          <cell r="D199">
            <v>2.8139840059207679</v>
          </cell>
          <cell r="E199" t="str">
            <v>fdas</v>
          </cell>
          <cell r="F199">
            <v>650</v>
          </cell>
          <cell r="G199">
            <v>117</v>
          </cell>
          <cell r="H199">
            <v>767</v>
          </cell>
        </row>
        <row r="200">
          <cell r="A200">
            <v>0</v>
          </cell>
          <cell r="B200" t="str">
            <v>Miscelaneos</v>
          </cell>
          <cell r="C200">
            <v>0</v>
          </cell>
          <cell r="D200">
            <v>0</v>
          </cell>
        </row>
        <row r="201">
          <cell r="A201">
            <v>0</v>
          </cell>
          <cell r="B201" t="str">
            <v>Electrodo E70XX Universal 1/8''</v>
          </cell>
          <cell r="C201">
            <v>42.946358267716533</v>
          </cell>
          <cell r="D201">
            <v>1.2490403016031731E-3</v>
          </cell>
          <cell r="E201" t="str">
            <v>Lbs</v>
          </cell>
          <cell r="F201">
            <v>98</v>
          </cell>
          <cell r="G201">
            <v>17.64</v>
          </cell>
          <cell r="H201">
            <v>4972.5200000000004</v>
          </cell>
        </row>
        <row r="202">
          <cell r="A202">
            <v>0</v>
          </cell>
          <cell r="B202" t="str">
            <v>Acetileno 390</v>
          </cell>
          <cell r="C202">
            <v>85.892716535433067</v>
          </cell>
          <cell r="D202">
            <v>8.4797231485095952E-5</v>
          </cell>
          <cell r="E202" t="str">
            <v>p3</v>
          </cell>
          <cell r="F202">
            <v>9.6525423728813564</v>
          </cell>
          <cell r="G202">
            <v>1.74</v>
          </cell>
          <cell r="H202">
            <v>978.62</v>
          </cell>
        </row>
        <row r="203">
          <cell r="A203">
            <v>0</v>
          </cell>
          <cell r="B203" t="str">
            <v>Oxigeno Industrial 220</v>
          </cell>
          <cell r="C203">
            <v>28.344596456692912</v>
          </cell>
          <cell r="D203">
            <v>1.9546421622809109E-3</v>
          </cell>
          <cell r="E203" t="str">
            <v>p3</v>
          </cell>
          <cell r="F203">
            <v>2.6864406779661016</v>
          </cell>
          <cell r="G203">
            <v>0.48</v>
          </cell>
          <cell r="H203">
            <v>89.93</v>
          </cell>
        </row>
        <row r="204">
          <cell r="A204">
            <v>0</v>
          </cell>
          <cell r="B204" t="str">
            <v>Disco p/ esmerilar</v>
          </cell>
          <cell r="C204">
            <v>3</v>
          </cell>
          <cell r="D204">
            <v>0</v>
          </cell>
          <cell r="E204" t="str">
            <v>Ud</v>
          </cell>
          <cell r="F204">
            <v>150</v>
          </cell>
          <cell r="G204">
            <v>27</v>
          </cell>
          <cell r="H204">
            <v>531</v>
          </cell>
        </row>
        <row r="205">
          <cell r="A205">
            <v>0</v>
          </cell>
          <cell r="B205" t="str">
            <v>Mano de Obra</v>
          </cell>
          <cell r="C205">
            <v>0</v>
          </cell>
          <cell r="D205">
            <v>0</v>
          </cell>
        </row>
        <row r="206">
          <cell r="A206">
            <v>0</v>
          </cell>
          <cell r="B206" t="str">
            <v>Fabricación</v>
          </cell>
          <cell r="C206">
            <v>0</v>
          </cell>
          <cell r="D206">
            <v>0</v>
          </cell>
        </row>
        <row r="207">
          <cell r="A207">
            <v>0</v>
          </cell>
          <cell r="B207" t="str">
            <v>SandBlasting Superficie Metálicas</v>
          </cell>
          <cell r="C207">
            <v>244.74049279999997</v>
          </cell>
          <cell r="D207">
            <v>3.8846044196696271E-5</v>
          </cell>
          <cell r="E207" t="str">
            <v>m2</v>
          </cell>
          <cell r="F207">
            <v>169.5</v>
          </cell>
          <cell r="G207">
            <v>30.51</v>
          </cell>
          <cell r="H207">
            <v>48952.45</v>
          </cell>
        </row>
        <row r="208">
          <cell r="A208">
            <v>0</v>
          </cell>
          <cell r="B208" t="str">
            <v>Fabricación Estructura Metalica - Trabe Armada</v>
          </cell>
          <cell r="C208">
            <v>0.630974409448819</v>
          </cell>
          <cell r="D208">
            <v>1.4304210148657575E-2</v>
          </cell>
          <cell r="E208" t="str">
            <v>ton</v>
          </cell>
          <cell r="F208">
            <v>22000</v>
          </cell>
          <cell r="G208">
            <v>3960</v>
          </cell>
          <cell r="H208">
            <v>16614.400000000001</v>
          </cell>
        </row>
        <row r="209">
          <cell r="A209">
            <v>0</v>
          </cell>
          <cell r="B209" t="str">
            <v>Fabricación Estructura Metalica - Placa</v>
          </cell>
          <cell r="C209">
            <v>8.47982283464567E-2</v>
          </cell>
          <cell r="D209">
            <v>6.1342928442922509E-2</v>
          </cell>
          <cell r="E209" t="str">
            <v>ton</v>
          </cell>
          <cell r="F209">
            <v>22000</v>
          </cell>
          <cell r="G209">
            <v>3960</v>
          </cell>
          <cell r="H209">
            <v>2336.4</v>
          </cell>
        </row>
        <row r="210">
          <cell r="A210">
            <v>0</v>
          </cell>
          <cell r="B210" t="str">
            <v>Pintura de Taller</v>
          </cell>
          <cell r="C210">
            <v>0</v>
          </cell>
          <cell r="D210">
            <v>0</v>
          </cell>
        </row>
        <row r="211">
          <cell r="A211">
            <v>0</v>
          </cell>
          <cell r="B211" t="str">
            <v>MO-1001-12 [PEM] Pintor Estructura Metálica</v>
          </cell>
          <cell r="C211">
            <v>4</v>
          </cell>
          <cell r="D211">
            <v>0</v>
          </cell>
          <cell r="E211" t="str">
            <v>Día</v>
          </cell>
          <cell r="F211">
            <v>737.38099547511399</v>
          </cell>
          <cell r="G211">
            <v>132.72999999999999</v>
          </cell>
          <cell r="H211">
            <v>3480.44</v>
          </cell>
        </row>
        <row r="212">
          <cell r="A212">
            <v>0</v>
          </cell>
          <cell r="B212" t="str">
            <v>MO-1001-13 [AEM] Armadores Estructuras Metálica</v>
          </cell>
          <cell r="C212">
            <v>4</v>
          </cell>
          <cell r="D212">
            <v>0</v>
          </cell>
          <cell r="E212" t="str">
            <v>Día</v>
          </cell>
          <cell r="F212">
            <v>1124.7393665158368</v>
          </cell>
          <cell r="G212">
            <v>202.45</v>
          </cell>
          <cell r="H212">
            <v>5308.76</v>
          </cell>
        </row>
        <row r="213">
          <cell r="A213">
            <v>0</v>
          </cell>
          <cell r="B213" t="str">
            <v>MO-1001-14 [AyEM] Ayudante Estructuras Metálica</v>
          </cell>
          <cell r="C213">
            <v>4</v>
          </cell>
          <cell r="D213">
            <v>0</v>
          </cell>
          <cell r="E213" t="str">
            <v>Día</v>
          </cell>
          <cell r="F213">
            <v>866.50045248868685</v>
          </cell>
          <cell r="G213">
            <v>155.97</v>
          </cell>
          <cell r="H213">
            <v>4089.88</v>
          </cell>
        </row>
        <row r="214">
          <cell r="A214">
            <v>0</v>
          </cell>
          <cell r="B214" t="str">
            <v>Servicios, Herramientas y Equipos</v>
          </cell>
          <cell r="C214">
            <v>0</v>
          </cell>
          <cell r="D214">
            <v>0</v>
          </cell>
        </row>
        <row r="215">
          <cell r="A215">
            <v>0</v>
          </cell>
          <cell r="B215" t="str">
            <v>Compresor p/ Pintura</v>
          </cell>
          <cell r="C215">
            <v>32</v>
          </cell>
          <cell r="D215">
            <v>0</v>
          </cell>
          <cell r="E215" t="str">
            <v>Hr</v>
          </cell>
          <cell r="F215">
            <v>63.56</v>
          </cell>
          <cell r="G215">
            <v>11.44</v>
          </cell>
          <cell r="H215">
            <v>2400</v>
          </cell>
        </row>
        <row r="216">
          <cell r="A216">
            <v>16.3125</v>
          </cell>
          <cell r="B216" t="str">
            <v>Escaleras C10x15.3 + Placa Base Plate 3/8 '' + Esparragos y Pernos: Perno Ø  - A325   3/4'' x 2 1/2'' ( incluye Fabricación &amp; Pintura de Taller) 2 tramos</v>
          </cell>
          <cell r="C216">
            <v>1</v>
          </cell>
          <cell r="D216">
            <v>0</v>
          </cell>
          <cell r="E216" t="str">
            <v>Ud</v>
          </cell>
          <cell r="F216">
            <v>0</v>
          </cell>
          <cell r="G216">
            <v>227.10469975592147</v>
          </cell>
          <cell r="H216">
            <v>0</v>
          </cell>
          <cell r="I216">
            <v>325110.65999999997</v>
          </cell>
        </row>
        <row r="218">
          <cell r="A218">
            <v>17.3125</v>
          </cell>
          <cell r="B218" t="str">
            <v>Análisis de Precio Unitario de 1.00 Ud de Conexión Shear plate Viga - Muro Ascensor [ W14 ]: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 t="str">
            <v>Terminal</v>
          </cell>
          <cell r="I218">
            <v>0</v>
          </cell>
        </row>
        <row r="219">
          <cell r="A219">
            <v>0</v>
          </cell>
          <cell r="B219" t="str">
            <v>Materiales</v>
          </cell>
          <cell r="C219">
            <v>0</v>
          </cell>
          <cell r="D219">
            <v>0</v>
          </cell>
        </row>
        <row r="220">
          <cell r="A220" t="str">
            <v>lbm</v>
          </cell>
          <cell r="B220" t="str">
            <v>Placa Base</v>
          </cell>
          <cell r="C220">
            <v>0</v>
          </cell>
          <cell r="D220">
            <v>0</v>
          </cell>
          <cell r="I220" t="str">
            <v>Perimeter</v>
          </cell>
        </row>
        <row r="221">
          <cell r="A221">
            <v>30.625</v>
          </cell>
          <cell r="B221" t="str">
            <v>Plate 3/4 ''</v>
          </cell>
          <cell r="C221">
            <v>1.75</v>
          </cell>
          <cell r="D221">
            <v>0.05</v>
          </cell>
          <cell r="E221" t="str">
            <v>p2</v>
          </cell>
          <cell r="F221">
            <v>826.875</v>
          </cell>
          <cell r="G221">
            <v>148.84</v>
          </cell>
          <cell r="H221">
            <v>1792.88</v>
          </cell>
          <cell r="I221">
            <v>2</v>
          </cell>
        </row>
        <row r="222">
          <cell r="A222">
            <v>0</v>
          </cell>
          <cell r="B222" t="str">
            <v>Perno ø 3/4'' x 6'' F1554 A36</v>
          </cell>
          <cell r="C222">
            <v>6</v>
          </cell>
          <cell r="D222">
            <v>0</v>
          </cell>
          <cell r="E222" t="str">
            <v>Ud</v>
          </cell>
          <cell r="F222">
            <v>98</v>
          </cell>
          <cell r="G222">
            <v>17.64</v>
          </cell>
          <cell r="H222">
            <v>693.84</v>
          </cell>
          <cell r="I222">
            <v>0</v>
          </cell>
        </row>
        <row r="223">
          <cell r="A223">
            <v>0</v>
          </cell>
          <cell r="B223" t="str">
            <v>Esparragos y Pernos:</v>
          </cell>
          <cell r="C223">
            <v>0</v>
          </cell>
          <cell r="D223">
            <v>0</v>
          </cell>
          <cell r="I223">
            <v>0</v>
          </cell>
        </row>
        <row r="224">
          <cell r="A224">
            <v>0</v>
          </cell>
          <cell r="B224" t="str">
            <v>Perno Ø  - A325   3/4'' x 2 1/2''</v>
          </cell>
          <cell r="C224">
            <v>4</v>
          </cell>
          <cell r="D224">
            <v>0</v>
          </cell>
          <cell r="E224" t="str">
            <v>Ud</v>
          </cell>
          <cell r="F224">
            <v>36.347457627118644</v>
          </cell>
          <cell r="G224">
            <v>6.54</v>
          </cell>
          <cell r="H224">
            <v>171.55</v>
          </cell>
          <cell r="I224">
            <v>0</v>
          </cell>
        </row>
        <row r="225">
          <cell r="A225">
            <v>0</v>
          </cell>
          <cell r="B225" t="str">
            <v>Conexión Shear plate</v>
          </cell>
          <cell r="C225">
            <v>0</v>
          </cell>
          <cell r="D225">
            <v>0</v>
          </cell>
          <cell r="I225">
            <v>0</v>
          </cell>
        </row>
        <row r="226">
          <cell r="A226">
            <v>19.399999999999999</v>
          </cell>
          <cell r="B226" t="str">
            <v>2L4X4X3/8</v>
          </cell>
          <cell r="C226">
            <v>1</v>
          </cell>
          <cell r="D226">
            <v>0</v>
          </cell>
          <cell r="E226" t="str">
            <v>pl</v>
          </cell>
          <cell r="F226">
            <v>523.79999999999995</v>
          </cell>
          <cell r="G226">
            <v>94.28</v>
          </cell>
          <cell r="H226">
            <v>618.08000000000004</v>
          </cell>
          <cell r="I226">
            <v>1.3333333333333333</v>
          </cell>
        </row>
        <row r="227">
          <cell r="A227">
            <v>7.2</v>
          </cell>
          <cell r="B227" t="str">
            <v>L3X3X3/8</v>
          </cell>
          <cell r="C227">
            <v>0</v>
          </cell>
          <cell r="D227">
            <v>0</v>
          </cell>
          <cell r="E227" t="str">
            <v>pl</v>
          </cell>
          <cell r="F227">
            <v>194.4</v>
          </cell>
          <cell r="G227">
            <v>34.99</v>
          </cell>
          <cell r="H227">
            <v>0</v>
          </cell>
          <cell r="I227">
            <v>1</v>
          </cell>
        </row>
        <row r="228">
          <cell r="A228">
            <v>0</v>
          </cell>
          <cell r="B228" t="str">
            <v>Pinturas</v>
          </cell>
          <cell r="C228">
            <v>0</v>
          </cell>
          <cell r="D228">
            <v>0</v>
          </cell>
        </row>
        <row r="229">
          <cell r="A229">
            <v>0</v>
          </cell>
          <cell r="B229" t="str">
            <v>Pintura Multi-Purpose Epoxy Haze Gray</v>
          </cell>
          <cell r="C229">
            <v>2.9935423999999999E-2</v>
          </cell>
          <cell r="D229">
            <v>2.3405239224271552</v>
          </cell>
          <cell r="E229" t="str">
            <v>cub</v>
          </cell>
          <cell r="F229">
            <v>5925.0254237288136</v>
          </cell>
          <cell r="G229">
            <v>1066.5</v>
          </cell>
          <cell r="H229">
            <v>699.15</v>
          </cell>
        </row>
        <row r="230">
          <cell r="A230">
            <v>0</v>
          </cell>
          <cell r="B230" t="str">
            <v>Pintura High Gloss Urethane Gris Perla</v>
          </cell>
          <cell r="C230">
            <v>1.4967711999999999E-2</v>
          </cell>
          <cell r="D230">
            <v>5.6810478448543114</v>
          </cell>
          <cell r="E230" t="str">
            <v>Gls</v>
          </cell>
          <cell r="F230">
            <v>2154.5508474576272</v>
          </cell>
          <cell r="G230">
            <v>387.82</v>
          </cell>
          <cell r="H230">
            <v>254.24</v>
          </cell>
        </row>
        <row r="231">
          <cell r="A231">
            <v>0</v>
          </cell>
          <cell r="B231" t="str">
            <v>Miscelaneos</v>
          </cell>
          <cell r="C231">
            <v>0</v>
          </cell>
          <cell r="D231">
            <v>0</v>
          </cell>
        </row>
        <row r="232">
          <cell r="A232">
            <v>0</v>
          </cell>
          <cell r="B232" t="str">
            <v>Electrodo E70XX Universal 1/8''</v>
          </cell>
          <cell r="C232">
            <v>5</v>
          </cell>
          <cell r="D232">
            <v>0</v>
          </cell>
          <cell r="E232" t="str">
            <v>Lbs</v>
          </cell>
          <cell r="F232">
            <v>98</v>
          </cell>
          <cell r="G232">
            <v>17.64</v>
          </cell>
          <cell r="H232">
            <v>578.20000000000005</v>
          </cell>
        </row>
        <row r="233">
          <cell r="A233">
            <v>0</v>
          </cell>
          <cell r="B233" t="str">
            <v>Acetileno 390</v>
          </cell>
          <cell r="C233">
            <v>10</v>
          </cell>
          <cell r="D233">
            <v>0</v>
          </cell>
          <cell r="E233" t="str">
            <v>p3</v>
          </cell>
          <cell r="F233">
            <v>9.6525423728813564</v>
          </cell>
          <cell r="G233">
            <v>1.74</v>
          </cell>
          <cell r="H233">
            <v>113.93</v>
          </cell>
        </row>
        <row r="234">
          <cell r="A234">
            <v>0</v>
          </cell>
          <cell r="B234" t="str">
            <v>Oxigeno Industrial 220</v>
          </cell>
          <cell r="C234">
            <v>3.3000000000000003</v>
          </cell>
          <cell r="D234">
            <v>0</v>
          </cell>
          <cell r="E234" t="str">
            <v>p3</v>
          </cell>
          <cell r="F234">
            <v>2.6864406779661016</v>
          </cell>
          <cell r="G234">
            <v>0.48</v>
          </cell>
          <cell r="H234">
            <v>10.45</v>
          </cell>
        </row>
        <row r="235">
          <cell r="A235">
            <v>0</v>
          </cell>
          <cell r="B235" t="str">
            <v>Disco p/ esmerilar</v>
          </cell>
          <cell r="C235">
            <v>3</v>
          </cell>
          <cell r="D235">
            <v>0</v>
          </cell>
          <cell r="E235" t="str">
            <v>Ud</v>
          </cell>
          <cell r="F235">
            <v>150</v>
          </cell>
          <cell r="G235">
            <v>27</v>
          </cell>
          <cell r="H235">
            <v>531</v>
          </cell>
        </row>
        <row r="236">
          <cell r="A236">
            <v>0</v>
          </cell>
          <cell r="B236" t="str">
            <v>Mano de Obra</v>
          </cell>
          <cell r="C236">
            <v>0</v>
          </cell>
          <cell r="D236">
            <v>0</v>
          </cell>
        </row>
        <row r="237">
          <cell r="A237">
            <v>0</v>
          </cell>
          <cell r="B237" t="str">
            <v>Fabricación</v>
          </cell>
          <cell r="C237">
            <v>0</v>
          </cell>
          <cell r="D237">
            <v>0</v>
          </cell>
        </row>
        <row r="238">
          <cell r="A238">
            <v>0</v>
          </cell>
          <cell r="B238" t="str">
            <v>SandBlasting Superficie Metálicas</v>
          </cell>
          <cell r="C238">
            <v>0.44903135999999999</v>
          </cell>
          <cell r="D238">
            <v>2.1571767281466057E-3</v>
          </cell>
          <cell r="E238" t="str">
            <v>m2</v>
          </cell>
          <cell r="F238">
            <v>169.5</v>
          </cell>
          <cell r="G238">
            <v>30.51</v>
          </cell>
          <cell r="H238">
            <v>90</v>
          </cell>
        </row>
        <row r="239">
          <cell r="A239">
            <v>0</v>
          </cell>
          <cell r="B239" t="str">
            <v>Fabricación Estructura Metalica - Placa</v>
          </cell>
          <cell r="C239">
            <v>3.6496875000000005E-2</v>
          </cell>
          <cell r="D239">
            <v>9.5984245226474738E-2</v>
          </cell>
          <cell r="E239" t="str">
            <v>ton</v>
          </cell>
          <cell r="F239">
            <v>22000</v>
          </cell>
          <cell r="G239">
            <v>3960</v>
          </cell>
          <cell r="H239">
            <v>1038.4000000000001</v>
          </cell>
        </row>
        <row r="240">
          <cell r="A240">
            <v>0</v>
          </cell>
          <cell r="B240" t="str">
            <v>Pintura de Taller</v>
          </cell>
          <cell r="C240">
            <v>0</v>
          </cell>
          <cell r="D240">
            <v>0</v>
          </cell>
        </row>
        <row r="241">
          <cell r="A241">
            <v>0</v>
          </cell>
          <cell r="B241" t="str">
            <v>MO-1001-12 [PEM] Pintor Estructura Metálica</v>
          </cell>
          <cell r="C241">
            <v>0.5</v>
          </cell>
          <cell r="D241">
            <v>0</v>
          </cell>
          <cell r="E241" t="str">
            <v>Día</v>
          </cell>
          <cell r="F241">
            <v>737.38099547511399</v>
          </cell>
          <cell r="G241">
            <v>132.72999999999999</v>
          </cell>
          <cell r="H241">
            <v>435.06</v>
          </cell>
        </row>
        <row r="242">
          <cell r="A242">
            <v>0</v>
          </cell>
          <cell r="B242" t="str">
            <v>MO-1001-13 [AEM] Armadores Estructuras Metálica</v>
          </cell>
          <cell r="C242">
            <v>0.5</v>
          </cell>
          <cell r="D242">
            <v>0</v>
          </cell>
          <cell r="E242" t="str">
            <v>Día</v>
          </cell>
          <cell r="F242">
            <v>1124.7393665158368</v>
          </cell>
          <cell r="G242">
            <v>202.45</v>
          </cell>
          <cell r="H242">
            <v>663.59</v>
          </cell>
        </row>
        <row r="243">
          <cell r="A243">
            <v>0</v>
          </cell>
          <cell r="B243" t="str">
            <v>MO-1001-14 [AyEM] Ayudante Estructuras Metálica</v>
          </cell>
          <cell r="C243">
            <v>0.5</v>
          </cell>
          <cell r="D243">
            <v>0</v>
          </cell>
          <cell r="E243" t="str">
            <v>Día</v>
          </cell>
          <cell r="F243">
            <v>866.50045248868685</v>
          </cell>
          <cell r="G243">
            <v>155.97</v>
          </cell>
          <cell r="H243">
            <v>511.24</v>
          </cell>
        </row>
        <row r="244">
          <cell r="A244">
            <v>0</v>
          </cell>
          <cell r="B244" t="str">
            <v>Servicios, Herramientas y Equipos</v>
          </cell>
          <cell r="C244">
            <v>0</v>
          </cell>
          <cell r="D244">
            <v>0</v>
          </cell>
        </row>
        <row r="245">
          <cell r="A245">
            <v>0</v>
          </cell>
          <cell r="B245" t="str">
            <v>Compresor p/ Pintura</v>
          </cell>
          <cell r="C245">
            <v>4</v>
          </cell>
          <cell r="D245">
            <v>0</v>
          </cell>
          <cell r="E245" t="str">
            <v>Hr</v>
          </cell>
          <cell r="F245">
            <v>63.56</v>
          </cell>
          <cell r="G245">
            <v>11.44</v>
          </cell>
          <cell r="H245">
            <v>300</v>
          </cell>
        </row>
        <row r="246">
          <cell r="A246">
            <v>17.3125</v>
          </cell>
          <cell r="B246" t="str">
            <v>Conexión Shear plate Viga - Muro Ascensor [ W14 ]</v>
          </cell>
          <cell r="C246">
            <v>1</v>
          </cell>
          <cell r="D246">
            <v>0</v>
          </cell>
          <cell r="E246" t="str">
            <v>Ud</v>
          </cell>
          <cell r="F246">
            <v>0</v>
          </cell>
          <cell r="G246">
            <v>116.47038273824816</v>
          </cell>
          <cell r="H246">
            <v>0</v>
          </cell>
          <cell r="I246">
            <v>8501.61</v>
          </cell>
        </row>
        <row r="248">
          <cell r="A248">
            <v>31.625</v>
          </cell>
          <cell r="B248" t="str">
            <v>Análisis de Precio Unitario de 1.00 Ud de Conexión Shear plate Viga - Muro Ascensor [ W24 ]: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0</v>
          </cell>
          <cell r="B249" t="str">
            <v>Materiales</v>
          </cell>
          <cell r="C249">
            <v>0</v>
          </cell>
          <cell r="D249">
            <v>0</v>
          </cell>
        </row>
        <row r="250">
          <cell r="A250" t="str">
            <v>lbm</v>
          </cell>
          <cell r="B250" t="str">
            <v>Placa Base</v>
          </cell>
          <cell r="C250">
            <v>0</v>
          </cell>
          <cell r="D250">
            <v>0</v>
          </cell>
          <cell r="I250" t="str">
            <v>Perimeter</v>
          </cell>
        </row>
        <row r="251">
          <cell r="A251">
            <v>40.833333333333329</v>
          </cell>
          <cell r="B251" t="str">
            <v>Plate 1/1 ''</v>
          </cell>
          <cell r="C251">
            <v>3.5416666666666665</v>
          </cell>
          <cell r="D251">
            <v>0.05</v>
          </cell>
          <cell r="E251" t="str">
            <v>p2</v>
          </cell>
          <cell r="F251">
            <v>1102.4999999999998</v>
          </cell>
          <cell r="G251">
            <v>198.45</v>
          </cell>
          <cell r="H251">
            <v>4837.91</v>
          </cell>
          <cell r="I251">
            <v>2</v>
          </cell>
        </row>
        <row r="252">
          <cell r="A252">
            <v>0</v>
          </cell>
          <cell r="B252" t="str">
            <v>Perno ø 1 3/8'' x 20'' F1554 A36</v>
          </cell>
          <cell r="C252">
            <v>6</v>
          </cell>
          <cell r="D252">
            <v>0</v>
          </cell>
          <cell r="E252" t="str">
            <v>Ud</v>
          </cell>
          <cell r="F252">
            <v>1560</v>
          </cell>
          <cell r="G252">
            <v>280.8</v>
          </cell>
          <cell r="H252">
            <v>11044.8</v>
          </cell>
          <cell r="I252">
            <v>0</v>
          </cell>
        </row>
        <row r="253">
          <cell r="A253">
            <v>0</v>
          </cell>
          <cell r="B253" t="str">
            <v>Esparragos y Pernos:</v>
          </cell>
          <cell r="C253">
            <v>0</v>
          </cell>
          <cell r="D253">
            <v>0</v>
          </cell>
          <cell r="I253">
            <v>0</v>
          </cell>
        </row>
        <row r="254">
          <cell r="A254">
            <v>0</v>
          </cell>
          <cell r="B254" t="str">
            <v>Perno Ø  - A325   3/4'' x 2 1/2''</v>
          </cell>
          <cell r="C254">
            <v>6</v>
          </cell>
          <cell r="D254">
            <v>0</v>
          </cell>
          <cell r="E254" t="str">
            <v>Ud</v>
          </cell>
          <cell r="F254">
            <v>36.347457627118644</v>
          </cell>
          <cell r="G254">
            <v>6.54</v>
          </cell>
          <cell r="H254">
            <v>257.32</v>
          </cell>
          <cell r="I254">
            <v>0</v>
          </cell>
        </row>
        <row r="255">
          <cell r="A255">
            <v>0</v>
          </cell>
          <cell r="B255" t="str">
            <v>Conexión Shear plate</v>
          </cell>
          <cell r="C255">
            <v>0</v>
          </cell>
          <cell r="D255">
            <v>0</v>
          </cell>
          <cell r="I255">
            <v>0</v>
          </cell>
        </row>
        <row r="256">
          <cell r="A256">
            <v>19.399999999999999</v>
          </cell>
          <cell r="B256" t="str">
            <v>2L4X4X3/8</v>
          </cell>
          <cell r="C256">
            <v>1.5</v>
          </cell>
          <cell r="D256">
            <v>0</v>
          </cell>
          <cell r="E256" t="str">
            <v>pl</v>
          </cell>
          <cell r="F256">
            <v>523.79999999999995</v>
          </cell>
          <cell r="G256">
            <v>94.28</v>
          </cell>
          <cell r="H256">
            <v>927.12</v>
          </cell>
          <cell r="I256">
            <v>1.3333333333333333</v>
          </cell>
        </row>
        <row r="257">
          <cell r="A257">
            <v>7.2</v>
          </cell>
          <cell r="B257" t="str">
            <v>L3X3X3/8</v>
          </cell>
          <cell r="C257">
            <v>0</v>
          </cell>
          <cell r="D257">
            <v>0</v>
          </cell>
          <cell r="E257" t="str">
            <v>pl</v>
          </cell>
          <cell r="F257">
            <v>194.4</v>
          </cell>
          <cell r="G257">
            <v>34.99</v>
          </cell>
          <cell r="H257">
            <v>0</v>
          </cell>
          <cell r="I257">
            <v>1</v>
          </cell>
        </row>
        <row r="258">
          <cell r="A258">
            <v>0</v>
          </cell>
          <cell r="B258" t="str">
            <v>Pinturas</v>
          </cell>
          <cell r="C258">
            <v>0</v>
          </cell>
          <cell r="D258">
            <v>0</v>
          </cell>
        </row>
        <row r="259">
          <cell r="A259">
            <v>0</v>
          </cell>
          <cell r="B259" t="str">
            <v>Pintura Multi-Purpose Epoxy Haze Gray</v>
          </cell>
          <cell r="C259">
            <v>5.6257951999999986E-2</v>
          </cell>
          <cell r="D259">
            <v>0.77752649083279868</v>
          </cell>
          <cell r="E259" t="str">
            <v>cub</v>
          </cell>
          <cell r="F259">
            <v>5925.0254237288136</v>
          </cell>
          <cell r="G259">
            <v>1066.5</v>
          </cell>
          <cell r="H259">
            <v>699.15</v>
          </cell>
        </row>
        <row r="260">
          <cell r="A260">
            <v>0</v>
          </cell>
          <cell r="B260" t="str">
            <v>Pintura High Gloss Urethane Gris Perla</v>
          </cell>
          <cell r="C260">
            <v>2.8128975999999993E-2</v>
          </cell>
          <cell r="D260">
            <v>2.5550529816655971</v>
          </cell>
          <cell r="E260" t="str">
            <v>Gls</v>
          </cell>
          <cell r="F260">
            <v>2154.5508474576272</v>
          </cell>
          <cell r="G260">
            <v>387.82</v>
          </cell>
          <cell r="H260">
            <v>254.24</v>
          </cell>
        </row>
        <row r="261">
          <cell r="A261">
            <v>0</v>
          </cell>
          <cell r="B261" t="str">
            <v>Miscelaneos</v>
          </cell>
          <cell r="C261">
            <v>0</v>
          </cell>
          <cell r="D261">
            <v>0</v>
          </cell>
        </row>
        <row r="262">
          <cell r="A262">
            <v>0</v>
          </cell>
          <cell r="B262" t="str">
            <v>Electrodo E70XX Universal 1/8''</v>
          </cell>
          <cell r="C262">
            <v>5</v>
          </cell>
          <cell r="D262">
            <v>0</v>
          </cell>
          <cell r="E262" t="str">
            <v>Lbs</v>
          </cell>
          <cell r="F262">
            <v>98</v>
          </cell>
          <cell r="G262">
            <v>17.64</v>
          </cell>
          <cell r="H262">
            <v>578.20000000000005</v>
          </cell>
        </row>
        <row r="263">
          <cell r="A263">
            <v>0</v>
          </cell>
          <cell r="B263" t="str">
            <v>Acetileno 390</v>
          </cell>
          <cell r="C263">
            <v>10</v>
          </cell>
          <cell r="D263">
            <v>0</v>
          </cell>
          <cell r="E263" t="str">
            <v>p3</v>
          </cell>
          <cell r="F263">
            <v>9.6525423728813564</v>
          </cell>
          <cell r="G263">
            <v>1.74</v>
          </cell>
          <cell r="H263">
            <v>113.93</v>
          </cell>
        </row>
        <row r="264">
          <cell r="A264">
            <v>0</v>
          </cell>
          <cell r="B264" t="str">
            <v>Oxigeno Industrial 220</v>
          </cell>
          <cell r="C264">
            <v>3.3000000000000003</v>
          </cell>
          <cell r="D264">
            <v>0</v>
          </cell>
          <cell r="E264" t="str">
            <v>p3</v>
          </cell>
          <cell r="F264">
            <v>2.6864406779661016</v>
          </cell>
          <cell r="G264">
            <v>0.48</v>
          </cell>
          <cell r="H264">
            <v>10.45</v>
          </cell>
        </row>
        <row r="265">
          <cell r="A265">
            <v>0</v>
          </cell>
          <cell r="B265" t="str">
            <v>Disco p/ esmerilar</v>
          </cell>
          <cell r="C265">
            <v>3</v>
          </cell>
          <cell r="D265">
            <v>0</v>
          </cell>
          <cell r="E265" t="str">
            <v>Ud</v>
          </cell>
          <cell r="F265">
            <v>150</v>
          </cell>
          <cell r="G265">
            <v>27</v>
          </cell>
          <cell r="H265">
            <v>531</v>
          </cell>
        </row>
        <row r="266">
          <cell r="A266">
            <v>0</v>
          </cell>
          <cell r="B266" t="str">
            <v>Mano de Obra</v>
          </cell>
          <cell r="C266">
            <v>0</v>
          </cell>
          <cell r="D266">
            <v>0</v>
          </cell>
        </row>
        <row r="267">
          <cell r="A267">
            <v>0</v>
          </cell>
          <cell r="B267" t="str">
            <v>Fabricación</v>
          </cell>
          <cell r="C267">
            <v>0</v>
          </cell>
          <cell r="D267">
            <v>0</v>
          </cell>
        </row>
        <row r="268">
          <cell r="A268">
            <v>0</v>
          </cell>
          <cell r="B268" t="str">
            <v>SandBlasting Superficie Metálicas</v>
          </cell>
          <cell r="C268">
            <v>0.84386927999999983</v>
          </cell>
          <cell r="D268">
            <v>7.2650114719191418E-3</v>
          </cell>
          <cell r="E268" t="str">
            <v>m2</v>
          </cell>
          <cell r="F268">
            <v>169.5</v>
          </cell>
          <cell r="G268">
            <v>30.51</v>
          </cell>
          <cell r="H268">
            <v>170.01</v>
          </cell>
        </row>
        <row r="269">
          <cell r="A269">
            <v>0</v>
          </cell>
          <cell r="B269" t="str">
            <v>Fabricación Estructura Metalica - Placa</v>
          </cell>
          <cell r="C269">
            <v>8.6859027777777778E-2</v>
          </cell>
          <cell r="D269">
            <v>3.6161724377783241E-2</v>
          </cell>
          <cell r="E269" t="str">
            <v>ton</v>
          </cell>
          <cell r="F269">
            <v>22000</v>
          </cell>
          <cell r="G269">
            <v>3960</v>
          </cell>
          <cell r="H269">
            <v>2336.4</v>
          </cell>
        </row>
        <row r="270">
          <cell r="A270">
            <v>0</v>
          </cell>
          <cell r="B270" t="str">
            <v>Pintura de Taller</v>
          </cell>
          <cell r="C270">
            <v>0</v>
          </cell>
          <cell r="D270">
            <v>0</v>
          </cell>
        </row>
        <row r="271">
          <cell r="A271">
            <v>0</v>
          </cell>
          <cell r="B271" t="str">
            <v>MO-1001-12 [PEM] Pintor Estructura Metálica</v>
          </cell>
          <cell r="C271">
            <v>0.5</v>
          </cell>
          <cell r="D271">
            <v>0</v>
          </cell>
          <cell r="E271" t="str">
            <v>Día</v>
          </cell>
          <cell r="F271">
            <v>737.38099547511399</v>
          </cell>
          <cell r="G271">
            <v>132.72999999999999</v>
          </cell>
          <cell r="H271">
            <v>435.06</v>
          </cell>
        </row>
        <row r="272">
          <cell r="A272">
            <v>0</v>
          </cell>
          <cell r="B272" t="str">
            <v>MO-1001-13 [AEM] Armadores Estructuras Metálica</v>
          </cell>
          <cell r="C272">
            <v>0.5</v>
          </cell>
          <cell r="D272">
            <v>0</v>
          </cell>
          <cell r="E272" t="str">
            <v>Día</v>
          </cell>
          <cell r="F272">
            <v>1124.7393665158368</v>
          </cell>
          <cell r="G272">
            <v>202.45</v>
          </cell>
          <cell r="H272">
            <v>663.59</v>
          </cell>
        </row>
        <row r="273">
          <cell r="A273">
            <v>0</v>
          </cell>
          <cell r="B273" t="str">
            <v>MO-1001-14 [AyEM] Ayudante Estructuras Metálica</v>
          </cell>
          <cell r="C273">
            <v>0.5</v>
          </cell>
          <cell r="D273">
            <v>0</v>
          </cell>
          <cell r="E273" t="str">
            <v>Día</v>
          </cell>
          <cell r="F273">
            <v>866.50045248868685</v>
          </cell>
          <cell r="G273">
            <v>155.97</v>
          </cell>
          <cell r="H273">
            <v>511.24</v>
          </cell>
        </row>
        <row r="274">
          <cell r="A274">
            <v>0</v>
          </cell>
          <cell r="B274" t="str">
            <v>Servicios, Herramientas y Equipos</v>
          </cell>
          <cell r="C274">
            <v>0</v>
          </cell>
          <cell r="D274">
            <v>0</v>
          </cell>
        </row>
        <row r="275">
          <cell r="A275">
            <v>0</v>
          </cell>
          <cell r="B275" t="str">
            <v>Compresor p/ Pintura</v>
          </cell>
          <cell r="C275">
            <v>4</v>
          </cell>
          <cell r="D275">
            <v>0</v>
          </cell>
          <cell r="E275" t="str">
            <v>Hr</v>
          </cell>
          <cell r="F275">
            <v>63.56</v>
          </cell>
          <cell r="G275">
            <v>11.44</v>
          </cell>
          <cell r="H275">
            <v>300</v>
          </cell>
        </row>
        <row r="276">
          <cell r="A276">
            <v>31.625</v>
          </cell>
          <cell r="B276" t="str">
            <v>Conexión Shear plate Viga - Muro Ascensor [ W24 ]</v>
          </cell>
          <cell r="C276">
            <v>1</v>
          </cell>
          <cell r="D276">
            <v>0</v>
          </cell>
          <cell r="E276" t="str">
            <v>Ud</v>
          </cell>
          <cell r="F276">
            <v>0</v>
          </cell>
          <cell r="G276">
            <v>136.25768446636877</v>
          </cell>
          <cell r="H276">
            <v>0</v>
          </cell>
          <cell r="I276">
            <v>23670.42</v>
          </cell>
        </row>
        <row r="278">
          <cell r="A278">
            <v>41.833333333333329</v>
          </cell>
          <cell r="B278" t="str">
            <v>Análisis de Precio Unitario de 1.00 Ud de Conexión Shear plate Viga + Fachada [ HSS8 @ W24 ]: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0</v>
          </cell>
          <cell r="B279" t="str">
            <v>Materiales</v>
          </cell>
          <cell r="C279">
            <v>0</v>
          </cell>
          <cell r="D279">
            <v>0</v>
          </cell>
        </row>
        <row r="280">
          <cell r="A280" t="str">
            <v>lbm</v>
          </cell>
          <cell r="B280" t="str">
            <v>Shear plate</v>
          </cell>
          <cell r="C280">
            <v>0</v>
          </cell>
          <cell r="D280">
            <v>0</v>
          </cell>
          <cell r="I280" t="str">
            <v>Perimeter</v>
          </cell>
        </row>
        <row r="281">
          <cell r="A281">
            <v>15.3125</v>
          </cell>
          <cell r="B281" t="str">
            <v>Plate 3/8 ''</v>
          </cell>
          <cell r="C281">
            <v>1.125</v>
          </cell>
          <cell r="D281">
            <v>0.05</v>
          </cell>
          <cell r="E281" t="str">
            <v>p2</v>
          </cell>
          <cell r="F281">
            <v>413.4375</v>
          </cell>
          <cell r="G281">
            <v>74.42</v>
          </cell>
          <cell r="H281">
            <v>576.28</v>
          </cell>
          <cell r="I281">
            <v>2</v>
          </cell>
        </row>
        <row r="282">
          <cell r="A282">
            <v>0</v>
          </cell>
          <cell r="B282" t="str">
            <v>Perno Ø  - A325 1    '' x 3    ''</v>
          </cell>
          <cell r="C282">
            <v>4</v>
          </cell>
          <cell r="D282">
            <v>0</v>
          </cell>
          <cell r="E282" t="str">
            <v>Ud</v>
          </cell>
          <cell r="F282">
            <v>83.533898305084747</v>
          </cell>
          <cell r="G282">
            <v>15.04</v>
          </cell>
          <cell r="H282">
            <v>394.3</v>
          </cell>
          <cell r="I282">
            <v>0</v>
          </cell>
        </row>
        <row r="283">
          <cell r="A283">
            <v>0</v>
          </cell>
          <cell r="B283" t="str">
            <v>Esparragos y Pernos:</v>
          </cell>
          <cell r="C283">
            <v>0</v>
          </cell>
          <cell r="D283">
            <v>0</v>
          </cell>
          <cell r="I283">
            <v>0</v>
          </cell>
        </row>
        <row r="284">
          <cell r="A284">
            <v>0</v>
          </cell>
          <cell r="B284" t="str">
            <v>Perno Ø  - A325   3/4'' x 2 1/2''</v>
          </cell>
          <cell r="C284">
            <v>0</v>
          </cell>
          <cell r="D284">
            <v>0</v>
          </cell>
          <cell r="E284" t="str">
            <v>Ud</v>
          </cell>
          <cell r="F284">
            <v>36.347457627118644</v>
          </cell>
          <cell r="G284">
            <v>6.54</v>
          </cell>
          <cell r="H284">
            <v>0</v>
          </cell>
          <cell r="I284">
            <v>0</v>
          </cell>
        </row>
        <row r="285">
          <cell r="A285">
            <v>0</v>
          </cell>
          <cell r="B285" t="str">
            <v>Conexión Shear plate</v>
          </cell>
          <cell r="C285">
            <v>0</v>
          </cell>
          <cell r="D285">
            <v>0</v>
          </cell>
          <cell r="I285">
            <v>0</v>
          </cell>
        </row>
        <row r="286">
          <cell r="A286">
            <v>19.399999999999999</v>
          </cell>
          <cell r="B286" t="str">
            <v>2L4X4X3/8</v>
          </cell>
          <cell r="C286">
            <v>0</v>
          </cell>
          <cell r="D286">
            <v>0</v>
          </cell>
          <cell r="E286" t="str">
            <v>pl</v>
          </cell>
          <cell r="F286">
            <v>523.79999999999995</v>
          </cell>
          <cell r="G286">
            <v>94.28</v>
          </cell>
          <cell r="H286">
            <v>0</v>
          </cell>
          <cell r="I286">
            <v>1.3333333333333333</v>
          </cell>
        </row>
        <row r="287">
          <cell r="A287">
            <v>7.2</v>
          </cell>
          <cell r="B287" t="str">
            <v>L3X3X3/8</v>
          </cell>
          <cell r="C287">
            <v>0</v>
          </cell>
          <cell r="D287">
            <v>0</v>
          </cell>
          <cell r="E287" t="str">
            <v>pl</v>
          </cell>
          <cell r="F287">
            <v>194.4</v>
          </cell>
          <cell r="G287">
            <v>34.99</v>
          </cell>
          <cell r="H287">
            <v>0</v>
          </cell>
          <cell r="I287">
            <v>1</v>
          </cell>
        </row>
        <row r="288">
          <cell r="A288">
            <v>0</v>
          </cell>
          <cell r="B288" t="str">
            <v>Pinturas</v>
          </cell>
          <cell r="C288">
            <v>0</v>
          </cell>
          <cell r="D288">
            <v>0</v>
          </cell>
        </row>
        <row r="289">
          <cell r="A289">
            <v>0</v>
          </cell>
          <cell r="B289" t="str">
            <v>Pintura Multi-Purpose Epoxy Haze Gray</v>
          </cell>
          <cell r="C289">
            <v>1.3935456000000001E-2</v>
          </cell>
          <cell r="D289">
            <v>6.1759402778064816</v>
          </cell>
          <cell r="E289" t="str">
            <v>cub</v>
          </cell>
          <cell r="F289">
            <v>5925.0254237288136</v>
          </cell>
          <cell r="G289">
            <v>1066.5</v>
          </cell>
          <cell r="H289">
            <v>699.15</v>
          </cell>
        </row>
        <row r="290">
          <cell r="A290">
            <v>0</v>
          </cell>
          <cell r="B290" t="str">
            <v>Pintura High Gloss Urethane Gris Perla</v>
          </cell>
          <cell r="C290">
            <v>6.9677280000000003E-3</v>
          </cell>
          <cell r="D290">
            <v>13.351880555612963</v>
          </cell>
          <cell r="E290" t="str">
            <v>Gls</v>
          </cell>
          <cell r="F290">
            <v>2154.5508474576272</v>
          </cell>
          <cell r="G290">
            <v>387.82</v>
          </cell>
          <cell r="H290">
            <v>254.24</v>
          </cell>
        </row>
        <row r="291">
          <cell r="A291">
            <v>0</v>
          </cell>
          <cell r="B291" t="str">
            <v>Miscelaneos</v>
          </cell>
          <cell r="C291">
            <v>0</v>
          </cell>
          <cell r="D291">
            <v>0</v>
          </cell>
        </row>
        <row r="292">
          <cell r="A292">
            <v>0</v>
          </cell>
          <cell r="B292" t="str">
            <v>Electrodo E70XX Universal 1/8''</v>
          </cell>
          <cell r="C292">
            <v>5</v>
          </cell>
          <cell r="D292">
            <v>0</v>
          </cell>
          <cell r="E292" t="str">
            <v>Lbs</v>
          </cell>
          <cell r="F292">
            <v>98</v>
          </cell>
          <cell r="G292">
            <v>17.64</v>
          </cell>
          <cell r="H292">
            <v>578.20000000000005</v>
          </cell>
        </row>
        <row r="293">
          <cell r="A293">
            <v>0</v>
          </cell>
          <cell r="B293" t="str">
            <v>Acetileno 390</v>
          </cell>
          <cell r="C293">
            <v>10</v>
          </cell>
          <cell r="D293">
            <v>0</v>
          </cell>
          <cell r="E293" t="str">
            <v>p3</v>
          </cell>
          <cell r="F293">
            <v>9.6525423728813564</v>
          </cell>
          <cell r="G293">
            <v>1.74</v>
          </cell>
          <cell r="H293">
            <v>113.93</v>
          </cell>
        </row>
        <row r="294">
          <cell r="A294">
            <v>0</v>
          </cell>
          <cell r="B294" t="str">
            <v>Oxigeno Industrial 220</v>
          </cell>
          <cell r="C294">
            <v>3.3000000000000003</v>
          </cell>
          <cell r="D294">
            <v>0</v>
          </cell>
          <cell r="E294" t="str">
            <v>p3</v>
          </cell>
          <cell r="F294">
            <v>2.6864406779661016</v>
          </cell>
          <cell r="G294">
            <v>0.48</v>
          </cell>
          <cell r="H294">
            <v>10.45</v>
          </cell>
        </row>
        <row r="295">
          <cell r="A295">
            <v>0</v>
          </cell>
          <cell r="B295" t="str">
            <v>Disco p/ esmerilar</v>
          </cell>
          <cell r="C295">
            <v>3</v>
          </cell>
          <cell r="D295">
            <v>0</v>
          </cell>
          <cell r="E295" t="str">
            <v>Ud</v>
          </cell>
          <cell r="F295">
            <v>150</v>
          </cell>
          <cell r="G295">
            <v>27</v>
          </cell>
          <cell r="H295">
            <v>531</v>
          </cell>
        </row>
        <row r="296">
          <cell r="A296">
            <v>0</v>
          </cell>
          <cell r="B296" t="str">
            <v>Mano de Obra</v>
          </cell>
          <cell r="C296">
            <v>0</v>
          </cell>
          <cell r="D296">
            <v>0</v>
          </cell>
        </row>
        <row r="297">
          <cell r="A297">
            <v>0</v>
          </cell>
          <cell r="B297" t="str">
            <v>Fabricación</v>
          </cell>
          <cell r="C297">
            <v>0</v>
          </cell>
          <cell r="D297">
            <v>0</v>
          </cell>
        </row>
        <row r="298">
          <cell r="A298">
            <v>0</v>
          </cell>
          <cell r="B298" t="str">
            <v>SandBlasting Superficie Metálicas</v>
          </cell>
          <cell r="C298">
            <v>0.20903184</v>
          </cell>
          <cell r="D298">
            <v>4.6316388929073951E-3</v>
          </cell>
          <cell r="E298" t="str">
            <v>m2</v>
          </cell>
          <cell r="F298">
            <v>169.5</v>
          </cell>
          <cell r="G298">
            <v>30.51</v>
          </cell>
          <cell r="H298">
            <v>42</v>
          </cell>
        </row>
        <row r="299">
          <cell r="A299">
            <v>0</v>
          </cell>
          <cell r="B299" t="str">
            <v>Fabricación Estructura Metalica - Placa</v>
          </cell>
          <cell r="C299">
            <v>8.6132812500000003E-3</v>
          </cell>
          <cell r="D299">
            <v>0.16099773242630383</v>
          </cell>
          <cell r="E299" t="str">
            <v>ton</v>
          </cell>
          <cell r="F299">
            <v>22000</v>
          </cell>
          <cell r="G299">
            <v>3960</v>
          </cell>
          <cell r="H299">
            <v>259.60000000000002</v>
          </cell>
        </row>
        <row r="300">
          <cell r="A300">
            <v>0</v>
          </cell>
          <cell r="B300" t="str">
            <v>Pintura de Taller</v>
          </cell>
          <cell r="C300">
            <v>0</v>
          </cell>
          <cell r="D300">
            <v>0</v>
          </cell>
        </row>
        <row r="301">
          <cell r="A301">
            <v>0</v>
          </cell>
          <cell r="B301" t="str">
            <v>MO-1001-12 [PEM] Pintor Estructura Metálica</v>
          </cell>
          <cell r="C301">
            <v>0.5</v>
          </cell>
          <cell r="D301">
            <v>0</v>
          </cell>
          <cell r="E301" t="str">
            <v>Día</v>
          </cell>
          <cell r="F301">
            <v>737.38099547511399</v>
          </cell>
          <cell r="G301">
            <v>132.72999999999999</v>
          </cell>
          <cell r="H301">
            <v>435.06</v>
          </cell>
        </row>
        <row r="302">
          <cell r="A302">
            <v>0</v>
          </cell>
          <cell r="B302" t="str">
            <v>MO-1001-13 [AEM] Armadores Estructuras Metálica</v>
          </cell>
          <cell r="C302">
            <v>0.5</v>
          </cell>
          <cell r="D302">
            <v>0</v>
          </cell>
          <cell r="E302" t="str">
            <v>Día</v>
          </cell>
          <cell r="F302">
            <v>1124.7393665158368</v>
          </cell>
          <cell r="G302">
            <v>202.45</v>
          </cell>
          <cell r="H302">
            <v>663.59</v>
          </cell>
        </row>
        <row r="303">
          <cell r="A303">
            <v>0</v>
          </cell>
          <cell r="B303" t="str">
            <v>MO-1001-14 [AyEM] Ayudante Estructuras Metálica</v>
          </cell>
          <cell r="C303">
            <v>0.5</v>
          </cell>
          <cell r="D303">
            <v>0</v>
          </cell>
          <cell r="E303" t="str">
            <v>Día</v>
          </cell>
          <cell r="F303">
            <v>866.50045248868685</v>
          </cell>
          <cell r="G303">
            <v>155.97</v>
          </cell>
          <cell r="H303">
            <v>511.24</v>
          </cell>
        </row>
        <row r="304">
          <cell r="A304">
            <v>0</v>
          </cell>
          <cell r="B304" t="str">
            <v>Servicios, Herramientas y Equipos</v>
          </cell>
          <cell r="C304">
            <v>0</v>
          </cell>
          <cell r="D304">
            <v>0</v>
          </cell>
        </row>
        <row r="305">
          <cell r="A305">
            <v>0</v>
          </cell>
          <cell r="B305" t="str">
            <v>Compresor p/ Pintura</v>
          </cell>
          <cell r="C305">
            <v>4</v>
          </cell>
          <cell r="D305">
            <v>0</v>
          </cell>
          <cell r="E305" t="str">
            <v>Hr</v>
          </cell>
          <cell r="F305">
            <v>63.56</v>
          </cell>
          <cell r="G305">
            <v>11.44</v>
          </cell>
          <cell r="H305">
            <v>300</v>
          </cell>
        </row>
        <row r="306">
          <cell r="A306">
            <v>41.833333333333329</v>
          </cell>
          <cell r="B306" t="str">
            <v>Conexión Shear plate Viga + Fachada [ HSS8 @ W24 ]</v>
          </cell>
          <cell r="C306">
            <v>1</v>
          </cell>
          <cell r="D306">
            <v>0</v>
          </cell>
          <cell r="E306" t="str">
            <v>Ud</v>
          </cell>
          <cell r="F306">
            <v>0</v>
          </cell>
          <cell r="G306">
            <v>311.67216326530604</v>
          </cell>
          <cell r="H306">
            <v>0</v>
          </cell>
          <cell r="I306">
            <v>5369.04</v>
          </cell>
        </row>
        <row r="308">
          <cell r="A308">
            <v>42.833333333333329</v>
          </cell>
          <cell r="B308" t="str">
            <v>Análisis de Precio Unitario de 1.00 Ud de Conexión Shear plate Viga + Fachada [ HSS4 @ W24 ]: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0</v>
          </cell>
          <cell r="B309" t="str">
            <v>Materiales</v>
          </cell>
          <cell r="C309">
            <v>0</v>
          </cell>
          <cell r="D309">
            <v>0</v>
          </cell>
        </row>
        <row r="310">
          <cell r="A310" t="str">
            <v>lbm</v>
          </cell>
          <cell r="B310" t="str">
            <v>Shear plate</v>
          </cell>
          <cell r="C310">
            <v>0</v>
          </cell>
          <cell r="D310">
            <v>0</v>
          </cell>
          <cell r="I310" t="str">
            <v>Perimeter</v>
          </cell>
        </row>
        <row r="311">
          <cell r="A311">
            <v>15.3125</v>
          </cell>
          <cell r="B311" t="str">
            <v>Plate 3/8 ''</v>
          </cell>
          <cell r="C311">
            <v>1.125</v>
          </cell>
          <cell r="D311">
            <v>0.05</v>
          </cell>
          <cell r="E311" t="str">
            <v>p2</v>
          </cell>
          <cell r="F311">
            <v>413.4375</v>
          </cell>
          <cell r="G311">
            <v>74.42</v>
          </cell>
          <cell r="H311">
            <v>576.28</v>
          </cell>
          <cell r="I311">
            <v>2</v>
          </cell>
        </row>
        <row r="312">
          <cell r="A312">
            <v>0</v>
          </cell>
          <cell r="B312" t="str">
            <v>Perno Ø  - A325 1    '' x 3    ''</v>
          </cell>
          <cell r="C312">
            <v>4</v>
          </cell>
          <cell r="D312">
            <v>0</v>
          </cell>
          <cell r="E312" t="str">
            <v>Ud</v>
          </cell>
          <cell r="F312">
            <v>83.533898305084747</v>
          </cell>
          <cell r="G312">
            <v>15.04</v>
          </cell>
          <cell r="H312">
            <v>394.3</v>
          </cell>
          <cell r="I312">
            <v>0</v>
          </cell>
        </row>
        <row r="313">
          <cell r="A313">
            <v>0</v>
          </cell>
          <cell r="B313" t="str">
            <v>Esparragos y Pernos:</v>
          </cell>
          <cell r="C313">
            <v>0</v>
          </cell>
          <cell r="D313">
            <v>0</v>
          </cell>
          <cell r="I313">
            <v>0</v>
          </cell>
        </row>
        <row r="314">
          <cell r="A314">
            <v>0</v>
          </cell>
          <cell r="B314" t="str">
            <v>Perno Ø  - A325   3/4'' x 2 1/2''</v>
          </cell>
          <cell r="C314">
            <v>0</v>
          </cell>
          <cell r="D314">
            <v>0</v>
          </cell>
          <cell r="E314" t="str">
            <v>Ud</v>
          </cell>
          <cell r="F314">
            <v>36.347457627118644</v>
          </cell>
          <cell r="G314">
            <v>6.54</v>
          </cell>
          <cell r="H314">
            <v>0</v>
          </cell>
          <cell r="I314">
            <v>0</v>
          </cell>
        </row>
        <row r="315">
          <cell r="A315">
            <v>0</v>
          </cell>
          <cell r="B315" t="str">
            <v>Conexión Shear plate</v>
          </cell>
          <cell r="C315">
            <v>0</v>
          </cell>
          <cell r="D315">
            <v>0</v>
          </cell>
          <cell r="I315">
            <v>0</v>
          </cell>
        </row>
        <row r="316">
          <cell r="A316">
            <v>19.399999999999999</v>
          </cell>
          <cell r="B316" t="str">
            <v>2L4X4X3/8</v>
          </cell>
          <cell r="C316">
            <v>0</v>
          </cell>
          <cell r="D316">
            <v>0</v>
          </cell>
          <cell r="E316" t="str">
            <v>pl</v>
          </cell>
          <cell r="F316">
            <v>523.79999999999995</v>
          </cell>
          <cell r="G316">
            <v>94.28</v>
          </cell>
          <cell r="H316">
            <v>0</v>
          </cell>
          <cell r="I316">
            <v>1.3333333333333333</v>
          </cell>
        </row>
        <row r="317">
          <cell r="A317">
            <v>7.2</v>
          </cell>
          <cell r="B317" t="str">
            <v>L3X3X3/8</v>
          </cell>
          <cell r="C317">
            <v>0</v>
          </cell>
          <cell r="D317">
            <v>0</v>
          </cell>
          <cell r="E317" t="str">
            <v>pl</v>
          </cell>
          <cell r="F317">
            <v>194.4</v>
          </cell>
          <cell r="G317">
            <v>34.99</v>
          </cell>
          <cell r="H317">
            <v>0</v>
          </cell>
          <cell r="I317">
            <v>1</v>
          </cell>
        </row>
        <row r="318">
          <cell r="A318">
            <v>0</v>
          </cell>
          <cell r="B318" t="str">
            <v>Pinturas</v>
          </cell>
          <cell r="C318">
            <v>0</v>
          </cell>
          <cell r="D318">
            <v>0</v>
          </cell>
        </row>
        <row r="319">
          <cell r="A319">
            <v>0</v>
          </cell>
          <cell r="B319" t="str">
            <v>Pintura Multi-Purpose Epoxy Haze Gray</v>
          </cell>
          <cell r="C319">
            <v>1.3935456000000001E-2</v>
          </cell>
          <cell r="D319">
            <v>6.1759402778064816</v>
          </cell>
          <cell r="E319" t="str">
            <v>cub</v>
          </cell>
          <cell r="F319">
            <v>5925.0254237288136</v>
          </cell>
          <cell r="G319">
            <v>1066.5</v>
          </cell>
          <cell r="H319">
            <v>699.15</v>
          </cell>
        </row>
        <row r="320">
          <cell r="A320">
            <v>0</v>
          </cell>
          <cell r="B320" t="str">
            <v>Pintura High Gloss Urethane Gris Perla</v>
          </cell>
          <cell r="C320">
            <v>6.9677280000000003E-3</v>
          </cell>
          <cell r="D320">
            <v>13.351880555612963</v>
          </cell>
          <cell r="E320" t="str">
            <v>Gls</v>
          </cell>
          <cell r="F320">
            <v>2154.5508474576272</v>
          </cell>
          <cell r="G320">
            <v>387.82</v>
          </cell>
          <cell r="H320">
            <v>254.24</v>
          </cell>
        </row>
        <row r="321">
          <cell r="A321">
            <v>0</v>
          </cell>
          <cell r="B321" t="str">
            <v>Miscelaneos</v>
          </cell>
          <cell r="C321">
            <v>0</v>
          </cell>
          <cell r="D321">
            <v>0</v>
          </cell>
        </row>
        <row r="322">
          <cell r="A322">
            <v>0</v>
          </cell>
          <cell r="B322" t="str">
            <v>Electrodo E70XX Universal 1/8''</v>
          </cell>
          <cell r="C322">
            <v>5</v>
          </cell>
          <cell r="D322">
            <v>0</v>
          </cell>
          <cell r="E322" t="str">
            <v>Lbs</v>
          </cell>
          <cell r="F322">
            <v>98</v>
          </cell>
          <cell r="G322">
            <v>17.64</v>
          </cell>
          <cell r="H322">
            <v>578.20000000000005</v>
          </cell>
        </row>
        <row r="323">
          <cell r="A323">
            <v>0</v>
          </cell>
          <cell r="B323" t="str">
            <v>Acetileno 390</v>
          </cell>
          <cell r="C323">
            <v>10</v>
          </cell>
          <cell r="D323">
            <v>0</v>
          </cell>
          <cell r="E323" t="str">
            <v>p3</v>
          </cell>
          <cell r="F323">
            <v>9.6525423728813564</v>
          </cell>
          <cell r="G323">
            <v>1.74</v>
          </cell>
          <cell r="H323">
            <v>113.93</v>
          </cell>
        </row>
        <row r="324">
          <cell r="A324">
            <v>0</v>
          </cell>
          <cell r="B324" t="str">
            <v>Oxigeno Industrial 220</v>
          </cell>
          <cell r="C324">
            <v>3.3000000000000003</v>
          </cell>
          <cell r="D324">
            <v>0</v>
          </cell>
          <cell r="E324" t="str">
            <v>p3</v>
          </cell>
          <cell r="F324">
            <v>2.6864406779661016</v>
          </cell>
          <cell r="G324">
            <v>0.48</v>
          </cell>
          <cell r="H324">
            <v>10.45</v>
          </cell>
        </row>
        <row r="325">
          <cell r="A325">
            <v>0</v>
          </cell>
          <cell r="B325" t="str">
            <v>Disco p/ esmerilar</v>
          </cell>
          <cell r="C325">
            <v>3</v>
          </cell>
          <cell r="D325">
            <v>0</v>
          </cell>
          <cell r="E325" t="str">
            <v>Ud</v>
          </cell>
          <cell r="F325">
            <v>150</v>
          </cell>
          <cell r="G325">
            <v>27</v>
          </cell>
          <cell r="H325">
            <v>531</v>
          </cell>
        </row>
        <row r="326">
          <cell r="A326">
            <v>0</v>
          </cell>
          <cell r="B326" t="str">
            <v>Mano de Obra</v>
          </cell>
          <cell r="C326">
            <v>0</v>
          </cell>
          <cell r="D326">
            <v>0</v>
          </cell>
        </row>
        <row r="327">
          <cell r="A327">
            <v>0</v>
          </cell>
          <cell r="B327" t="str">
            <v>Fabricación</v>
          </cell>
          <cell r="C327">
            <v>0</v>
          </cell>
          <cell r="D327">
            <v>0</v>
          </cell>
        </row>
        <row r="328">
          <cell r="A328">
            <v>0</v>
          </cell>
          <cell r="B328" t="str">
            <v>SandBlasting Superficie Metálicas</v>
          </cell>
          <cell r="C328">
            <v>0.20903184</v>
          </cell>
          <cell r="D328">
            <v>4.6316388929073951E-3</v>
          </cell>
          <cell r="E328" t="str">
            <v>m2</v>
          </cell>
          <cell r="F328">
            <v>169.5</v>
          </cell>
          <cell r="G328">
            <v>30.51</v>
          </cell>
          <cell r="H328">
            <v>42</v>
          </cell>
        </row>
        <row r="329">
          <cell r="A329">
            <v>0</v>
          </cell>
          <cell r="B329" t="str">
            <v>Fabricación Estructura Metalica - Placa</v>
          </cell>
          <cell r="C329">
            <v>8.6132812500000003E-3</v>
          </cell>
          <cell r="D329">
            <v>0.16099773242630383</v>
          </cell>
          <cell r="E329" t="str">
            <v>ton</v>
          </cell>
          <cell r="F329">
            <v>22000</v>
          </cell>
          <cell r="G329">
            <v>3960</v>
          </cell>
          <cell r="H329">
            <v>259.60000000000002</v>
          </cell>
        </row>
        <row r="330">
          <cell r="A330">
            <v>0</v>
          </cell>
          <cell r="B330" t="str">
            <v>Pintura de Taller</v>
          </cell>
          <cell r="C330">
            <v>0</v>
          </cell>
          <cell r="D330">
            <v>0</v>
          </cell>
        </row>
        <row r="331">
          <cell r="A331">
            <v>0</v>
          </cell>
          <cell r="B331" t="str">
            <v>MO-1001-12 [PEM] Pintor Estructura Metálica</v>
          </cell>
          <cell r="C331">
            <v>0.5</v>
          </cell>
          <cell r="D331">
            <v>0</v>
          </cell>
          <cell r="E331" t="str">
            <v>Día</v>
          </cell>
          <cell r="F331">
            <v>737.38099547511399</v>
          </cell>
          <cell r="G331">
            <v>132.72999999999999</v>
          </cell>
          <cell r="H331">
            <v>435.06</v>
          </cell>
        </row>
        <row r="332">
          <cell r="A332">
            <v>0</v>
          </cell>
          <cell r="B332" t="str">
            <v>MO-1001-13 [AEM] Armadores Estructuras Metálica</v>
          </cell>
          <cell r="C332">
            <v>0.5</v>
          </cell>
          <cell r="D332">
            <v>0</v>
          </cell>
          <cell r="E332" t="str">
            <v>Día</v>
          </cell>
          <cell r="F332">
            <v>1124.7393665158368</v>
          </cell>
          <cell r="G332">
            <v>202.45</v>
          </cell>
          <cell r="H332">
            <v>663.59</v>
          </cell>
        </row>
        <row r="333">
          <cell r="A333">
            <v>0</v>
          </cell>
          <cell r="B333" t="str">
            <v>MO-1001-14 [AyEM] Ayudante Estructuras Metálica</v>
          </cell>
          <cell r="C333">
            <v>0.5</v>
          </cell>
          <cell r="D333">
            <v>0</v>
          </cell>
          <cell r="E333" t="str">
            <v>Día</v>
          </cell>
          <cell r="F333">
            <v>866.50045248868685</v>
          </cell>
          <cell r="G333">
            <v>155.97</v>
          </cell>
          <cell r="H333">
            <v>511.24</v>
          </cell>
        </row>
        <row r="334">
          <cell r="A334">
            <v>0</v>
          </cell>
          <cell r="B334" t="str">
            <v>Servicios, Herramientas y Equipos</v>
          </cell>
          <cell r="C334">
            <v>0</v>
          </cell>
          <cell r="D334">
            <v>0</v>
          </cell>
        </row>
        <row r="335">
          <cell r="A335">
            <v>0</v>
          </cell>
          <cell r="B335" t="str">
            <v>Compresor p/ Pintura</v>
          </cell>
          <cell r="C335">
            <v>4</v>
          </cell>
          <cell r="D335">
            <v>0</v>
          </cell>
          <cell r="E335" t="str">
            <v>Hr</v>
          </cell>
          <cell r="F335">
            <v>63.56</v>
          </cell>
          <cell r="G335">
            <v>11.44</v>
          </cell>
          <cell r="H335">
            <v>300</v>
          </cell>
        </row>
        <row r="336">
          <cell r="A336">
            <v>42.833333333333329</v>
          </cell>
          <cell r="B336" t="str">
            <v>Conexión Shear plate Viga + Fachada [ HSS4 @ W24 ]</v>
          </cell>
          <cell r="C336">
            <v>1</v>
          </cell>
          <cell r="D336">
            <v>0</v>
          </cell>
          <cell r="E336" t="str">
            <v>Ud</v>
          </cell>
          <cell r="F336">
            <v>0</v>
          </cell>
          <cell r="G336">
            <v>311.67216326530604</v>
          </cell>
          <cell r="H336">
            <v>0</v>
          </cell>
          <cell r="I336">
            <v>5369.04</v>
          </cell>
        </row>
        <row r="338">
          <cell r="A338">
            <v>43.833333333333329</v>
          </cell>
          <cell r="B338" t="str">
            <v>Análisis de Precio Unitario de 1.00 Ud de Conexión Clipconn Viga - Viga [ W14 @ W14 ]: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0</v>
          </cell>
          <cell r="B339" t="str">
            <v>Materiales</v>
          </cell>
          <cell r="C339">
            <v>0</v>
          </cell>
          <cell r="D339">
            <v>0</v>
          </cell>
        </row>
        <row r="340">
          <cell r="A340" t="str">
            <v>lbm</v>
          </cell>
          <cell r="B340" t="str">
            <v>Placa Base</v>
          </cell>
          <cell r="C340">
            <v>0</v>
          </cell>
          <cell r="D340">
            <v>0</v>
          </cell>
          <cell r="I340" t="str">
            <v>Perimeter</v>
          </cell>
        </row>
        <row r="341">
          <cell r="A341">
            <v>40.833333333333329</v>
          </cell>
          <cell r="B341" t="str">
            <v>Plate 1/1 ''</v>
          </cell>
          <cell r="C341">
            <v>0</v>
          </cell>
          <cell r="D341">
            <v>0.05</v>
          </cell>
          <cell r="E341" t="str">
            <v>p2</v>
          </cell>
          <cell r="F341">
            <v>1102.4999999999998</v>
          </cell>
          <cell r="G341">
            <v>198.45</v>
          </cell>
          <cell r="H341">
            <v>0</v>
          </cell>
          <cell r="I341">
            <v>2</v>
          </cell>
        </row>
        <row r="342">
          <cell r="A342">
            <v>0</v>
          </cell>
          <cell r="B342" t="str">
            <v>Perno ø 1 3/8'' x 20'' F1554 A36</v>
          </cell>
          <cell r="C342">
            <v>0</v>
          </cell>
          <cell r="D342">
            <v>0</v>
          </cell>
          <cell r="E342" t="str">
            <v>Ud</v>
          </cell>
          <cell r="F342">
            <v>1560</v>
          </cell>
          <cell r="G342">
            <v>280.8</v>
          </cell>
          <cell r="H342">
            <v>0</v>
          </cell>
          <cell r="I342">
            <v>0</v>
          </cell>
        </row>
        <row r="343">
          <cell r="A343">
            <v>0</v>
          </cell>
          <cell r="B343" t="str">
            <v>Esparragos y Pernos:</v>
          </cell>
          <cell r="C343">
            <v>0</v>
          </cell>
          <cell r="D343">
            <v>0</v>
          </cell>
          <cell r="I343">
            <v>0</v>
          </cell>
        </row>
        <row r="344">
          <cell r="A344">
            <v>0</v>
          </cell>
          <cell r="B344" t="str">
            <v>Perno Ø  - A325   3/4'' x 2 1/2''</v>
          </cell>
          <cell r="C344">
            <v>12</v>
          </cell>
          <cell r="D344">
            <v>0</v>
          </cell>
          <cell r="E344" t="str">
            <v>Ud</v>
          </cell>
          <cell r="F344">
            <v>36.347457627118644</v>
          </cell>
          <cell r="G344">
            <v>6.54</v>
          </cell>
          <cell r="H344">
            <v>514.65</v>
          </cell>
          <cell r="I344">
            <v>0</v>
          </cell>
        </row>
        <row r="345">
          <cell r="A345">
            <v>0</v>
          </cell>
          <cell r="B345" t="str">
            <v>Conexión Clipconn</v>
          </cell>
          <cell r="C345">
            <v>0</v>
          </cell>
          <cell r="D345">
            <v>0</v>
          </cell>
          <cell r="I345">
            <v>0</v>
          </cell>
        </row>
        <row r="346">
          <cell r="A346">
            <v>19.399999999999999</v>
          </cell>
          <cell r="B346" t="str">
            <v>2L4X4X3/8</v>
          </cell>
          <cell r="C346">
            <v>1</v>
          </cell>
          <cell r="D346">
            <v>0</v>
          </cell>
          <cell r="E346" t="str">
            <v>pl</v>
          </cell>
          <cell r="F346">
            <v>523.79999999999995</v>
          </cell>
          <cell r="G346">
            <v>94.28</v>
          </cell>
          <cell r="H346">
            <v>618.08000000000004</v>
          </cell>
          <cell r="I346">
            <v>1.3333333333333333</v>
          </cell>
        </row>
        <row r="347">
          <cell r="A347">
            <v>7.2</v>
          </cell>
          <cell r="B347" t="str">
            <v>L3X3X3/8</v>
          </cell>
          <cell r="C347">
            <v>0</v>
          </cell>
          <cell r="D347">
            <v>0</v>
          </cell>
          <cell r="E347" t="str">
            <v>pl</v>
          </cell>
          <cell r="F347">
            <v>194.4</v>
          </cell>
          <cell r="G347">
            <v>34.99</v>
          </cell>
          <cell r="H347">
            <v>0</v>
          </cell>
          <cell r="I347">
            <v>1</v>
          </cell>
        </row>
        <row r="348">
          <cell r="A348">
            <v>0</v>
          </cell>
          <cell r="B348" t="str">
            <v>Pinturas</v>
          </cell>
          <cell r="C348">
            <v>0</v>
          </cell>
          <cell r="D348">
            <v>0</v>
          </cell>
        </row>
        <row r="349">
          <cell r="A349">
            <v>0</v>
          </cell>
          <cell r="B349" t="str">
            <v>Pintura Multi-Purpose Epoxy Haze Gray</v>
          </cell>
          <cell r="C349">
            <v>8.2580480000000005E-3</v>
          </cell>
          <cell r="D349">
            <v>11.109399218798437</v>
          </cell>
          <cell r="E349" t="str">
            <v>cub</v>
          </cell>
          <cell r="F349">
            <v>5925.0254237288136</v>
          </cell>
          <cell r="G349">
            <v>1066.5</v>
          </cell>
          <cell r="H349">
            <v>699.15</v>
          </cell>
        </row>
        <row r="350">
          <cell r="A350">
            <v>0</v>
          </cell>
          <cell r="B350" t="str">
            <v>Pintura High Gloss Urethane Gris Perla</v>
          </cell>
          <cell r="C350">
            <v>4.1290240000000002E-3</v>
          </cell>
          <cell r="D350">
            <v>23.218798437596877</v>
          </cell>
          <cell r="E350" t="str">
            <v>Gls</v>
          </cell>
          <cell r="F350">
            <v>2154.5508474576272</v>
          </cell>
          <cell r="G350">
            <v>387.82</v>
          </cell>
          <cell r="H350">
            <v>254.24</v>
          </cell>
        </row>
        <row r="351">
          <cell r="A351">
            <v>0</v>
          </cell>
          <cell r="B351" t="str">
            <v>Miscelaneos</v>
          </cell>
          <cell r="C351">
            <v>0</v>
          </cell>
          <cell r="D351">
            <v>0</v>
          </cell>
        </row>
        <row r="352">
          <cell r="A352">
            <v>0</v>
          </cell>
          <cell r="B352" t="str">
            <v>Electrodo E70XX Universal 1/8''</v>
          </cell>
          <cell r="C352">
            <v>5</v>
          </cell>
          <cell r="D352">
            <v>0</v>
          </cell>
          <cell r="E352" t="str">
            <v>Lbs</v>
          </cell>
          <cell r="F352">
            <v>98</v>
          </cell>
          <cell r="G352">
            <v>17.64</v>
          </cell>
          <cell r="H352">
            <v>578.20000000000005</v>
          </cell>
        </row>
        <row r="353">
          <cell r="A353">
            <v>0</v>
          </cell>
          <cell r="B353" t="str">
            <v>Acetileno 390</v>
          </cell>
          <cell r="C353">
            <v>10</v>
          </cell>
          <cell r="D353">
            <v>0</v>
          </cell>
          <cell r="E353" t="str">
            <v>p3</v>
          </cell>
          <cell r="F353">
            <v>9.6525423728813564</v>
          </cell>
          <cell r="G353">
            <v>1.74</v>
          </cell>
          <cell r="H353">
            <v>113.93</v>
          </cell>
        </row>
        <row r="354">
          <cell r="A354">
            <v>0</v>
          </cell>
          <cell r="B354" t="str">
            <v>Oxigeno Industrial 220</v>
          </cell>
          <cell r="C354">
            <v>3.3000000000000003</v>
          </cell>
          <cell r="D354">
            <v>0</v>
          </cell>
          <cell r="E354" t="str">
            <v>p3</v>
          </cell>
          <cell r="F354">
            <v>2.6864406779661016</v>
          </cell>
          <cell r="G354">
            <v>0.48</v>
          </cell>
          <cell r="H354">
            <v>10.45</v>
          </cell>
        </row>
        <row r="355">
          <cell r="A355">
            <v>0</v>
          </cell>
          <cell r="B355" t="str">
            <v>Disco p/ esmerilar</v>
          </cell>
          <cell r="C355">
            <v>3</v>
          </cell>
          <cell r="D355">
            <v>0</v>
          </cell>
          <cell r="E355" t="str">
            <v>Ud</v>
          </cell>
          <cell r="F355">
            <v>150</v>
          </cell>
          <cell r="G355">
            <v>27</v>
          </cell>
          <cell r="H355">
            <v>531</v>
          </cell>
        </row>
        <row r="356">
          <cell r="A356">
            <v>0</v>
          </cell>
          <cell r="B356" t="str">
            <v>Mano de Obra</v>
          </cell>
          <cell r="C356">
            <v>0</v>
          </cell>
          <cell r="D356">
            <v>0</v>
          </cell>
        </row>
        <row r="357">
          <cell r="A357">
            <v>0</v>
          </cell>
          <cell r="B357" t="str">
            <v>Fabricación</v>
          </cell>
          <cell r="C357">
            <v>0</v>
          </cell>
          <cell r="D357">
            <v>0</v>
          </cell>
        </row>
        <row r="358">
          <cell r="A358">
            <v>0</v>
          </cell>
          <cell r="B358" t="str">
            <v>SandBlasting Superficie Metálicas</v>
          </cell>
          <cell r="C358">
            <v>0.12387072</v>
          </cell>
          <cell r="D358">
            <v>4.9481265629197933E-2</v>
          </cell>
          <cell r="E358" t="str">
            <v>m2</v>
          </cell>
          <cell r="F358">
            <v>169.5</v>
          </cell>
          <cell r="G358">
            <v>30.51</v>
          </cell>
          <cell r="H358">
            <v>26</v>
          </cell>
        </row>
        <row r="359">
          <cell r="A359">
            <v>0</v>
          </cell>
          <cell r="B359" t="str">
            <v>Fabricación Estructura Metalica - Placa</v>
          </cell>
          <cell r="C359">
            <v>9.6999999999999986E-3</v>
          </cell>
          <cell r="D359">
            <v>3.0927835051546566E-2</v>
          </cell>
          <cell r="E359" t="str">
            <v>ton</v>
          </cell>
          <cell r="F359">
            <v>22000</v>
          </cell>
          <cell r="G359">
            <v>3960</v>
          </cell>
          <cell r="H359">
            <v>259.60000000000002</v>
          </cell>
        </row>
        <row r="360">
          <cell r="A360">
            <v>0</v>
          </cell>
          <cell r="B360" t="str">
            <v>Pintura de Taller</v>
          </cell>
          <cell r="C360">
            <v>0</v>
          </cell>
          <cell r="D360">
            <v>0</v>
          </cell>
        </row>
        <row r="361">
          <cell r="A361">
            <v>0</v>
          </cell>
          <cell r="B361" t="str">
            <v>MO-1001-12 [PEM] Pintor Estructura Metálica</v>
          </cell>
          <cell r="C361">
            <v>0.5</v>
          </cell>
          <cell r="D361">
            <v>0</v>
          </cell>
          <cell r="E361" t="str">
            <v>Día</v>
          </cell>
          <cell r="F361">
            <v>737.38099547511399</v>
          </cell>
          <cell r="G361">
            <v>132.72999999999999</v>
          </cell>
          <cell r="H361">
            <v>435.06</v>
          </cell>
        </row>
        <row r="362">
          <cell r="A362">
            <v>0</v>
          </cell>
          <cell r="B362" t="str">
            <v>MO-1001-13 [AEM] Armadores Estructuras Metálica</v>
          </cell>
          <cell r="C362">
            <v>0.5</v>
          </cell>
          <cell r="D362">
            <v>0</v>
          </cell>
          <cell r="E362" t="str">
            <v>Día</v>
          </cell>
          <cell r="F362">
            <v>1124.7393665158368</v>
          </cell>
          <cell r="G362">
            <v>202.45</v>
          </cell>
          <cell r="H362">
            <v>663.59</v>
          </cell>
        </row>
        <row r="363">
          <cell r="A363">
            <v>0</v>
          </cell>
          <cell r="B363" t="str">
            <v>MO-1001-14 [AyEM] Ayudante Estructuras Metálica</v>
          </cell>
          <cell r="C363">
            <v>0.5</v>
          </cell>
          <cell r="D363">
            <v>0</v>
          </cell>
          <cell r="E363" t="str">
            <v>Día</v>
          </cell>
          <cell r="F363">
            <v>866.50045248868685</v>
          </cell>
          <cell r="G363">
            <v>155.97</v>
          </cell>
          <cell r="H363">
            <v>511.24</v>
          </cell>
        </row>
        <row r="364">
          <cell r="A364">
            <v>0</v>
          </cell>
          <cell r="B364" t="str">
            <v>Servicios, Herramientas y Equipos</v>
          </cell>
          <cell r="C364">
            <v>0</v>
          </cell>
          <cell r="D364">
            <v>0</v>
          </cell>
        </row>
        <row r="365">
          <cell r="A365">
            <v>0</v>
          </cell>
          <cell r="B365" t="str">
            <v>Compresor p/ Pintura</v>
          </cell>
          <cell r="C365">
            <v>4</v>
          </cell>
          <cell r="D365">
            <v>0</v>
          </cell>
          <cell r="E365" t="str">
            <v>Hr</v>
          </cell>
          <cell r="F365">
            <v>63.56</v>
          </cell>
          <cell r="G365">
            <v>11.44</v>
          </cell>
          <cell r="H365">
            <v>300</v>
          </cell>
        </row>
        <row r="366">
          <cell r="A366">
            <v>43.833333333333329</v>
          </cell>
          <cell r="B366" t="str">
            <v>Conexión Clipconn Viga - Viga [ W14 @ W14 ]</v>
          </cell>
          <cell r="C366">
            <v>1</v>
          </cell>
          <cell r="D366">
            <v>0</v>
          </cell>
          <cell r="E366" t="str">
            <v>Ud</v>
          </cell>
          <cell r="F366">
            <v>0</v>
          </cell>
          <cell r="G366">
            <v>284.28814432989685</v>
          </cell>
          <cell r="H366">
            <v>0</v>
          </cell>
          <cell r="I366">
            <v>5515.19</v>
          </cell>
        </row>
        <row r="368">
          <cell r="A368">
            <v>44.833333333333329</v>
          </cell>
          <cell r="B368" t="str">
            <v>Análisis de Precio Unitario de 1.00 Ud de Conexión Clipconn Viga - Viga - Viga [ W14 + W14 @ W24 ]: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0</v>
          </cell>
          <cell r="B369" t="str">
            <v>Materiales</v>
          </cell>
          <cell r="C369">
            <v>0</v>
          </cell>
          <cell r="D369">
            <v>0</v>
          </cell>
        </row>
        <row r="370">
          <cell r="A370" t="str">
            <v>lbm</v>
          </cell>
          <cell r="B370" t="str">
            <v>Placa Base</v>
          </cell>
          <cell r="C370">
            <v>0</v>
          </cell>
          <cell r="D370">
            <v>0</v>
          </cell>
          <cell r="I370" t="str">
            <v>Perimeter</v>
          </cell>
        </row>
        <row r="371">
          <cell r="A371">
            <v>40.833333333333329</v>
          </cell>
          <cell r="B371" t="str">
            <v>Plate 1/1 ''</v>
          </cell>
          <cell r="C371">
            <v>0</v>
          </cell>
          <cell r="D371">
            <v>0.05</v>
          </cell>
          <cell r="E371" t="str">
            <v>p2</v>
          </cell>
          <cell r="F371">
            <v>1102.4999999999998</v>
          </cell>
          <cell r="G371">
            <v>198.45</v>
          </cell>
          <cell r="H371">
            <v>0</v>
          </cell>
          <cell r="I371">
            <v>2</v>
          </cell>
        </row>
        <row r="372">
          <cell r="A372">
            <v>0</v>
          </cell>
          <cell r="B372" t="str">
            <v>Perno ø 1 3/8'' x 20'' F1554 A36</v>
          </cell>
          <cell r="C372">
            <v>0</v>
          </cell>
          <cell r="D372">
            <v>0</v>
          </cell>
          <cell r="E372" t="str">
            <v>Ud</v>
          </cell>
          <cell r="F372">
            <v>1560</v>
          </cell>
          <cell r="G372">
            <v>280.8</v>
          </cell>
          <cell r="H372">
            <v>0</v>
          </cell>
          <cell r="I372">
            <v>0</v>
          </cell>
        </row>
        <row r="373">
          <cell r="A373">
            <v>0</v>
          </cell>
          <cell r="B373" t="str">
            <v>Esparragos y Pernos:</v>
          </cell>
          <cell r="C373">
            <v>0</v>
          </cell>
          <cell r="D373">
            <v>0</v>
          </cell>
          <cell r="I373">
            <v>0</v>
          </cell>
        </row>
        <row r="374">
          <cell r="A374">
            <v>0</v>
          </cell>
          <cell r="B374" t="str">
            <v>Perno Ø  - A325   3/4'' x 2 1/2''</v>
          </cell>
          <cell r="C374">
            <v>16</v>
          </cell>
          <cell r="D374">
            <v>0</v>
          </cell>
          <cell r="E374" t="str">
            <v>Ud</v>
          </cell>
          <cell r="F374">
            <v>36.347457627118644</v>
          </cell>
          <cell r="G374">
            <v>6.54</v>
          </cell>
          <cell r="H374">
            <v>686.2</v>
          </cell>
          <cell r="I374">
            <v>0</v>
          </cell>
        </row>
        <row r="375">
          <cell r="A375">
            <v>0</v>
          </cell>
          <cell r="B375" t="str">
            <v>Conexión Clipconn</v>
          </cell>
          <cell r="C375">
            <v>0</v>
          </cell>
          <cell r="D375">
            <v>0</v>
          </cell>
          <cell r="I375">
            <v>0</v>
          </cell>
        </row>
        <row r="376">
          <cell r="A376">
            <v>19.399999999999999</v>
          </cell>
          <cell r="B376" t="str">
            <v>2L4X4X3/8</v>
          </cell>
          <cell r="C376">
            <v>2</v>
          </cell>
          <cell r="D376">
            <v>0</v>
          </cell>
          <cell r="E376" t="str">
            <v>pl</v>
          </cell>
          <cell r="F376">
            <v>523.79999999999995</v>
          </cell>
          <cell r="G376">
            <v>94.28</v>
          </cell>
          <cell r="H376">
            <v>1236.1600000000001</v>
          </cell>
          <cell r="I376">
            <v>1.3333333333333333</v>
          </cell>
        </row>
        <row r="377">
          <cell r="A377">
            <v>7.2</v>
          </cell>
          <cell r="B377" t="str">
            <v>L3X3X3/8</v>
          </cell>
          <cell r="C377">
            <v>0</v>
          </cell>
          <cell r="D377">
            <v>0</v>
          </cell>
          <cell r="E377" t="str">
            <v>pl</v>
          </cell>
          <cell r="F377">
            <v>194.4</v>
          </cell>
          <cell r="G377">
            <v>34.99</v>
          </cell>
          <cell r="H377">
            <v>0</v>
          </cell>
          <cell r="I377">
            <v>1</v>
          </cell>
        </row>
        <row r="378">
          <cell r="A378">
            <v>0</v>
          </cell>
          <cell r="B378" t="str">
            <v>Pinturas</v>
          </cell>
          <cell r="C378">
            <v>0</v>
          </cell>
          <cell r="D378">
            <v>0</v>
          </cell>
        </row>
        <row r="379">
          <cell r="A379">
            <v>0</v>
          </cell>
          <cell r="B379" t="str">
            <v>Pintura Multi-Purpose Epoxy Haze Gray</v>
          </cell>
          <cell r="C379">
            <v>1.6516096000000001E-2</v>
          </cell>
          <cell r="D379">
            <v>5.0546996093992185</v>
          </cell>
          <cell r="E379" t="str">
            <v>cub</v>
          </cell>
          <cell r="F379">
            <v>5925.0254237288136</v>
          </cell>
          <cell r="G379">
            <v>1066.5</v>
          </cell>
          <cell r="H379">
            <v>699.15</v>
          </cell>
        </row>
        <row r="380">
          <cell r="A380">
            <v>0</v>
          </cell>
          <cell r="B380" t="str">
            <v>Pintura High Gloss Urethane Gris Perla</v>
          </cell>
          <cell r="C380">
            <v>8.2580480000000005E-3</v>
          </cell>
          <cell r="D380">
            <v>11.109399218798437</v>
          </cell>
          <cell r="E380" t="str">
            <v>Gls</v>
          </cell>
          <cell r="F380">
            <v>2154.5508474576272</v>
          </cell>
          <cell r="G380">
            <v>387.82</v>
          </cell>
          <cell r="H380">
            <v>254.24</v>
          </cell>
        </row>
        <row r="381">
          <cell r="A381">
            <v>0</v>
          </cell>
          <cell r="B381" t="str">
            <v>Miscelaneos</v>
          </cell>
          <cell r="C381">
            <v>0</v>
          </cell>
          <cell r="D381">
            <v>0</v>
          </cell>
        </row>
        <row r="382">
          <cell r="A382">
            <v>0</v>
          </cell>
          <cell r="B382" t="str">
            <v>Electrodo E70XX Universal 1/8''</v>
          </cell>
          <cell r="C382">
            <v>0</v>
          </cell>
          <cell r="D382">
            <v>0</v>
          </cell>
          <cell r="E382" t="str">
            <v>Lbs</v>
          </cell>
          <cell r="F382">
            <v>98</v>
          </cell>
          <cell r="G382">
            <v>17.64</v>
          </cell>
          <cell r="H382">
            <v>0</v>
          </cell>
        </row>
        <row r="383">
          <cell r="A383">
            <v>0</v>
          </cell>
          <cell r="B383" t="str">
            <v>Acetileno 390</v>
          </cell>
          <cell r="C383">
            <v>0</v>
          </cell>
          <cell r="D383">
            <v>0</v>
          </cell>
          <cell r="E383" t="str">
            <v>p3</v>
          </cell>
          <cell r="F383">
            <v>9.6525423728813564</v>
          </cell>
          <cell r="G383">
            <v>1.74</v>
          </cell>
          <cell r="H383">
            <v>0</v>
          </cell>
        </row>
        <row r="384">
          <cell r="A384">
            <v>0</v>
          </cell>
          <cell r="B384" t="str">
            <v>Oxigeno Industrial 220</v>
          </cell>
          <cell r="C384">
            <v>0</v>
          </cell>
          <cell r="D384">
            <v>0</v>
          </cell>
          <cell r="E384" t="str">
            <v>p3</v>
          </cell>
          <cell r="F384">
            <v>2.6864406779661016</v>
          </cell>
          <cell r="G384">
            <v>0.48</v>
          </cell>
          <cell r="H384">
            <v>0</v>
          </cell>
        </row>
        <row r="385">
          <cell r="A385">
            <v>0</v>
          </cell>
          <cell r="B385" t="str">
            <v>Disco p/ esmerilar</v>
          </cell>
          <cell r="C385">
            <v>3</v>
          </cell>
          <cell r="D385">
            <v>0</v>
          </cell>
          <cell r="E385" t="str">
            <v>Ud</v>
          </cell>
          <cell r="F385">
            <v>150</v>
          </cell>
          <cell r="G385">
            <v>27</v>
          </cell>
          <cell r="H385">
            <v>531</v>
          </cell>
        </row>
        <row r="386">
          <cell r="A386">
            <v>0</v>
          </cell>
          <cell r="B386" t="str">
            <v>Mano de Obra</v>
          </cell>
          <cell r="C386">
            <v>0</v>
          </cell>
          <cell r="D386">
            <v>0</v>
          </cell>
        </row>
        <row r="387">
          <cell r="A387">
            <v>0</v>
          </cell>
          <cell r="B387" t="str">
            <v>Fabricación</v>
          </cell>
          <cell r="C387">
            <v>0</v>
          </cell>
          <cell r="D387">
            <v>0</v>
          </cell>
        </row>
        <row r="388">
          <cell r="A388">
            <v>0</v>
          </cell>
          <cell r="B388" t="str">
            <v>SandBlasting Superficie Metálicas</v>
          </cell>
          <cell r="C388">
            <v>0.24774144000000001</v>
          </cell>
          <cell r="D388">
            <v>9.1166015665364378E-3</v>
          </cell>
          <cell r="E388" t="str">
            <v>m2</v>
          </cell>
          <cell r="F388">
            <v>169.5</v>
          </cell>
          <cell r="G388">
            <v>30.51</v>
          </cell>
          <cell r="H388">
            <v>50</v>
          </cell>
        </row>
        <row r="389">
          <cell r="A389">
            <v>0</v>
          </cell>
          <cell r="B389" t="str">
            <v>Fabricación Estructura Metalica - Placa</v>
          </cell>
          <cell r="C389">
            <v>1.9399999999999997E-2</v>
          </cell>
          <cell r="D389">
            <v>3.0927835051546566E-2</v>
          </cell>
          <cell r="E389" t="str">
            <v>ton</v>
          </cell>
          <cell r="F389">
            <v>22000</v>
          </cell>
          <cell r="G389">
            <v>3960</v>
          </cell>
          <cell r="H389">
            <v>519.20000000000005</v>
          </cell>
        </row>
        <row r="390">
          <cell r="A390">
            <v>0</v>
          </cell>
          <cell r="B390" t="str">
            <v>Pintura de Taller</v>
          </cell>
          <cell r="C390">
            <v>0</v>
          </cell>
          <cell r="D390">
            <v>0</v>
          </cell>
        </row>
        <row r="391">
          <cell r="A391">
            <v>0</v>
          </cell>
          <cell r="B391" t="str">
            <v>MO-1001-12 [PEM] Pintor Estructura Metálica</v>
          </cell>
          <cell r="C391">
            <v>0.5</v>
          </cell>
          <cell r="D391">
            <v>0</v>
          </cell>
          <cell r="E391" t="str">
            <v>Día</v>
          </cell>
          <cell r="F391">
            <v>737.38099547511399</v>
          </cell>
          <cell r="G391">
            <v>132.72999999999999</v>
          </cell>
          <cell r="H391">
            <v>435.06</v>
          </cell>
        </row>
        <row r="392">
          <cell r="A392">
            <v>0</v>
          </cell>
          <cell r="B392" t="str">
            <v>MO-1001-13 [AEM] Armadores Estructuras Metálica</v>
          </cell>
          <cell r="C392">
            <v>0.5</v>
          </cell>
          <cell r="D392">
            <v>0</v>
          </cell>
          <cell r="E392" t="str">
            <v>Día</v>
          </cell>
          <cell r="F392">
            <v>1124.7393665158368</v>
          </cell>
          <cell r="G392">
            <v>202.45</v>
          </cell>
          <cell r="H392">
            <v>663.59</v>
          </cell>
        </row>
        <row r="393">
          <cell r="A393">
            <v>0</v>
          </cell>
          <cell r="B393" t="str">
            <v>MO-1001-14 [AyEM] Ayudante Estructuras Metálica</v>
          </cell>
          <cell r="C393">
            <v>0.5</v>
          </cell>
          <cell r="D393">
            <v>0</v>
          </cell>
          <cell r="E393" t="str">
            <v>Día</v>
          </cell>
          <cell r="F393">
            <v>866.50045248868685</v>
          </cell>
          <cell r="G393">
            <v>155.97</v>
          </cell>
          <cell r="H393">
            <v>511.24</v>
          </cell>
        </row>
        <row r="394">
          <cell r="A394">
            <v>0</v>
          </cell>
          <cell r="B394" t="str">
            <v>Servicios, Herramientas y Equipos</v>
          </cell>
          <cell r="C394">
            <v>0</v>
          </cell>
          <cell r="D394">
            <v>0</v>
          </cell>
        </row>
        <row r="395">
          <cell r="A395">
            <v>0</v>
          </cell>
          <cell r="B395" t="str">
            <v>Compresor p/ Pintura</v>
          </cell>
          <cell r="C395">
            <v>4</v>
          </cell>
          <cell r="D395">
            <v>0</v>
          </cell>
          <cell r="E395" t="str">
            <v>Hr</v>
          </cell>
          <cell r="F395">
            <v>63.56</v>
          </cell>
          <cell r="G395">
            <v>11.44</v>
          </cell>
          <cell r="H395">
            <v>300</v>
          </cell>
        </row>
        <row r="396">
          <cell r="A396">
            <v>44.833333333333329</v>
          </cell>
          <cell r="B396" t="str">
            <v>Conexión Clipconn Viga - Viga - Viga [ W14 + W14 @ W24 ]</v>
          </cell>
          <cell r="C396">
            <v>1</v>
          </cell>
          <cell r="D396">
            <v>0</v>
          </cell>
          <cell r="E396" t="str">
            <v>Ud</v>
          </cell>
          <cell r="F396">
            <v>0</v>
          </cell>
          <cell r="G396">
            <v>151.69690721649485</v>
          </cell>
          <cell r="H396">
            <v>0</v>
          </cell>
          <cell r="I396">
            <v>5885.84</v>
          </cell>
        </row>
        <row r="398">
          <cell r="A398">
            <v>45.833333333333329</v>
          </cell>
          <cell r="B398" t="str">
            <v>Análisis de Precio Unitario de 1.00 Ud de Conexión Clipconn Viga - Viga - Viga [ W24 + W24 @ W24 ]: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0</v>
          </cell>
          <cell r="B399" t="str">
            <v>Materiales</v>
          </cell>
          <cell r="C399">
            <v>0</v>
          </cell>
          <cell r="D399">
            <v>0</v>
          </cell>
        </row>
        <row r="400">
          <cell r="A400" t="str">
            <v>lbm</v>
          </cell>
          <cell r="B400" t="str">
            <v>Placa Base</v>
          </cell>
          <cell r="C400">
            <v>0</v>
          </cell>
          <cell r="D400">
            <v>0</v>
          </cell>
          <cell r="I400" t="str">
            <v>Perimeter</v>
          </cell>
        </row>
        <row r="401">
          <cell r="A401">
            <v>40.833333333333329</v>
          </cell>
          <cell r="B401" t="str">
            <v>Plate 1/1 ''</v>
          </cell>
          <cell r="C401">
            <v>0</v>
          </cell>
          <cell r="D401">
            <v>0.05</v>
          </cell>
          <cell r="E401" t="str">
            <v>p2</v>
          </cell>
          <cell r="F401">
            <v>1102.4999999999998</v>
          </cell>
          <cell r="G401">
            <v>198.45</v>
          </cell>
          <cell r="H401">
            <v>0</v>
          </cell>
          <cell r="I401">
            <v>2</v>
          </cell>
        </row>
        <row r="402">
          <cell r="A402">
            <v>0</v>
          </cell>
          <cell r="B402" t="str">
            <v>Perno ø 1 3/8'' x 20'' F1554 A36</v>
          </cell>
          <cell r="C402">
            <v>0</v>
          </cell>
          <cell r="D402">
            <v>0</v>
          </cell>
          <cell r="E402" t="str">
            <v>Ud</v>
          </cell>
          <cell r="F402">
            <v>1560</v>
          </cell>
          <cell r="G402">
            <v>280.8</v>
          </cell>
          <cell r="H402">
            <v>0</v>
          </cell>
          <cell r="I402">
            <v>0</v>
          </cell>
        </row>
        <row r="403">
          <cell r="A403">
            <v>0</v>
          </cell>
          <cell r="B403" t="str">
            <v>Esparragos y Pernos:</v>
          </cell>
          <cell r="C403">
            <v>0</v>
          </cell>
          <cell r="D403">
            <v>0</v>
          </cell>
          <cell r="I403">
            <v>0</v>
          </cell>
        </row>
        <row r="404">
          <cell r="A404">
            <v>0</v>
          </cell>
          <cell r="B404" t="str">
            <v>Perno Ø  - A325 1    '' x 3    ''</v>
          </cell>
          <cell r="C404">
            <v>24</v>
          </cell>
          <cell r="D404">
            <v>0</v>
          </cell>
          <cell r="E404" t="str">
            <v>Ud</v>
          </cell>
          <cell r="F404">
            <v>83.533898305084747</v>
          </cell>
          <cell r="G404">
            <v>15.04</v>
          </cell>
          <cell r="H404">
            <v>2365.77</v>
          </cell>
          <cell r="I404">
            <v>0</v>
          </cell>
        </row>
        <row r="405">
          <cell r="A405">
            <v>0</v>
          </cell>
          <cell r="B405" t="str">
            <v>Conexión Clipconn</v>
          </cell>
          <cell r="C405">
            <v>0</v>
          </cell>
          <cell r="D405">
            <v>0</v>
          </cell>
          <cell r="I405">
            <v>0</v>
          </cell>
        </row>
        <row r="406">
          <cell r="A406">
            <v>19.399999999999999</v>
          </cell>
          <cell r="B406" t="str">
            <v>2L4X4X3/8</v>
          </cell>
          <cell r="C406">
            <v>4</v>
          </cell>
          <cell r="D406">
            <v>0</v>
          </cell>
          <cell r="E406" t="str">
            <v>pl</v>
          </cell>
          <cell r="F406">
            <v>523.79999999999995</v>
          </cell>
          <cell r="G406">
            <v>94.28</v>
          </cell>
          <cell r="H406">
            <v>2472.3200000000002</v>
          </cell>
          <cell r="I406">
            <v>1.3333333333333333</v>
          </cell>
        </row>
        <row r="407">
          <cell r="A407">
            <v>7.2</v>
          </cell>
          <cell r="B407" t="str">
            <v>L3X3X3/8</v>
          </cell>
          <cell r="C407">
            <v>0</v>
          </cell>
          <cell r="D407">
            <v>0</v>
          </cell>
          <cell r="E407" t="str">
            <v>pl</v>
          </cell>
          <cell r="F407">
            <v>194.4</v>
          </cell>
          <cell r="G407">
            <v>34.99</v>
          </cell>
          <cell r="H407">
            <v>0</v>
          </cell>
          <cell r="I407">
            <v>1</v>
          </cell>
        </row>
        <row r="408">
          <cell r="A408">
            <v>0</v>
          </cell>
          <cell r="B408" t="str">
            <v>Pinturas</v>
          </cell>
          <cell r="C408">
            <v>0</v>
          </cell>
          <cell r="D408">
            <v>0</v>
          </cell>
        </row>
        <row r="409">
          <cell r="A409">
            <v>0</v>
          </cell>
          <cell r="B409" t="str">
            <v>Pintura Multi-Purpose Epoxy Haze Gray</v>
          </cell>
          <cell r="C409">
            <v>3.3032192000000002E-2</v>
          </cell>
          <cell r="D409">
            <v>2.0273498046996092</v>
          </cell>
          <cell r="E409" t="str">
            <v>cub</v>
          </cell>
          <cell r="F409">
            <v>5925.0254237288136</v>
          </cell>
          <cell r="G409">
            <v>1066.5</v>
          </cell>
          <cell r="H409">
            <v>699.15</v>
          </cell>
        </row>
        <row r="410">
          <cell r="A410">
            <v>0</v>
          </cell>
          <cell r="B410" t="str">
            <v>Pintura High Gloss Urethane Gris Perla</v>
          </cell>
          <cell r="C410">
            <v>1.6516096000000001E-2</v>
          </cell>
          <cell r="D410">
            <v>5.0546996093992185</v>
          </cell>
          <cell r="E410" t="str">
            <v>Gls</v>
          </cell>
          <cell r="F410">
            <v>2154.5508474576272</v>
          </cell>
          <cell r="G410">
            <v>387.82</v>
          </cell>
          <cell r="H410">
            <v>254.24</v>
          </cell>
        </row>
        <row r="411">
          <cell r="A411">
            <v>0</v>
          </cell>
          <cell r="B411" t="str">
            <v>Miscelaneos</v>
          </cell>
          <cell r="C411">
            <v>0</v>
          </cell>
          <cell r="D411">
            <v>0</v>
          </cell>
        </row>
        <row r="412">
          <cell r="A412">
            <v>0</v>
          </cell>
          <cell r="B412" t="str">
            <v>Electrodo E70XX Universal 1/8''</v>
          </cell>
          <cell r="C412">
            <v>0</v>
          </cell>
          <cell r="D412">
            <v>0</v>
          </cell>
          <cell r="E412" t="str">
            <v>Lbs</v>
          </cell>
          <cell r="F412">
            <v>98</v>
          </cell>
          <cell r="G412">
            <v>17.64</v>
          </cell>
          <cell r="H412">
            <v>0</v>
          </cell>
        </row>
        <row r="413">
          <cell r="A413">
            <v>0</v>
          </cell>
          <cell r="B413" t="str">
            <v>Acetileno 390</v>
          </cell>
          <cell r="C413">
            <v>0</v>
          </cell>
          <cell r="D413">
            <v>0</v>
          </cell>
          <cell r="E413" t="str">
            <v>p3</v>
          </cell>
          <cell r="F413">
            <v>9.6525423728813564</v>
          </cell>
          <cell r="G413">
            <v>1.74</v>
          </cell>
          <cell r="H413">
            <v>0</v>
          </cell>
        </row>
        <row r="414">
          <cell r="A414">
            <v>0</v>
          </cell>
          <cell r="B414" t="str">
            <v>Oxigeno Industrial 220</v>
          </cell>
          <cell r="C414">
            <v>0</v>
          </cell>
          <cell r="D414">
            <v>0</v>
          </cell>
          <cell r="E414" t="str">
            <v>p3</v>
          </cell>
          <cell r="F414">
            <v>2.6864406779661016</v>
          </cell>
          <cell r="G414">
            <v>0.48</v>
          </cell>
          <cell r="H414">
            <v>0</v>
          </cell>
        </row>
        <row r="415">
          <cell r="A415">
            <v>0</v>
          </cell>
          <cell r="B415" t="str">
            <v>Disco p/ esmerilar</v>
          </cell>
          <cell r="C415">
            <v>3</v>
          </cell>
          <cell r="D415">
            <v>0</v>
          </cell>
          <cell r="E415" t="str">
            <v>Ud</v>
          </cell>
          <cell r="F415">
            <v>150</v>
          </cell>
          <cell r="G415">
            <v>27</v>
          </cell>
          <cell r="H415">
            <v>531</v>
          </cell>
        </row>
        <row r="416">
          <cell r="A416">
            <v>0</v>
          </cell>
          <cell r="B416" t="str">
            <v>Mano de Obra</v>
          </cell>
          <cell r="C416">
            <v>0</v>
          </cell>
          <cell r="D416">
            <v>0</v>
          </cell>
        </row>
        <row r="417">
          <cell r="A417">
            <v>0</v>
          </cell>
          <cell r="B417" t="str">
            <v>Fabricación</v>
          </cell>
          <cell r="C417">
            <v>0</v>
          </cell>
          <cell r="D417">
            <v>0</v>
          </cell>
        </row>
        <row r="418">
          <cell r="A418">
            <v>0</v>
          </cell>
          <cell r="B418" t="str">
            <v>SandBlasting Superficie Metálicas</v>
          </cell>
          <cell r="C418">
            <v>0.49548288000000001</v>
          </cell>
          <cell r="D418">
            <v>9.1166015665364378E-3</v>
          </cell>
          <cell r="E418" t="str">
            <v>m2</v>
          </cell>
          <cell r="F418">
            <v>169.5</v>
          </cell>
          <cell r="G418">
            <v>30.51</v>
          </cell>
          <cell r="H418">
            <v>100.01</v>
          </cell>
        </row>
        <row r="419">
          <cell r="A419">
            <v>0</v>
          </cell>
          <cell r="B419" t="str">
            <v>Fabricación Estructura Metalica - Placa</v>
          </cell>
          <cell r="C419">
            <v>3.8799999999999994E-2</v>
          </cell>
          <cell r="D419">
            <v>3.0927835051546566E-2</v>
          </cell>
          <cell r="E419" t="str">
            <v>ton</v>
          </cell>
          <cell r="F419">
            <v>22000</v>
          </cell>
          <cell r="G419">
            <v>3960</v>
          </cell>
          <cell r="H419">
            <v>1038.4000000000001</v>
          </cell>
        </row>
        <row r="420">
          <cell r="A420">
            <v>0</v>
          </cell>
          <cell r="B420" t="str">
            <v>Pintura de Taller</v>
          </cell>
          <cell r="C420">
            <v>0</v>
          </cell>
          <cell r="D420">
            <v>0</v>
          </cell>
        </row>
        <row r="421">
          <cell r="A421">
            <v>0</v>
          </cell>
          <cell r="B421" t="str">
            <v>MO-1001-12 [PEM] Pintor Estructura Metálica</v>
          </cell>
          <cell r="C421">
            <v>0.5</v>
          </cell>
          <cell r="D421">
            <v>0</v>
          </cell>
          <cell r="E421" t="str">
            <v>Día</v>
          </cell>
          <cell r="F421">
            <v>737.38099547511399</v>
          </cell>
          <cell r="G421">
            <v>132.72999999999999</v>
          </cell>
          <cell r="H421">
            <v>435.06</v>
          </cell>
        </row>
        <row r="422">
          <cell r="A422">
            <v>0</v>
          </cell>
          <cell r="B422" t="str">
            <v>MO-1001-13 [AEM] Armadores Estructuras Metálica</v>
          </cell>
          <cell r="C422">
            <v>0.5</v>
          </cell>
          <cell r="D422">
            <v>0</v>
          </cell>
          <cell r="E422" t="str">
            <v>Día</v>
          </cell>
          <cell r="F422">
            <v>1124.7393665158368</v>
          </cell>
          <cell r="G422">
            <v>202.45</v>
          </cell>
          <cell r="H422">
            <v>663.59</v>
          </cell>
        </row>
        <row r="423">
          <cell r="A423">
            <v>0</v>
          </cell>
          <cell r="B423" t="str">
            <v>MO-1001-14 [AyEM] Ayudante Estructuras Metálica</v>
          </cell>
          <cell r="C423">
            <v>0.5</v>
          </cell>
          <cell r="D423">
            <v>0</v>
          </cell>
          <cell r="E423" t="str">
            <v>Día</v>
          </cell>
          <cell r="F423">
            <v>866.50045248868685</v>
          </cell>
          <cell r="G423">
            <v>155.97</v>
          </cell>
          <cell r="H423">
            <v>511.24</v>
          </cell>
        </row>
        <row r="424">
          <cell r="A424">
            <v>0</v>
          </cell>
          <cell r="B424" t="str">
            <v>Servicios, Herramientas y Equipos</v>
          </cell>
          <cell r="C424">
            <v>0</v>
          </cell>
          <cell r="D424">
            <v>0</v>
          </cell>
        </row>
        <row r="425">
          <cell r="A425">
            <v>0</v>
          </cell>
          <cell r="B425" t="str">
            <v>Compresor p/ Pintura</v>
          </cell>
          <cell r="C425">
            <v>4</v>
          </cell>
          <cell r="D425">
            <v>0</v>
          </cell>
          <cell r="E425" t="str">
            <v>Hr</v>
          </cell>
          <cell r="F425">
            <v>63.56</v>
          </cell>
          <cell r="G425">
            <v>11.44</v>
          </cell>
          <cell r="H425">
            <v>300</v>
          </cell>
        </row>
        <row r="426">
          <cell r="A426">
            <v>45.833333333333329</v>
          </cell>
          <cell r="B426" t="str">
            <v>Conexión Clipconn Viga - Viga - Viga [ W24 + W24 @ W24 ]</v>
          </cell>
          <cell r="C426">
            <v>1</v>
          </cell>
          <cell r="D426">
            <v>0</v>
          </cell>
          <cell r="E426" t="str">
            <v>Ud</v>
          </cell>
          <cell r="F426">
            <v>0</v>
          </cell>
          <cell r="G426">
            <v>120.75747422680412</v>
          </cell>
          <cell r="H426">
            <v>0</v>
          </cell>
          <cell r="I426">
            <v>9370.7800000000007</v>
          </cell>
        </row>
        <row r="428">
          <cell r="A428">
            <v>46.833333333333329</v>
          </cell>
          <cell r="B428" t="str">
            <v>Análisis de Precio Unitario de 1.00 Ud de Conexión Clipconn Viga - Viga [ C12 + C12 @ W24 ]: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</row>
        <row r="429">
          <cell r="A429">
            <v>0</v>
          </cell>
          <cell r="B429" t="str">
            <v>Materiales</v>
          </cell>
          <cell r="C429">
            <v>0</v>
          </cell>
          <cell r="D429">
            <v>0</v>
          </cell>
        </row>
        <row r="430">
          <cell r="A430" t="str">
            <v>lbm</v>
          </cell>
          <cell r="B430" t="str">
            <v>Placa Base</v>
          </cell>
          <cell r="C430">
            <v>0</v>
          </cell>
          <cell r="D430">
            <v>0</v>
          </cell>
          <cell r="I430" t="str">
            <v>Perimeter</v>
          </cell>
        </row>
        <row r="431">
          <cell r="A431">
            <v>40.833333333333329</v>
          </cell>
          <cell r="B431" t="str">
            <v>Plate 1/1 ''</v>
          </cell>
          <cell r="C431">
            <v>0</v>
          </cell>
          <cell r="D431">
            <v>0.05</v>
          </cell>
          <cell r="E431" t="str">
            <v>p2</v>
          </cell>
          <cell r="F431">
            <v>1102.4999999999998</v>
          </cell>
          <cell r="G431">
            <v>198.45</v>
          </cell>
          <cell r="H431">
            <v>0</v>
          </cell>
          <cell r="I431">
            <v>2</v>
          </cell>
        </row>
        <row r="432">
          <cell r="A432">
            <v>0</v>
          </cell>
          <cell r="B432" t="str">
            <v>Perno ø 1 3/8'' x 20'' F1554 A36</v>
          </cell>
          <cell r="C432">
            <v>0</v>
          </cell>
          <cell r="D432">
            <v>0</v>
          </cell>
          <cell r="E432" t="str">
            <v>Ud</v>
          </cell>
          <cell r="F432">
            <v>1560</v>
          </cell>
          <cell r="G432">
            <v>280.8</v>
          </cell>
          <cell r="H432">
            <v>0</v>
          </cell>
          <cell r="I432">
            <v>0</v>
          </cell>
        </row>
        <row r="433">
          <cell r="A433">
            <v>0</v>
          </cell>
          <cell r="B433" t="str">
            <v>Esparragos y Pernos:</v>
          </cell>
          <cell r="C433">
            <v>0</v>
          </cell>
          <cell r="D433">
            <v>0</v>
          </cell>
          <cell r="I433">
            <v>0</v>
          </cell>
        </row>
        <row r="434">
          <cell r="A434">
            <v>0</v>
          </cell>
          <cell r="B434" t="str">
            <v>Perno Ø  - A325   3/4'' x 2 1/2''</v>
          </cell>
          <cell r="C434">
            <v>18</v>
          </cell>
          <cell r="D434">
            <v>0</v>
          </cell>
          <cell r="E434" t="str">
            <v>Ud</v>
          </cell>
          <cell r="F434">
            <v>36.347457627118644</v>
          </cell>
          <cell r="G434">
            <v>6.54</v>
          </cell>
          <cell r="H434">
            <v>771.97</v>
          </cell>
          <cell r="I434">
            <v>0</v>
          </cell>
        </row>
        <row r="435">
          <cell r="A435">
            <v>0</v>
          </cell>
          <cell r="B435" t="str">
            <v>Conexión Clipconn</v>
          </cell>
          <cell r="C435">
            <v>0</v>
          </cell>
          <cell r="D435">
            <v>0</v>
          </cell>
          <cell r="I435">
            <v>0</v>
          </cell>
        </row>
        <row r="436">
          <cell r="A436">
            <v>19.399999999999999</v>
          </cell>
          <cell r="B436" t="str">
            <v>2L4X4X3/8</v>
          </cell>
          <cell r="C436">
            <v>3</v>
          </cell>
          <cell r="D436">
            <v>0</v>
          </cell>
          <cell r="E436" t="str">
            <v>pl</v>
          </cell>
          <cell r="F436">
            <v>523.79999999999995</v>
          </cell>
          <cell r="G436">
            <v>94.28</v>
          </cell>
          <cell r="H436">
            <v>1854.24</v>
          </cell>
          <cell r="I436">
            <v>1.3333333333333333</v>
          </cell>
        </row>
        <row r="437">
          <cell r="A437">
            <v>7.2</v>
          </cell>
          <cell r="B437" t="str">
            <v>L3X3X3/8</v>
          </cell>
          <cell r="C437">
            <v>0</v>
          </cell>
          <cell r="D437">
            <v>0</v>
          </cell>
          <cell r="E437" t="str">
            <v>pl</v>
          </cell>
          <cell r="F437">
            <v>194.4</v>
          </cell>
          <cell r="G437">
            <v>34.99</v>
          </cell>
          <cell r="H437">
            <v>0</v>
          </cell>
          <cell r="I437">
            <v>1</v>
          </cell>
        </row>
        <row r="438">
          <cell r="A438">
            <v>0</v>
          </cell>
          <cell r="B438" t="str">
            <v>Pinturas</v>
          </cell>
          <cell r="C438">
            <v>0</v>
          </cell>
          <cell r="D438">
            <v>0</v>
          </cell>
        </row>
        <row r="439">
          <cell r="A439">
            <v>0</v>
          </cell>
          <cell r="B439" t="str">
            <v>Pintura Multi-Purpose Epoxy Haze Gray</v>
          </cell>
          <cell r="C439">
            <v>2.4774144000000001E-2</v>
          </cell>
          <cell r="D439">
            <v>3.0364664062661459</v>
          </cell>
          <cell r="E439" t="str">
            <v>cub</v>
          </cell>
          <cell r="F439">
            <v>5925.0254237288136</v>
          </cell>
          <cell r="G439">
            <v>1066.5</v>
          </cell>
          <cell r="H439">
            <v>699.15</v>
          </cell>
        </row>
        <row r="440">
          <cell r="A440">
            <v>0</v>
          </cell>
          <cell r="B440" t="str">
            <v>Pintura High Gloss Urethane Gris Perla</v>
          </cell>
          <cell r="C440">
            <v>1.2387072000000001E-2</v>
          </cell>
          <cell r="D440">
            <v>7.0729328125322919</v>
          </cell>
          <cell r="E440" t="str">
            <v>Gls</v>
          </cell>
          <cell r="F440">
            <v>2154.5508474576272</v>
          </cell>
          <cell r="G440">
            <v>387.82</v>
          </cell>
          <cell r="H440">
            <v>254.24</v>
          </cell>
        </row>
        <row r="441">
          <cell r="A441">
            <v>0</v>
          </cell>
          <cell r="B441" t="str">
            <v>Miscelaneos</v>
          </cell>
          <cell r="C441">
            <v>0</v>
          </cell>
          <cell r="D441">
            <v>0</v>
          </cell>
        </row>
        <row r="442">
          <cell r="A442">
            <v>0</v>
          </cell>
          <cell r="B442" t="str">
            <v>Electrodo E70XX Universal 1/8''</v>
          </cell>
          <cell r="C442">
            <v>0</v>
          </cell>
          <cell r="D442">
            <v>0</v>
          </cell>
          <cell r="E442" t="str">
            <v>Lbs</v>
          </cell>
          <cell r="F442">
            <v>98</v>
          </cell>
          <cell r="G442">
            <v>17.64</v>
          </cell>
          <cell r="H442">
            <v>0</v>
          </cell>
        </row>
        <row r="443">
          <cell r="A443">
            <v>0</v>
          </cell>
          <cell r="B443" t="str">
            <v>Acetileno 390</v>
          </cell>
          <cell r="C443">
            <v>0</v>
          </cell>
          <cell r="D443">
            <v>0</v>
          </cell>
          <cell r="E443" t="str">
            <v>p3</v>
          </cell>
          <cell r="F443">
            <v>9.6525423728813564</v>
          </cell>
          <cell r="G443">
            <v>1.74</v>
          </cell>
          <cell r="H443">
            <v>0</v>
          </cell>
        </row>
        <row r="444">
          <cell r="A444">
            <v>0</v>
          </cell>
          <cell r="B444" t="str">
            <v>Oxigeno Industrial 220</v>
          </cell>
          <cell r="C444">
            <v>0</v>
          </cell>
          <cell r="D444">
            <v>0</v>
          </cell>
          <cell r="E444" t="str">
            <v>p3</v>
          </cell>
          <cell r="F444">
            <v>2.6864406779661016</v>
          </cell>
          <cell r="G444">
            <v>0.48</v>
          </cell>
          <cell r="H444">
            <v>0</v>
          </cell>
        </row>
        <row r="445">
          <cell r="A445">
            <v>0</v>
          </cell>
          <cell r="B445" t="str">
            <v>Disco p/ esmerilar</v>
          </cell>
          <cell r="C445">
            <v>3</v>
          </cell>
          <cell r="D445">
            <v>0</v>
          </cell>
          <cell r="E445" t="str">
            <v>Ud</v>
          </cell>
          <cell r="F445">
            <v>150</v>
          </cell>
          <cell r="G445">
            <v>27</v>
          </cell>
          <cell r="H445">
            <v>531</v>
          </cell>
        </row>
        <row r="446">
          <cell r="A446">
            <v>0</v>
          </cell>
          <cell r="B446" t="str">
            <v>Mano de Obra</v>
          </cell>
          <cell r="C446">
            <v>0</v>
          </cell>
          <cell r="D446">
            <v>0</v>
          </cell>
        </row>
        <row r="447">
          <cell r="A447">
            <v>0</v>
          </cell>
          <cell r="B447" t="str">
            <v>Fabricación</v>
          </cell>
          <cell r="C447">
            <v>0</v>
          </cell>
          <cell r="D447">
            <v>0</v>
          </cell>
        </row>
        <row r="448">
          <cell r="A448">
            <v>0</v>
          </cell>
          <cell r="B448" t="str">
            <v>SandBlasting Superficie Metálicas</v>
          </cell>
          <cell r="C448">
            <v>0.37161216000000002</v>
          </cell>
          <cell r="D448">
            <v>2.2571489587423565E-2</v>
          </cell>
          <cell r="E448" t="str">
            <v>m2</v>
          </cell>
          <cell r="F448">
            <v>169.5</v>
          </cell>
          <cell r="G448">
            <v>30.51</v>
          </cell>
          <cell r="H448">
            <v>76</v>
          </cell>
        </row>
        <row r="449">
          <cell r="A449">
            <v>0</v>
          </cell>
          <cell r="B449" t="str">
            <v>Fabricación Estructura Metalica - Placa</v>
          </cell>
          <cell r="C449">
            <v>2.9100000000000001E-2</v>
          </cell>
          <cell r="D449">
            <v>3.0927835051546324E-2</v>
          </cell>
          <cell r="E449" t="str">
            <v>ton</v>
          </cell>
          <cell r="F449">
            <v>22000</v>
          </cell>
          <cell r="G449">
            <v>3960</v>
          </cell>
          <cell r="H449">
            <v>778.8</v>
          </cell>
        </row>
        <row r="450">
          <cell r="A450">
            <v>0</v>
          </cell>
          <cell r="B450" t="str">
            <v>Pintura de Taller</v>
          </cell>
          <cell r="C450">
            <v>0</v>
          </cell>
          <cell r="D450">
            <v>0</v>
          </cell>
        </row>
        <row r="451">
          <cell r="A451">
            <v>0</v>
          </cell>
          <cell r="B451" t="str">
            <v>MO-1001-12 [PEM] Pintor Estructura Metálica</v>
          </cell>
          <cell r="C451">
            <v>0.5</v>
          </cell>
          <cell r="D451">
            <v>0</v>
          </cell>
          <cell r="E451" t="str">
            <v>Día</v>
          </cell>
          <cell r="F451">
            <v>737.38099547511399</v>
          </cell>
          <cell r="G451">
            <v>132.72999999999999</v>
          </cell>
          <cell r="H451">
            <v>435.06</v>
          </cell>
        </row>
        <row r="452">
          <cell r="A452">
            <v>0</v>
          </cell>
          <cell r="B452" t="str">
            <v>MO-1001-13 [AEM] Armadores Estructuras Metálica</v>
          </cell>
          <cell r="C452">
            <v>0.5</v>
          </cell>
          <cell r="D452">
            <v>0</v>
          </cell>
          <cell r="E452" t="str">
            <v>Día</v>
          </cell>
          <cell r="F452">
            <v>1124.7393665158368</v>
          </cell>
          <cell r="G452">
            <v>202.45</v>
          </cell>
          <cell r="H452">
            <v>663.59</v>
          </cell>
        </row>
        <row r="453">
          <cell r="A453">
            <v>0</v>
          </cell>
          <cell r="B453" t="str">
            <v>MO-1001-14 [AyEM] Ayudante Estructuras Metálica</v>
          </cell>
          <cell r="C453">
            <v>0.5</v>
          </cell>
          <cell r="D453">
            <v>0</v>
          </cell>
          <cell r="E453" t="str">
            <v>Día</v>
          </cell>
          <cell r="F453">
            <v>866.50045248868685</v>
          </cell>
          <cell r="G453">
            <v>155.97</v>
          </cell>
          <cell r="H453">
            <v>511.24</v>
          </cell>
        </row>
        <row r="454">
          <cell r="A454">
            <v>0</v>
          </cell>
          <cell r="B454" t="str">
            <v>Servicios, Herramientas y Equipos</v>
          </cell>
          <cell r="C454">
            <v>0</v>
          </cell>
          <cell r="D454">
            <v>0</v>
          </cell>
        </row>
        <row r="455">
          <cell r="A455">
            <v>0</v>
          </cell>
          <cell r="B455" t="str">
            <v>Compresor p/ Pintura</v>
          </cell>
          <cell r="C455">
            <v>4</v>
          </cell>
          <cell r="D455">
            <v>0</v>
          </cell>
          <cell r="E455" t="str">
            <v>Hr</v>
          </cell>
          <cell r="F455">
            <v>63.56</v>
          </cell>
          <cell r="G455">
            <v>11.44</v>
          </cell>
          <cell r="H455">
            <v>300</v>
          </cell>
        </row>
        <row r="456">
          <cell r="A456">
            <v>46.833333333333329</v>
          </cell>
          <cell r="B456" t="str">
            <v>Conexión Clipconn Viga - Viga [ C12 + C12 @ W24 ]</v>
          </cell>
          <cell r="C456">
            <v>1</v>
          </cell>
          <cell r="D456">
            <v>0</v>
          </cell>
          <cell r="E456" t="str">
            <v>Ud</v>
          </cell>
          <cell r="F456">
            <v>0</v>
          </cell>
          <cell r="G456">
            <v>118.13213058419247</v>
          </cell>
          <cell r="H456">
            <v>0</v>
          </cell>
          <cell r="I456">
            <v>6875.29</v>
          </cell>
        </row>
        <row r="458">
          <cell r="A458">
            <v>47.833333333333329</v>
          </cell>
          <cell r="B458" t="str">
            <v>Análisis de Precio Unitario de 1.00 Ud de Conexión Clipconn Viga - Viga [ C12 @ W24 ]: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</row>
        <row r="459">
          <cell r="A459">
            <v>0</v>
          </cell>
          <cell r="B459" t="str">
            <v>Materiales</v>
          </cell>
          <cell r="C459">
            <v>0</v>
          </cell>
          <cell r="D459">
            <v>0</v>
          </cell>
        </row>
        <row r="460">
          <cell r="A460" t="str">
            <v>lbm</v>
          </cell>
          <cell r="B460" t="str">
            <v>Placa Base</v>
          </cell>
          <cell r="C460">
            <v>0</v>
          </cell>
          <cell r="D460">
            <v>0</v>
          </cell>
          <cell r="I460" t="str">
            <v>Perimeter</v>
          </cell>
        </row>
        <row r="461">
          <cell r="A461">
            <v>40.833333333333329</v>
          </cell>
          <cell r="B461" t="str">
            <v>Plate 1/1 ''</v>
          </cell>
          <cell r="C461">
            <v>0</v>
          </cell>
          <cell r="D461">
            <v>0.05</v>
          </cell>
          <cell r="E461" t="str">
            <v>p2</v>
          </cell>
          <cell r="F461">
            <v>1102.4999999999998</v>
          </cell>
          <cell r="G461">
            <v>198.45</v>
          </cell>
          <cell r="H461">
            <v>0</v>
          </cell>
          <cell r="I461">
            <v>2</v>
          </cell>
        </row>
        <row r="462">
          <cell r="A462">
            <v>0</v>
          </cell>
          <cell r="B462" t="str">
            <v>Perno ø 1 3/8'' x 20'' F1554 A36</v>
          </cell>
          <cell r="C462">
            <v>0</v>
          </cell>
          <cell r="D462">
            <v>0</v>
          </cell>
          <cell r="E462" t="str">
            <v>Ud</v>
          </cell>
          <cell r="F462">
            <v>1560</v>
          </cell>
          <cell r="G462">
            <v>280.8</v>
          </cell>
          <cell r="H462">
            <v>0</v>
          </cell>
          <cell r="I462">
            <v>0</v>
          </cell>
        </row>
        <row r="463">
          <cell r="A463">
            <v>0</v>
          </cell>
          <cell r="B463" t="str">
            <v>Esparragos y Pernos:</v>
          </cell>
          <cell r="C463">
            <v>0</v>
          </cell>
          <cell r="D463">
            <v>0</v>
          </cell>
          <cell r="I463">
            <v>0</v>
          </cell>
        </row>
        <row r="464">
          <cell r="A464">
            <v>0</v>
          </cell>
          <cell r="B464" t="str">
            <v>Perno Ø  - A325   3/4'' x 2 1/2''</v>
          </cell>
          <cell r="C464">
            <v>12</v>
          </cell>
          <cell r="D464">
            <v>0</v>
          </cell>
          <cell r="E464" t="str">
            <v>Ud</v>
          </cell>
          <cell r="F464">
            <v>36.347457627118644</v>
          </cell>
          <cell r="G464">
            <v>6.54</v>
          </cell>
          <cell r="H464">
            <v>514.65</v>
          </cell>
          <cell r="I464">
            <v>0</v>
          </cell>
        </row>
        <row r="465">
          <cell r="A465">
            <v>0</v>
          </cell>
          <cell r="B465" t="str">
            <v>Conexión Clipconn</v>
          </cell>
          <cell r="C465">
            <v>0</v>
          </cell>
          <cell r="D465">
            <v>0</v>
          </cell>
          <cell r="I465">
            <v>0</v>
          </cell>
        </row>
        <row r="466">
          <cell r="A466">
            <v>19.399999999999999</v>
          </cell>
          <cell r="B466" t="str">
            <v>2L4X4X3/8</v>
          </cell>
          <cell r="C466">
            <v>1.5</v>
          </cell>
          <cell r="D466">
            <v>0</v>
          </cell>
          <cell r="E466" t="str">
            <v>pl</v>
          </cell>
          <cell r="F466">
            <v>523.79999999999995</v>
          </cell>
          <cell r="G466">
            <v>94.28</v>
          </cell>
          <cell r="H466">
            <v>927.12</v>
          </cell>
          <cell r="I466">
            <v>1.3333333333333333</v>
          </cell>
        </row>
        <row r="467">
          <cell r="A467">
            <v>7.2</v>
          </cell>
          <cell r="B467" t="str">
            <v>L3X3X3/8</v>
          </cell>
          <cell r="C467">
            <v>0</v>
          </cell>
          <cell r="D467">
            <v>0</v>
          </cell>
          <cell r="E467" t="str">
            <v>pl</v>
          </cell>
          <cell r="F467">
            <v>194.4</v>
          </cell>
          <cell r="G467">
            <v>34.99</v>
          </cell>
          <cell r="H467">
            <v>0</v>
          </cell>
          <cell r="I467">
            <v>1</v>
          </cell>
        </row>
        <row r="468">
          <cell r="A468">
            <v>0</v>
          </cell>
          <cell r="B468" t="str">
            <v>Pinturas</v>
          </cell>
          <cell r="C468">
            <v>0</v>
          </cell>
          <cell r="D468">
            <v>0</v>
          </cell>
        </row>
        <row r="469">
          <cell r="A469">
            <v>0</v>
          </cell>
          <cell r="B469" t="str">
            <v>Pintura Multi-Purpose Epoxy Haze Gray</v>
          </cell>
          <cell r="C469">
            <v>1.2387072000000001E-2</v>
          </cell>
          <cell r="D469">
            <v>7.0729328125322919</v>
          </cell>
          <cell r="E469" t="str">
            <v>cub</v>
          </cell>
          <cell r="F469">
            <v>5925.0254237288136</v>
          </cell>
          <cell r="G469">
            <v>1066.5</v>
          </cell>
          <cell r="H469">
            <v>699.15</v>
          </cell>
        </row>
        <row r="470">
          <cell r="A470">
            <v>0</v>
          </cell>
          <cell r="B470" t="str">
            <v>Pintura High Gloss Urethane Gris Perla</v>
          </cell>
          <cell r="C470">
            <v>6.1935360000000004E-3</v>
          </cell>
          <cell r="D470">
            <v>15.145865625064584</v>
          </cell>
          <cell r="E470" t="str">
            <v>Gls</v>
          </cell>
          <cell r="F470">
            <v>2154.5508474576272</v>
          </cell>
          <cell r="G470">
            <v>387.82</v>
          </cell>
          <cell r="H470">
            <v>254.24</v>
          </cell>
        </row>
        <row r="471">
          <cell r="A471">
            <v>0</v>
          </cell>
          <cell r="B471" t="str">
            <v>Miscelaneos</v>
          </cell>
          <cell r="C471">
            <v>0</v>
          </cell>
          <cell r="D471">
            <v>0</v>
          </cell>
        </row>
        <row r="472">
          <cell r="A472">
            <v>0</v>
          </cell>
          <cell r="B472" t="str">
            <v>Electrodo E70XX Universal 1/8''</v>
          </cell>
          <cell r="C472">
            <v>0</v>
          </cell>
          <cell r="D472">
            <v>0</v>
          </cell>
          <cell r="E472" t="str">
            <v>Lbs</v>
          </cell>
          <cell r="F472">
            <v>98</v>
          </cell>
          <cell r="G472">
            <v>17.64</v>
          </cell>
          <cell r="H472">
            <v>0</v>
          </cell>
        </row>
        <row r="473">
          <cell r="A473">
            <v>0</v>
          </cell>
          <cell r="B473" t="str">
            <v>Acetileno 390</v>
          </cell>
          <cell r="C473">
            <v>0</v>
          </cell>
          <cell r="D473">
            <v>0</v>
          </cell>
          <cell r="E473" t="str">
            <v>p3</v>
          </cell>
          <cell r="F473">
            <v>9.6525423728813564</v>
          </cell>
          <cell r="G473">
            <v>1.74</v>
          </cell>
          <cell r="H473">
            <v>0</v>
          </cell>
        </row>
        <row r="474">
          <cell r="A474">
            <v>0</v>
          </cell>
          <cell r="B474" t="str">
            <v>Oxigeno Industrial 220</v>
          </cell>
          <cell r="C474">
            <v>0</v>
          </cell>
          <cell r="D474">
            <v>0</v>
          </cell>
          <cell r="E474" t="str">
            <v>p3</v>
          </cell>
          <cell r="F474">
            <v>2.6864406779661016</v>
          </cell>
          <cell r="G474">
            <v>0.48</v>
          </cell>
          <cell r="H474">
            <v>0</v>
          </cell>
        </row>
        <row r="475">
          <cell r="A475">
            <v>0</v>
          </cell>
          <cell r="B475" t="str">
            <v>Disco p/ esmerilar</v>
          </cell>
          <cell r="C475">
            <v>3</v>
          </cell>
          <cell r="D475">
            <v>0</v>
          </cell>
          <cell r="E475" t="str">
            <v>Ud</v>
          </cell>
          <cell r="F475">
            <v>150</v>
          </cell>
          <cell r="G475">
            <v>27</v>
          </cell>
          <cell r="H475">
            <v>531</v>
          </cell>
        </row>
        <row r="476">
          <cell r="A476">
            <v>0</v>
          </cell>
          <cell r="B476" t="str">
            <v>Mano de Obra</v>
          </cell>
          <cell r="C476">
            <v>0</v>
          </cell>
          <cell r="D476">
            <v>0</v>
          </cell>
        </row>
        <row r="477">
          <cell r="A477">
            <v>0</v>
          </cell>
          <cell r="B477" t="str">
            <v>Fabricación</v>
          </cell>
          <cell r="C477">
            <v>0</v>
          </cell>
          <cell r="D477">
            <v>0</v>
          </cell>
        </row>
        <row r="478">
          <cell r="A478">
            <v>0</v>
          </cell>
          <cell r="B478" t="str">
            <v>SandBlasting Superficie Metálicas</v>
          </cell>
          <cell r="C478">
            <v>0.18580608000000001</v>
          </cell>
          <cell r="D478">
            <v>2.2571489587423565E-2</v>
          </cell>
          <cell r="E478" t="str">
            <v>m2</v>
          </cell>
          <cell r="F478">
            <v>169.5</v>
          </cell>
          <cell r="G478">
            <v>30.51</v>
          </cell>
          <cell r="H478">
            <v>38</v>
          </cell>
        </row>
        <row r="479">
          <cell r="A479">
            <v>0</v>
          </cell>
          <cell r="B479" t="str">
            <v>Fabricación Estructura Metalica - Placa</v>
          </cell>
          <cell r="C479">
            <v>1.455E-2</v>
          </cell>
          <cell r="D479">
            <v>0.37457044673539519</v>
          </cell>
          <cell r="E479" t="str">
            <v>ton</v>
          </cell>
          <cell r="F479">
            <v>22000</v>
          </cell>
          <cell r="G479">
            <v>3960</v>
          </cell>
          <cell r="H479">
            <v>519.20000000000005</v>
          </cell>
        </row>
        <row r="480">
          <cell r="A480">
            <v>0</v>
          </cell>
          <cell r="B480" t="str">
            <v>Pintura de Taller</v>
          </cell>
          <cell r="C480">
            <v>0</v>
          </cell>
          <cell r="D480">
            <v>0</v>
          </cell>
        </row>
        <row r="481">
          <cell r="A481">
            <v>0</v>
          </cell>
          <cell r="B481" t="str">
            <v>MO-1001-12 [PEM] Pintor Estructura Metálica</v>
          </cell>
          <cell r="C481">
            <v>0.5</v>
          </cell>
          <cell r="D481">
            <v>0</v>
          </cell>
          <cell r="E481" t="str">
            <v>Día</v>
          </cell>
          <cell r="F481">
            <v>737.38099547511399</v>
          </cell>
          <cell r="G481">
            <v>132.72999999999999</v>
          </cell>
          <cell r="H481">
            <v>435.06</v>
          </cell>
        </row>
        <row r="482">
          <cell r="A482">
            <v>0</v>
          </cell>
          <cell r="B482" t="str">
            <v>MO-1001-13 [AEM] Armadores Estructuras Metálica</v>
          </cell>
          <cell r="C482">
            <v>0.5</v>
          </cell>
          <cell r="D482">
            <v>0</v>
          </cell>
          <cell r="E482" t="str">
            <v>Día</v>
          </cell>
          <cell r="F482">
            <v>1124.7393665158368</v>
          </cell>
          <cell r="G482">
            <v>202.45</v>
          </cell>
          <cell r="H482">
            <v>663.59</v>
          </cell>
        </row>
        <row r="483">
          <cell r="A483">
            <v>0</v>
          </cell>
          <cell r="B483" t="str">
            <v>MO-1001-14 [AyEM] Ayudante Estructuras Metálica</v>
          </cell>
          <cell r="C483">
            <v>0.5</v>
          </cell>
          <cell r="D483">
            <v>0</v>
          </cell>
          <cell r="E483" t="str">
            <v>Día</v>
          </cell>
          <cell r="F483">
            <v>866.50045248868685</v>
          </cell>
          <cell r="G483">
            <v>155.97</v>
          </cell>
          <cell r="H483">
            <v>511.24</v>
          </cell>
        </row>
        <row r="484">
          <cell r="A484">
            <v>0</v>
          </cell>
          <cell r="B484" t="str">
            <v>Servicios, Herramientas y Equipos</v>
          </cell>
          <cell r="C484">
            <v>0</v>
          </cell>
          <cell r="D484">
            <v>0</v>
          </cell>
        </row>
        <row r="485">
          <cell r="A485">
            <v>0</v>
          </cell>
          <cell r="B485" t="str">
            <v>Compresor p/ Pintura</v>
          </cell>
          <cell r="C485">
            <v>4</v>
          </cell>
          <cell r="D485">
            <v>0</v>
          </cell>
          <cell r="E485" t="str">
            <v>Hr</v>
          </cell>
          <cell r="F485">
            <v>63.56</v>
          </cell>
          <cell r="G485">
            <v>11.44</v>
          </cell>
          <cell r="H485">
            <v>300</v>
          </cell>
        </row>
        <row r="486">
          <cell r="A486">
            <v>47.833333333333329</v>
          </cell>
          <cell r="B486" t="str">
            <v>Conexión Clipconn Viga - Viga [ C12 @ W24 ]</v>
          </cell>
          <cell r="C486">
            <v>1</v>
          </cell>
          <cell r="D486">
            <v>0</v>
          </cell>
          <cell r="E486" t="str">
            <v>Ud</v>
          </cell>
          <cell r="F486">
            <v>0</v>
          </cell>
          <cell r="G486">
            <v>185.33505154639172</v>
          </cell>
          <cell r="H486">
            <v>0</v>
          </cell>
          <cell r="I486">
            <v>5393.25</v>
          </cell>
        </row>
        <row r="488">
          <cell r="A488">
            <v>48.833333333333329</v>
          </cell>
          <cell r="B488" t="str">
            <v>Análisis de Precio Unitario de 1.00 Ud de Conexión Clipconn Viga - Viga [ W24 @ W24 ]: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</row>
        <row r="489">
          <cell r="A489">
            <v>0</v>
          </cell>
          <cell r="B489" t="str">
            <v>Materiales</v>
          </cell>
          <cell r="C489">
            <v>0</v>
          </cell>
          <cell r="D489">
            <v>0</v>
          </cell>
        </row>
        <row r="490">
          <cell r="A490" t="str">
            <v>lbm</v>
          </cell>
          <cell r="B490" t="str">
            <v>Placa Base</v>
          </cell>
          <cell r="C490">
            <v>0</v>
          </cell>
          <cell r="D490">
            <v>0</v>
          </cell>
          <cell r="I490" t="str">
            <v>Perimeter</v>
          </cell>
        </row>
        <row r="491">
          <cell r="A491">
            <v>40.833333333333329</v>
          </cell>
          <cell r="B491" t="str">
            <v>Plate 1/1 ''</v>
          </cell>
          <cell r="C491">
            <v>0</v>
          </cell>
          <cell r="D491">
            <v>0.05</v>
          </cell>
          <cell r="E491" t="str">
            <v>p2</v>
          </cell>
          <cell r="F491">
            <v>1102.4999999999998</v>
          </cell>
          <cell r="G491">
            <v>198.45</v>
          </cell>
          <cell r="H491">
            <v>0</v>
          </cell>
          <cell r="I491">
            <v>2</v>
          </cell>
        </row>
        <row r="492">
          <cell r="A492">
            <v>0</v>
          </cell>
          <cell r="B492" t="str">
            <v>Perno ø 1 3/8'' x 20'' F1554 A36</v>
          </cell>
          <cell r="C492">
            <v>0</v>
          </cell>
          <cell r="D492">
            <v>0</v>
          </cell>
          <cell r="E492" t="str">
            <v>Ud</v>
          </cell>
          <cell r="F492">
            <v>1560</v>
          </cell>
          <cell r="G492">
            <v>280.8</v>
          </cell>
          <cell r="H492">
            <v>0</v>
          </cell>
          <cell r="I492">
            <v>0</v>
          </cell>
        </row>
        <row r="493">
          <cell r="A493">
            <v>0</v>
          </cell>
          <cell r="B493" t="str">
            <v>Esparragos y Pernos:</v>
          </cell>
          <cell r="C493">
            <v>0</v>
          </cell>
          <cell r="D493">
            <v>0</v>
          </cell>
          <cell r="I493">
            <v>0</v>
          </cell>
        </row>
        <row r="494">
          <cell r="A494">
            <v>0</v>
          </cell>
          <cell r="B494" t="str">
            <v>Perno Ø  - A325   3/4'' x 2 1/2''</v>
          </cell>
          <cell r="C494">
            <v>18</v>
          </cell>
          <cell r="D494">
            <v>0</v>
          </cell>
          <cell r="E494" t="str">
            <v>Ud</v>
          </cell>
          <cell r="F494">
            <v>36.347457627118644</v>
          </cell>
          <cell r="G494">
            <v>6.54</v>
          </cell>
          <cell r="H494">
            <v>771.97</v>
          </cell>
          <cell r="I494">
            <v>0</v>
          </cell>
        </row>
        <row r="495">
          <cell r="A495">
            <v>0</v>
          </cell>
          <cell r="B495" t="str">
            <v>Conexión Clipconn</v>
          </cell>
          <cell r="C495">
            <v>0</v>
          </cell>
          <cell r="D495">
            <v>0</v>
          </cell>
          <cell r="I495">
            <v>0</v>
          </cell>
        </row>
        <row r="496">
          <cell r="A496">
            <v>19.399999999999999</v>
          </cell>
          <cell r="B496" t="str">
            <v>2L4X4X3/8</v>
          </cell>
          <cell r="C496">
            <v>1.5</v>
          </cell>
          <cell r="D496">
            <v>0</v>
          </cell>
          <cell r="E496" t="str">
            <v>pl</v>
          </cell>
          <cell r="F496">
            <v>523.79999999999995</v>
          </cell>
          <cell r="G496">
            <v>94.28</v>
          </cell>
          <cell r="H496">
            <v>927.12</v>
          </cell>
          <cell r="I496">
            <v>1.3333333333333333</v>
          </cell>
        </row>
        <row r="497">
          <cell r="A497">
            <v>7.2</v>
          </cell>
          <cell r="B497" t="str">
            <v>L3X3X3/8</v>
          </cell>
          <cell r="C497">
            <v>0</v>
          </cell>
          <cell r="D497">
            <v>0</v>
          </cell>
          <cell r="E497" t="str">
            <v>pl</v>
          </cell>
          <cell r="F497">
            <v>194.4</v>
          </cell>
          <cell r="G497">
            <v>34.99</v>
          </cell>
          <cell r="H497">
            <v>0</v>
          </cell>
          <cell r="I497">
            <v>1</v>
          </cell>
        </row>
        <row r="498">
          <cell r="A498">
            <v>0</v>
          </cell>
          <cell r="B498" t="str">
            <v>Pinturas</v>
          </cell>
          <cell r="C498">
            <v>0</v>
          </cell>
          <cell r="D498">
            <v>0</v>
          </cell>
        </row>
        <row r="499">
          <cell r="A499">
            <v>0</v>
          </cell>
          <cell r="B499" t="str">
            <v>Pintura Multi-Purpose Epoxy Haze Gray</v>
          </cell>
          <cell r="C499">
            <v>1.2387072000000001E-2</v>
          </cell>
          <cell r="D499">
            <v>7.0729328125322919</v>
          </cell>
          <cell r="E499" t="str">
            <v>cub</v>
          </cell>
          <cell r="F499">
            <v>5925.0254237288136</v>
          </cell>
          <cell r="G499">
            <v>1066.5</v>
          </cell>
          <cell r="H499">
            <v>699.15</v>
          </cell>
        </row>
        <row r="500">
          <cell r="A500">
            <v>0</v>
          </cell>
          <cell r="B500" t="str">
            <v>Pintura High Gloss Urethane Gris Perla</v>
          </cell>
          <cell r="C500">
            <v>6.1935360000000004E-3</v>
          </cell>
          <cell r="D500">
            <v>15.145865625064584</v>
          </cell>
          <cell r="E500" t="str">
            <v>Gls</v>
          </cell>
          <cell r="F500">
            <v>2154.5508474576272</v>
          </cell>
          <cell r="G500">
            <v>387.82</v>
          </cell>
          <cell r="H500">
            <v>254.24</v>
          </cell>
        </row>
        <row r="501">
          <cell r="A501">
            <v>0</v>
          </cell>
          <cell r="B501" t="str">
            <v>Miscelaneos</v>
          </cell>
          <cell r="C501">
            <v>0</v>
          </cell>
          <cell r="D501">
            <v>0</v>
          </cell>
        </row>
        <row r="502">
          <cell r="A502">
            <v>0</v>
          </cell>
          <cell r="B502" t="str">
            <v>Electrodo E70XX Universal 1/8''</v>
          </cell>
          <cell r="C502">
            <v>0</v>
          </cell>
          <cell r="D502">
            <v>0</v>
          </cell>
          <cell r="E502" t="str">
            <v>Lbs</v>
          </cell>
          <cell r="F502">
            <v>98</v>
          </cell>
          <cell r="G502">
            <v>17.64</v>
          </cell>
          <cell r="H502">
            <v>0</v>
          </cell>
        </row>
        <row r="503">
          <cell r="A503">
            <v>0</v>
          </cell>
          <cell r="B503" t="str">
            <v>Acetileno 390</v>
          </cell>
          <cell r="C503">
            <v>0</v>
          </cell>
          <cell r="D503">
            <v>0</v>
          </cell>
          <cell r="E503" t="str">
            <v>p3</v>
          </cell>
          <cell r="F503">
            <v>9.6525423728813564</v>
          </cell>
          <cell r="G503">
            <v>1.74</v>
          </cell>
          <cell r="H503">
            <v>0</v>
          </cell>
        </row>
        <row r="504">
          <cell r="A504">
            <v>0</v>
          </cell>
          <cell r="B504" t="str">
            <v>Oxigeno Industrial 220</v>
          </cell>
          <cell r="C504">
            <v>0</v>
          </cell>
          <cell r="D504">
            <v>0</v>
          </cell>
          <cell r="E504" t="str">
            <v>p3</v>
          </cell>
          <cell r="F504">
            <v>2.6864406779661016</v>
          </cell>
          <cell r="G504">
            <v>0.48</v>
          </cell>
          <cell r="H504">
            <v>0</v>
          </cell>
        </row>
        <row r="505">
          <cell r="A505">
            <v>0</v>
          </cell>
          <cell r="B505" t="str">
            <v>Disco p/ esmerilar</v>
          </cell>
          <cell r="C505">
            <v>3</v>
          </cell>
          <cell r="D505">
            <v>0</v>
          </cell>
          <cell r="E505" t="str">
            <v>Ud</v>
          </cell>
          <cell r="F505">
            <v>150</v>
          </cell>
          <cell r="G505">
            <v>27</v>
          </cell>
          <cell r="H505">
            <v>531</v>
          </cell>
        </row>
        <row r="506">
          <cell r="A506">
            <v>0</v>
          </cell>
          <cell r="B506" t="str">
            <v>Mano de Obra</v>
          </cell>
          <cell r="C506">
            <v>0</v>
          </cell>
          <cell r="D506">
            <v>0</v>
          </cell>
        </row>
        <row r="507">
          <cell r="A507">
            <v>0</v>
          </cell>
          <cell r="B507" t="str">
            <v>Fabricación</v>
          </cell>
          <cell r="C507">
            <v>0</v>
          </cell>
          <cell r="D507">
            <v>0</v>
          </cell>
        </row>
        <row r="508">
          <cell r="A508">
            <v>0</v>
          </cell>
          <cell r="B508" t="str">
            <v>SandBlasting Superficie Metálicas</v>
          </cell>
          <cell r="C508">
            <v>0.18580608000000001</v>
          </cell>
          <cell r="D508">
            <v>2.2571489587423565E-2</v>
          </cell>
          <cell r="E508" t="str">
            <v>m2</v>
          </cell>
          <cell r="F508">
            <v>169.5</v>
          </cell>
          <cell r="G508">
            <v>30.51</v>
          </cell>
          <cell r="H508">
            <v>38</v>
          </cell>
        </row>
        <row r="509">
          <cell r="A509">
            <v>0</v>
          </cell>
          <cell r="B509" t="str">
            <v>Fabricación Estructura Metalica - Placa</v>
          </cell>
          <cell r="C509">
            <v>1.455E-2</v>
          </cell>
          <cell r="D509">
            <v>0.37457044673539519</v>
          </cell>
          <cell r="E509" t="str">
            <v>ton</v>
          </cell>
          <cell r="F509">
            <v>22000</v>
          </cell>
          <cell r="G509">
            <v>3960</v>
          </cell>
          <cell r="H509">
            <v>519.20000000000005</v>
          </cell>
        </row>
        <row r="510">
          <cell r="A510">
            <v>0</v>
          </cell>
          <cell r="B510" t="str">
            <v>Pintura de Taller</v>
          </cell>
          <cell r="C510">
            <v>0</v>
          </cell>
          <cell r="D510">
            <v>0</v>
          </cell>
        </row>
        <row r="511">
          <cell r="A511">
            <v>0</v>
          </cell>
          <cell r="B511" t="str">
            <v>MO-1001-12 [PEM] Pintor Estructura Metálica</v>
          </cell>
          <cell r="C511">
            <v>0.5</v>
          </cell>
          <cell r="D511">
            <v>0</v>
          </cell>
          <cell r="E511" t="str">
            <v>Día</v>
          </cell>
          <cell r="F511">
            <v>737.38099547511399</v>
          </cell>
          <cell r="G511">
            <v>132.72999999999999</v>
          </cell>
          <cell r="H511">
            <v>435.06</v>
          </cell>
        </row>
        <row r="512">
          <cell r="A512">
            <v>0</v>
          </cell>
          <cell r="B512" t="str">
            <v>MO-1001-13 [AEM] Armadores Estructuras Metálica</v>
          </cell>
          <cell r="C512">
            <v>0.5</v>
          </cell>
          <cell r="D512">
            <v>0</v>
          </cell>
          <cell r="E512" t="str">
            <v>Día</v>
          </cell>
          <cell r="F512">
            <v>1124.7393665158368</v>
          </cell>
          <cell r="G512">
            <v>202.45</v>
          </cell>
          <cell r="H512">
            <v>663.59</v>
          </cell>
        </row>
        <row r="513">
          <cell r="A513">
            <v>0</v>
          </cell>
          <cell r="B513" t="str">
            <v>MO-1001-14 [AyEM] Ayudante Estructuras Metálica</v>
          </cell>
          <cell r="C513">
            <v>0.5</v>
          </cell>
          <cell r="D513">
            <v>0</v>
          </cell>
          <cell r="E513" t="str">
            <v>Día</v>
          </cell>
          <cell r="F513">
            <v>866.50045248868685</v>
          </cell>
          <cell r="G513">
            <v>155.97</v>
          </cell>
          <cell r="H513">
            <v>511.24</v>
          </cell>
        </row>
        <row r="514">
          <cell r="A514">
            <v>0</v>
          </cell>
          <cell r="B514" t="str">
            <v>Servicios, Herramientas y Equipos</v>
          </cell>
          <cell r="C514">
            <v>0</v>
          </cell>
          <cell r="D514">
            <v>0</v>
          </cell>
        </row>
        <row r="515">
          <cell r="A515">
            <v>0</v>
          </cell>
          <cell r="B515" t="str">
            <v>Compresor p/ Pintura</v>
          </cell>
          <cell r="C515">
            <v>4</v>
          </cell>
          <cell r="D515">
            <v>0</v>
          </cell>
          <cell r="E515" t="str">
            <v>Hr</v>
          </cell>
          <cell r="F515">
            <v>63.56</v>
          </cell>
          <cell r="G515">
            <v>11.44</v>
          </cell>
          <cell r="H515">
            <v>300</v>
          </cell>
        </row>
        <row r="516">
          <cell r="A516">
            <v>48.833333333333329</v>
          </cell>
          <cell r="B516" t="str">
            <v>Conexión Clipconn Viga - Viga [ W24 @ W24 ]</v>
          </cell>
          <cell r="C516">
            <v>1</v>
          </cell>
          <cell r="D516">
            <v>0</v>
          </cell>
          <cell r="E516" t="str">
            <v>Ud</v>
          </cell>
          <cell r="F516">
            <v>0</v>
          </cell>
          <cell r="G516">
            <v>194.1776632302406</v>
          </cell>
          <cell r="H516">
            <v>0</v>
          </cell>
          <cell r="I516">
            <v>5650.57</v>
          </cell>
        </row>
        <row r="518">
          <cell r="A518">
            <v>49.833333333333329</v>
          </cell>
          <cell r="B518" t="str">
            <v>Análisis de Precio Unitario de 1.00 Ud de Conexión a Momento y Cortante Viga - Col [ W 24 @ HSS 12 ]: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</row>
        <row r="519">
          <cell r="A519">
            <v>0</v>
          </cell>
          <cell r="B519" t="str">
            <v>Materiales</v>
          </cell>
          <cell r="C519">
            <v>0</v>
          </cell>
          <cell r="D519">
            <v>0</v>
          </cell>
        </row>
        <row r="520">
          <cell r="A520" t="str">
            <v>lbm</v>
          </cell>
          <cell r="B520" t="str">
            <v>Moment Plate</v>
          </cell>
          <cell r="C520">
            <v>0</v>
          </cell>
          <cell r="D520">
            <v>0</v>
          </cell>
          <cell r="I520" t="str">
            <v>Perimeter</v>
          </cell>
        </row>
        <row r="521">
          <cell r="A521">
            <v>40.833333333333329</v>
          </cell>
          <cell r="B521" t="str">
            <v>Plate 1/1 ''</v>
          </cell>
          <cell r="C521">
            <v>4.8611111111111107</v>
          </cell>
          <cell r="D521">
            <v>0.05</v>
          </cell>
          <cell r="E521" t="str">
            <v>p2</v>
          </cell>
          <cell r="F521">
            <v>1102.4999999999998</v>
          </cell>
          <cell r="G521">
            <v>198.45</v>
          </cell>
          <cell r="H521">
            <v>6640.27</v>
          </cell>
          <cell r="I521">
            <v>2</v>
          </cell>
        </row>
        <row r="522">
          <cell r="A522">
            <v>0</v>
          </cell>
          <cell r="B522" t="str">
            <v>Perno Ø  - A325 1    '' x 3    ''</v>
          </cell>
          <cell r="C522">
            <v>20</v>
          </cell>
          <cell r="D522">
            <v>0</v>
          </cell>
          <cell r="E522" t="str">
            <v>Ud</v>
          </cell>
          <cell r="F522">
            <v>83.533898305084747</v>
          </cell>
          <cell r="G522">
            <v>15.04</v>
          </cell>
          <cell r="H522">
            <v>1971.48</v>
          </cell>
          <cell r="I522">
            <v>0</v>
          </cell>
        </row>
        <row r="523">
          <cell r="A523">
            <v>0</v>
          </cell>
          <cell r="B523" t="str">
            <v>Shear Plate</v>
          </cell>
          <cell r="C523">
            <v>0</v>
          </cell>
          <cell r="D523">
            <v>0</v>
          </cell>
          <cell r="I523">
            <v>0</v>
          </cell>
        </row>
        <row r="524">
          <cell r="A524">
            <v>15.3125</v>
          </cell>
          <cell r="B524" t="str">
            <v>Plate 3/8 ''</v>
          </cell>
          <cell r="C524">
            <v>0.4709201388888889</v>
          </cell>
          <cell r="D524">
            <v>0</v>
          </cell>
          <cell r="E524" t="str">
            <v>p2</v>
          </cell>
          <cell r="F524">
            <v>413.4375</v>
          </cell>
          <cell r="G524">
            <v>74.42</v>
          </cell>
          <cell r="H524">
            <v>229.74</v>
          </cell>
          <cell r="I524">
            <v>24</v>
          </cell>
        </row>
        <row r="525">
          <cell r="A525">
            <v>0</v>
          </cell>
          <cell r="B525" t="str">
            <v>Perno Ø  - A325 1    '' x 3    ''</v>
          </cell>
          <cell r="C525">
            <v>5</v>
          </cell>
          <cell r="D525">
            <v>0.05</v>
          </cell>
          <cell r="E525" t="str">
            <v>Ud</v>
          </cell>
          <cell r="F525">
            <v>83.533898305084747</v>
          </cell>
          <cell r="G525">
            <v>15.04</v>
          </cell>
          <cell r="H525">
            <v>517.51</v>
          </cell>
          <cell r="I525">
            <v>0</v>
          </cell>
        </row>
        <row r="526">
          <cell r="A526">
            <v>0</v>
          </cell>
          <cell r="B526" t="str">
            <v>Pinturas</v>
          </cell>
          <cell r="C526">
            <v>0</v>
          </cell>
          <cell r="D526">
            <v>0</v>
          </cell>
        </row>
        <row r="527">
          <cell r="A527">
            <v>0</v>
          </cell>
          <cell r="B527" t="str">
            <v>Pintura Multi-Purpose Epoxy Haze Gray</v>
          </cell>
          <cell r="C527">
            <v>0.13021479333333336</v>
          </cell>
          <cell r="D527">
            <v>0.53592379851976857</v>
          </cell>
          <cell r="E527" t="str">
            <v>cub</v>
          </cell>
          <cell r="F527">
            <v>5925.0254237288136</v>
          </cell>
          <cell r="G527">
            <v>1066.5</v>
          </cell>
          <cell r="H527">
            <v>1398.31</v>
          </cell>
        </row>
        <row r="528">
          <cell r="A528">
            <v>0</v>
          </cell>
          <cell r="B528" t="str">
            <v>Pintura High Gloss Urethane Gris Perla</v>
          </cell>
          <cell r="C528">
            <v>6.5107396666666678E-2</v>
          </cell>
          <cell r="D528">
            <v>0.53592379851976857</v>
          </cell>
          <cell r="E528" t="str">
            <v>Gls</v>
          </cell>
          <cell r="F528">
            <v>2154.5508474576272</v>
          </cell>
          <cell r="G528">
            <v>387.82</v>
          </cell>
          <cell r="H528">
            <v>254.24</v>
          </cell>
        </row>
        <row r="529">
          <cell r="A529">
            <v>0</v>
          </cell>
          <cell r="B529" t="str">
            <v>Miscelaneos</v>
          </cell>
          <cell r="C529">
            <v>0</v>
          </cell>
          <cell r="D529">
            <v>0</v>
          </cell>
        </row>
        <row r="530">
          <cell r="A530">
            <v>0</v>
          </cell>
          <cell r="B530" t="str">
            <v>Electrodo E70XX Universal 1/8''</v>
          </cell>
          <cell r="C530">
            <v>12</v>
          </cell>
          <cell r="D530">
            <v>0</v>
          </cell>
          <cell r="E530" t="str">
            <v>Lbs</v>
          </cell>
          <cell r="F530">
            <v>98</v>
          </cell>
          <cell r="G530">
            <v>17.64</v>
          </cell>
          <cell r="H530">
            <v>1387.68</v>
          </cell>
        </row>
        <row r="531">
          <cell r="A531">
            <v>0</v>
          </cell>
          <cell r="B531" t="str">
            <v>Acetileno 390</v>
          </cell>
          <cell r="C531">
            <v>24</v>
          </cell>
          <cell r="D531">
            <v>0</v>
          </cell>
          <cell r="E531" t="str">
            <v>p3</v>
          </cell>
          <cell r="F531">
            <v>9.6525423728813564</v>
          </cell>
          <cell r="G531">
            <v>1.74</v>
          </cell>
          <cell r="H531">
            <v>273.42</v>
          </cell>
        </row>
        <row r="532">
          <cell r="A532">
            <v>0</v>
          </cell>
          <cell r="B532" t="str">
            <v>Oxigeno Industrial 220</v>
          </cell>
          <cell r="C532">
            <v>7.92</v>
          </cell>
          <cell r="D532">
            <v>1.0101010101010111E-2</v>
          </cell>
          <cell r="E532" t="str">
            <v>p3</v>
          </cell>
          <cell r="F532">
            <v>2.6864406779661016</v>
          </cell>
          <cell r="G532">
            <v>0.48</v>
          </cell>
          <cell r="H532">
            <v>25.33</v>
          </cell>
        </row>
        <row r="533">
          <cell r="A533">
            <v>0</v>
          </cell>
          <cell r="B533" t="str">
            <v>Disco p/ esmerilar</v>
          </cell>
          <cell r="C533">
            <v>3</v>
          </cell>
          <cell r="D533">
            <v>0</v>
          </cell>
          <cell r="E533" t="str">
            <v>Ud</v>
          </cell>
          <cell r="F533">
            <v>150</v>
          </cell>
          <cell r="G533">
            <v>27</v>
          </cell>
          <cell r="H533">
            <v>531</v>
          </cell>
        </row>
        <row r="534">
          <cell r="A534">
            <v>0</v>
          </cell>
          <cell r="B534" t="str">
            <v>Mano de Obra</v>
          </cell>
          <cell r="C534">
            <v>0</v>
          </cell>
          <cell r="D534">
            <v>0</v>
          </cell>
        </row>
        <row r="535">
          <cell r="A535">
            <v>0</v>
          </cell>
          <cell r="B535" t="str">
            <v>Fabricación</v>
          </cell>
          <cell r="C535">
            <v>0</v>
          </cell>
          <cell r="D535">
            <v>0</v>
          </cell>
        </row>
        <row r="536">
          <cell r="A536">
            <v>0</v>
          </cell>
          <cell r="B536" t="str">
            <v>SandBlasting Superficie Metálicas</v>
          </cell>
          <cell r="C536">
            <v>1.9532219000000002</v>
          </cell>
          <cell r="D536">
            <v>3.4702150329155058E-3</v>
          </cell>
          <cell r="E536" t="str">
            <v>m2</v>
          </cell>
          <cell r="F536">
            <v>169.5</v>
          </cell>
          <cell r="G536">
            <v>30.51</v>
          </cell>
          <cell r="H536">
            <v>392.02</v>
          </cell>
        </row>
        <row r="537">
          <cell r="A537">
            <v>0</v>
          </cell>
          <cell r="B537" t="str">
            <v>Fabricación Estructura Metalica - Placa</v>
          </cell>
          <cell r="C537">
            <v>0.10285316749855322</v>
          </cell>
          <cell r="D537">
            <v>6.9485779342160839E-2</v>
          </cell>
          <cell r="E537" t="str">
            <v>ton</v>
          </cell>
          <cell r="F537">
            <v>22000</v>
          </cell>
          <cell r="G537">
            <v>3960</v>
          </cell>
          <cell r="H537">
            <v>2855.6</v>
          </cell>
        </row>
        <row r="538">
          <cell r="A538">
            <v>0</v>
          </cell>
          <cell r="B538" t="str">
            <v>Pintura de Taller</v>
          </cell>
          <cell r="C538">
            <v>0</v>
          </cell>
          <cell r="D538">
            <v>0</v>
          </cell>
        </row>
        <row r="539">
          <cell r="A539">
            <v>0</v>
          </cell>
          <cell r="B539" t="str">
            <v>MO-1001-12 [PEM] Pintor Estructura Metálica</v>
          </cell>
          <cell r="C539">
            <v>1</v>
          </cell>
          <cell r="D539">
            <v>0</v>
          </cell>
          <cell r="E539" t="str">
            <v>Día</v>
          </cell>
          <cell r="F539">
            <v>737.38099547511399</v>
          </cell>
          <cell r="G539">
            <v>132.72999999999999</v>
          </cell>
          <cell r="H539">
            <v>870.11</v>
          </cell>
        </row>
        <row r="540">
          <cell r="A540">
            <v>0</v>
          </cell>
          <cell r="B540" t="str">
            <v>MO-1001-13 [AEM] Armadores Estructuras Metálica</v>
          </cell>
          <cell r="C540">
            <v>1</v>
          </cell>
          <cell r="D540">
            <v>0</v>
          </cell>
          <cell r="E540" t="str">
            <v>Día</v>
          </cell>
          <cell r="F540">
            <v>1124.7393665158368</v>
          </cell>
          <cell r="G540">
            <v>202.45</v>
          </cell>
          <cell r="H540">
            <v>1327.19</v>
          </cell>
        </row>
        <row r="541">
          <cell r="A541">
            <v>0</v>
          </cell>
          <cell r="B541" t="str">
            <v>MO-1001-14 [AyEM] Ayudante Estructuras Metálica</v>
          </cell>
          <cell r="C541">
            <v>1</v>
          </cell>
          <cell r="D541">
            <v>0</v>
          </cell>
          <cell r="E541" t="str">
            <v>Día</v>
          </cell>
          <cell r="F541">
            <v>866.50045248868685</v>
          </cell>
          <cell r="G541">
            <v>155.97</v>
          </cell>
          <cell r="H541">
            <v>1022.47</v>
          </cell>
        </row>
        <row r="542">
          <cell r="A542">
            <v>0</v>
          </cell>
          <cell r="B542" t="str">
            <v>Servicios, Herramientas y Equipos</v>
          </cell>
          <cell r="C542">
            <v>0</v>
          </cell>
          <cell r="D542">
            <v>0</v>
          </cell>
        </row>
        <row r="543">
          <cell r="A543">
            <v>0</v>
          </cell>
          <cell r="B543" t="str">
            <v>Compresor p/ Pintura</v>
          </cell>
          <cell r="C543">
            <v>8</v>
          </cell>
          <cell r="D543">
            <v>0</v>
          </cell>
          <cell r="E543" t="str">
            <v>Hr</v>
          </cell>
          <cell r="F543">
            <v>63.56</v>
          </cell>
          <cell r="G543">
            <v>11.44</v>
          </cell>
          <cell r="H543">
            <v>600</v>
          </cell>
        </row>
        <row r="544">
          <cell r="A544">
            <v>49.833333333333329</v>
          </cell>
          <cell r="B544" t="str">
            <v>Conexión a Momento y Cortante Viga - Col [ W 24 @ HSS 12 ]</v>
          </cell>
          <cell r="C544">
            <v>1</v>
          </cell>
          <cell r="D544">
            <v>0</v>
          </cell>
          <cell r="E544" t="str">
            <v>Ud</v>
          </cell>
          <cell r="F544">
            <v>0</v>
          </cell>
          <cell r="G544">
            <v>98.666723123940258</v>
          </cell>
          <cell r="H544">
            <v>0</v>
          </cell>
          <cell r="I544">
            <v>20296.37</v>
          </cell>
        </row>
        <row r="546">
          <cell r="A546">
            <v>50.833333333333329</v>
          </cell>
          <cell r="B546" t="str">
            <v>Análisis de Precio Unitario de 1.00 Ud de Conexión a Momento y Cortante Viga - Viga [ W16 @ W16 ]: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</row>
        <row r="547">
          <cell r="A547">
            <v>0</v>
          </cell>
          <cell r="B547" t="str">
            <v>Materiales</v>
          </cell>
          <cell r="C547">
            <v>0</v>
          </cell>
          <cell r="D547">
            <v>0</v>
          </cell>
        </row>
        <row r="548">
          <cell r="A548" t="str">
            <v>lbm</v>
          </cell>
          <cell r="B548" t="str">
            <v>Moment Plate</v>
          </cell>
          <cell r="C548">
            <v>0</v>
          </cell>
          <cell r="D548">
            <v>0</v>
          </cell>
          <cell r="I548" t="str">
            <v>Perimeter</v>
          </cell>
        </row>
        <row r="549">
          <cell r="A549">
            <v>20.416666666666664</v>
          </cell>
          <cell r="B549" t="str">
            <v>Plate 1/2 ''</v>
          </cell>
          <cell r="C549">
            <v>0</v>
          </cell>
          <cell r="D549">
            <v>0.05</v>
          </cell>
          <cell r="E549" t="str">
            <v>p2</v>
          </cell>
          <cell r="F549">
            <v>551.24999999999989</v>
          </cell>
          <cell r="G549">
            <v>99.23</v>
          </cell>
          <cell r="H549">
            <v>0</v>
          </cell>
          <cell r="I549">
            <v>2</v>
          </cell>
        </row>
        <row r="550">
          <cell r="A550">
            <v>0</v>
          </cell>
          <cell r="B550" t="str">
            <v>Perno Ø  - A325   3/4'' x 2 1/2''</v>
          </cell>
          <cell r="C550">
            <v>0</v>
          </cell>
          <cell r="D550">
            <v>0</v>
          </cell>
          <cell r="E550" t="str">
            <v>Ud</v>
          </cell>
          <cell r="F550">
            <v>36.347457627118644</v>
          </cell>
          <cell r="G550">
            <v>6.54</v>
          </cell>
          <cell r="H550">
            <v>0</v>
          </cell>
          <cell r="I550">
            <v>0</v>
          </cell>
        </row>
        <row r="551">
          <cell r="A551">
            <v>0</v>
          </cell>
          <cell r="B551" t="str">
            <v>Shear Plate</v>
          </cell>
          <cell r="C551">
            <v>0</v>
          </cell>
          <cell r="D551">
            <v>0</v>
          </cell>
          <cell r="I551">
            <v>0</v>
          </cell>
        </row>
        <row r="552">
          <cell r="A552">
            <v>19.399999999999999</v>
          </cell>
          <cell r="B552" t="str">
            <v>2L4X4X3/8</v>
          </cell>
          <cell r="C552">
            <v>12</v>
          </cell>
          <cell r="D552">
            <v>0</v>
          </cell>
          <cell r="E552" t="str">
            <v>pl</v>
          </cell>
          <cell r="F552">
            <v>523.79999999999995</v>
          </cell>
          <cell r="G552">
            <v>94.28</v>
          </cell>
          <cell r="H552">
            <v>7416.96</v>
          </cell>
          <cell r="I552">
            <v>1.3333333333333333</v>
          </cell>
        </row>
        <row r="553">
          <cell r="A553">
            <v>0</v>
          </cell>
          <cell r="B553" t="str">
            <v>Perno Ø  - A325   3/4'' x 2 1/2''</v>
          </cell>
          <cell r="C553">
            <v>12</v>
          </cell>
          <cell r="D553">
            <v>5.0000000000000121E-2</v>
          </cell>
          <cell r="E553" t="str">
            <v>Ud</v>
          </cell>
          <cell r="F553">
            <v>36.347457627118644</v>
          </cell>
          <cell r="G553">
            <v>6.54</v>
          </cell>
          <cell r="H553">
            <v>540.38</v>
          </cell>
          <cell r="I553">
            <v>0</v>
          </cell>
        </row>
        <row r="554">
          <cell r="A554">
            <v>0</v>
          </cell>
          <cell r="B554" t="str">
            <v>Pinturas</v>
          </cell>
          <cell r="C554">
            <v>0</v>
          </cell>
          <cell r="D554">
            <v>0</v>
          </cell>
        </row>
        <row r="555">
          <cell r="A555">
            <v>0</v>
          </cell>
          <cell r="B555" t="str">
            <v>Pintura Multi-Purpose Epoxy Haze Gray</v>
          </cell>
          <cell r="C555">
            <v>9.9096576000000006E-2</v>
          </cell>
          <cell r="D555">
            <v>9.1166015665364655E-3</v>
          </cell>
          <cell r="E555" t="str">
            <v>cub</v>
          </cell>
          <cell r="F555">
            <v>5925.0254237288136</v>
          </cell>
          <cell r="G555">
            <v>1066.5</v>
          </cell>
          <cell r="H555">
            <v>699.15</v>
          </cell>
        </row>
        <row r="556">
          <cell r="A556">
            <v>0</v>
          </cell>
          <cell r="B556" t="str">
            <v>Pintura High Gloss Urethane Gris Perla</v>
          </cell>
          <cell r="C556">
            <v>4.9548288000000003E-2</v>
          </cell>
          <cell r="D556">
            <v>9.1166015665364655E-3</v>
          </cell>
          <cell r="E556" t="str">
            <v>Gls</v>
          </cell>
          <cell r="F556">
            <v>2154.5508474576272</v>
          </cell>
          <cell r="G556">
            <v>387.82</v>
          </cell>
          <cell r="H556">
            <v>127.12</v>
          </cell>
        </row>
        <row r="557">
          <cell r="A557">
            <v>0</v>
          </cell>
          <cell r="B557" t="str">
            <v>Miscelaneos</v>
          </cell>
          <cell r="C557">
            <v>0</v>
          </cell>
          <cell r="D557">
            <v>0</v>
          </cell>
        </row>
        <row r="558">
          <cell r="A558">
            <v>0</v>
          </cell>
          <cell r="B558" t="str">
            <v>Electrodo E70XX Universal 1/8''</v>
          </cell>
          <cell r="C558">
            <v>0</v>
          </cell>
          <cell r="D558">
            <v>0</v>
          </cell>
          <cell r="E558" t="str">
            <v>Lbs</v>
          </cell>
          <cell r="F558">
            <v>98</v>
          </cell>
          <cell r="G558">
            <v>17.64</v>
          </cell>
          <cell r="H558">
            <v>0</v>
          </cell>
        </row>
        <row r="559">
          <cell r="A559">
            <v>0</v>
          </cell>
          <cell r="B559" t="str">
            <v>Acetileno 390</v>
          </cell>
          <cell r="C559">
            <v>0</v>
          </cell>
          <cell r="D559">
            <v>0</v>
          </cell>
          <cell r="E559" t="str">
            <v>p3</v>
          </cell>
          <cell r="F559">
            <v>9.6525423728813564</v>
          </cell>
          <cell r="G559">
            <v>1.74</v>
          </cell>
          <cell r="H559">
            <v>0</v>
          </cell>
        </row>
        <row r="560">
          <cell r="A560">
            <v>0</v>
          </cell>
          <cell r="B560" t="str">
            <v>Oxigeno Industrial 220</v>
          </cell>
          <cell r="C560">
            <v>0</v>
          </cell>
          <cell r="D560">
            <v>0</v>
          </cell>
          <cell r="E560" t="str">
            <v>p3</v>
          </cell>
          <cell r="F560">
            <v>2.6864406779661016</v>
          </cell>
          <cell r="G560">
            <v>0.48</v>
          </cell>
          <cell r="H560">
            <v>0</v>
          </cell>
        </row>
        <row r="561">
          <cell r="A561">
            <v>0</v>
          </cell>
          <cell r="B561" t="str">
            <v>Disco p/ esmerilar</v>
          </cell>
          <cell r="C561">
            <v>2</v>
          </cell>
          <cell r="D561">
            <v>0</v>
          </cell>
          <cell r="E561" t="str">
            <v>Ud</v>
          </cell>
          <cell r="F561">
            <v>150</v>
          </cell>
          <cell r="G561">
            <v>27</v>
          </cell>
          <cell r="H561">
            <v>354</v>
          </cell>
        </row>
        <row r="562">
          <cell r="A562">
            <v>0</v>
          </cell>
          <cell r="B562" t="str">
            <v>Mano de Obra</v>
          </cell>
          <cell r="C562">
            <v>0</v>
          </cell>
          <cell r="D562">
            <v>0</v>
          </cell>
        </row>
        <row r="563">
          <cell r="A563">
            <v>0</v>
          </cell>
          <cell r="B563" t="str">
            <v>Fabricación</v>
          </cell>
          <cell r="C563">
            <v>0</v>
          </cell>
          <cell r="D563">
            <v>0</v>
          </cell>
        </row>
        <row r="564">
          <cell r="A564">
            <v>0</v>
          </cell>
          <cell r="B564" t="str">
            <v>SandBlasting Superficie Metálicas</v>
          </cell>
          <cell r="C564">
            <v>1.4864486400000001</v>
          </cell>
          <cell r="D564">
            <v>2.3891575560928175E-3</v>
          </cell>
          <cell r="E564" t="str">
            <v>m2</v>
          </cell>
          <cell r="F564">
            <v>169.5</v>
          </cell>
          <cell r="G564">
            <v>30.51</v>
          </cell>
          <cell r="H564">
            <v>298.01</v>
          </cell>
        </row>
        <row r="565">
          <cell r="A565">
            <v>0</v>
          </cell>
          <cell r="B565" t="str">
            <v>Fabricación Estructura Metalica - Placa</v>
          </cell>
          <cell r="C565">
            <v>0.1164</v>
          </cell>
          <cell r="D565">
            <v>3.0927835051546324E-2</v>
          </cell>
          <cell r="E565" t="str">
            <v>ton</v>
          </cell>
          <cell r="F565">
            <v>22000</v>
          </cell>
          <cell r="G565">
            <v>3960</v>
          </cell>
          <cell r="H565">
            <v>3115.2</v>
          </cell>
        </row>
        <row r="566">
          <cell r="A566">
            <v>0</v>
          </cell>
          <cell r="B566" t="str">
            <v>Pintura de Taller</v>
          </cell>
          <cell r="C566">
            <v>0</v>
          </cell>
          <cell r="D566">
            <v>0</v>
          </cell>
        </row>
        <row r="567">
          <cell r="A567">
            <v>0</v>
          </cell>
          <cell r="B567" t="str">
            <v>MO-1001-12 [PEM] Pintor Estructura Metálica</v>
          </cell>
          <cell r="C567">
            <v>0.25</v>
          </cell>
          <cell r="D567">
            <v>0.20000000000000018</v>
          </cell>
          <cell r="E567" t="str">
            <v>Día</v>
          </cell>
          <cell r="F567">
            <v>737.38099547511399</v>
          </cell>
          <cell r="G567">
            <v>132.72999999999999</v>
          </cell>
          <cell r="H567">
            <v>261.02999999999997</v>
          </cell>
        </row>
        <row r="568">
          <cell r="A568">
            <v>0</v>
          </cell>
          <cell r="B568" t="str">
            <v>MO-1001-13 [AEM] Armadores Estructuras Metálica</v>
          </cell>
          <cell r="C568">
            <v>0.25</v>
          </cell>
          <cell r="D568">
            <v>0.20000000000000018</v>
          </cell>
          <cell r="E568" t="str">
            <v>Día</v>
          </cell>
          <cell r="F568">
            <v>1124.7393665158368</v>
          </cell>
          <cell r="G568">
            <v>202.45</v>
          </cell>
          <cell r="H568">
            <v>398.16</v>
          </cell>
        </row>
        <row r="569">
          <cell r="A569">
            <v>0</v>
          </cell>
          <cell r="B569" t="str">
            <v>MO-1001-14 [AyEM] Ayudante Estructuras Metálica</v>
          </cell>
          <cell r="C569">
            <v>0.25</v>
          </cell>
          <cell r="D569">
            <v>0.20000000000000018</v>
          </cell>
          <cell r="E569" t="str">
            <v>Día</v>
          </cell>
          <cell r="F569">
            <v>866.50045248868685</v>
          </cell>
          <cell r="G569">
            <v>155.97</v>
          </cell>
          <cell r="H569">
            <v>306.74</v>
          </cell>
        </row>
        <row r="570">
          <cell r="A570">
            <v>0</v>
          </cell>
          <cell r="B570" t="str">
            <v>Servicios, Herramientas y Equipos</v>
          </cell>
          <cell r="C570">
            <v>0</v>
          </cell>
          <cell r="D570">
            <v>0</v>
          </cell>
        </row>
        <row r="571">
          <cell r="A571">
            <v>0</v>
          </cell>
          <cell r="B571" t="str">
            <v>Compresor p/ Pintura</v>
          </cell>
          <cell r="C571">
            <v>2</v>
          </cell>
          <cell r="D571">
            <v>0</v>
          </cell>
          <cell r="E571" t="str">
            <v>Hr</v>
          </cell>
          <cell r="F571">
            <v>63.56</v>
          </cell>
          <cell r="G571">
            <v>11.44</v>
          </cell>
          <cell r="H571">
            <v>150</v>
          </cell>
        </row>
        <row r="572">
          <cell r="A572">
            <v>50.833333333333329</v>
          </cell>
          <cell r="B572" t="str">
            <v>Conexión a Momento y Cortante Viga - Viga [ W16 @ W16 ]</v>
          </cell>
          <cell r="C572">
            <v>1</v>
          </cell>
          <cell r="D572">
            <v>0</v>
          </cell>
          <cell r="E572" t="str">
            <v>Ud</v>
          </cell>
          <cell r="F572">
            <v>0</v>
          </cell>
          <cell r="G572">
            <v>58.705970790378011</v>
          </cell>
          <cell r="H572">
            <v>0</v>
          </cell>
          <cell r="I572">
            <v>13666.75</v>
          </cell>
        </row>
        <row r="574">
          <cell r="A574">
            <v>51.833333333333329</v>
          </cell>
          <cell r="B574" t="str">
            <v>Análisis de Precio Unitario de 1.00 Ud de Conexión a Momento y Cortante Viga - Col [ W16 @ W12 ] - { Patin }: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0</v>
          </cell>
          <cell r="B575" t="str">
            <v>Materiales</v>
          </cell>
          <cell r="C575">
            <v>0</v>
          </cell>
          <cell r="D575">
            <v>0</v>
          </cell>
        </row>
        <row r="576">
          <cell r="A576" t="str">
            <v>lbm</v>
          </cell>
          <cell r="B576" t="str">
            <v>Moment Plate</v>
          </cell>
          <cell r="C576">
            <v>0</v>
          </cell>
          <cell r="D576">
            <v>0</v>
          </cell>
          <cell r="I576" t="str">
            <v>Perimeter</v>
          </cell>
        </row>
        <row r="577">
          <cell r="A577">
            <v>20.416666666666664</v>
          </cell>
          <cell r="B577" t="str">
            <v>Plate 1/2 ''</v>
          </cell>
          <cell r="C577">
            <v>0.75</v>
          </cell>
          <cell r="D577">
            <v>0.05</v>
          </cell>
          <cell r="E577" t="str">
            <v>p2</v>
          </cell>
          <cell r="F577">
            <v>551.24999999999989</v>
          </cell>
          <cell r="G577">
            <v>99.23</v>
          </cell>
          <cell r="H577">
            <v>512.25</v>
          </cell>
          <cell r="I577">
            <v>2</v>
          </cell>
        </row>
        <row r="578">
          <cell r="A578">
            <v>0</v>
          </cell>
          <cell r="B578" t="str">
            <v>Perno Ø  - A325   3/4'' x 2 1/2''</v>
          </cell>
          <cell r="C578">
            <v>12</v>
          </cell>
          <cell r="D578">
            <v>0</v>
          </cell>
          <cell r="E578" t="str">
            <v>Ud</v>
          </cell>
          <cell r="F578">
            <v>36.347457627118644</v>
          </cell>
          <cell r="G578">
            <v>6.54</v>
          </cell>
          <cell r="H578">
            <v>514.65</v>
          </cell>
          <cell r="I578">
            <v>0</v>
          </cell>
        </row>
        <row r="579">
          <cell r="A579">
            <v>0</v>
          </cell>
          <cell r="B579" t="str">
            <v>Shear Plate</v>
          </cell>
          <cell r="C579">
            <v>0</v>
          </cell>
          <cell r="D579">
            <v>0</v>
          </cell>
          <cell r="I579">
            <v>0</v>
          </cell>
        </row>
        <row r="580">
          <cell r="A580">
            <v>19.399999999999999</v>
          </cell>
          <cell r="B580" t="str">
            <v>2L4X4X3/8</v>
          </cell>
          <cell r="C580">
            <v>12</v>
          </cell>
          <cell r="D580">
            <v>0</v>
          </cell>
          <cell r="E580" t="str">
            <v>pl</v>
          </cell>
          <cell r="F580">
            <v>523.79999999999995</v>
          </cell>
          <cell r="G580">
            <v>94.28</v>
          </cell>
          <cell r="H580">
            <v>7416.96</v>
          </cell>
          <cell r="I580">
            <v>1.3333333333333333</v>
          </cell>
        </row>
        <row r="581">
          <cell r="A581">
            <v>0</v>
          </cell>
          <cell r="B581" t="str">
            <v>Perno Ø  - A325   3/4'' x 2 1/2''</v>
          </cell>
          <cell r="C581">
            <v>12</v>
          </cell>
          <cell r="D581">
            <v>5.0000000000000121E-2</v>
          </cell>
          <cell r="E581" t="str">
            <v>Ud</v>
          </cell>
          <cell r="F581">
            <v>36.347457627118644</v>
          </cell>
          <cell r="G581">
            <v>6.54</v>
          </cell>
          <cell r="H581">
            <v>540.38</v>
          </cell>
          <cell r="I581">
            <v>0</v>
          </cell>
        </row>
        <row r="582">
          <cell r="A582">
            <v>0</v>
          </cell>
          <cell r="B582" t="str">
            <v>Pinturas</v>
          </cell>
          <cell r="C582">
            <v>0</v>
          </cell>
          <cell r="D582">
            <v>0</v>
          </cell>
        </row>
        <row r="583">
          <cell r="A583">
            <v>0</v>
          </cell>
          <cell r="B583" t="str">
            <v>Pintura Multi-Purpose Epoxy Haze Gray</v>
          </cell>
          <cell r="C583">
            <v>0.10838688</v>
          </cell>
          <cell r="D583">
            <v>1.4882982146916635E-2</v>
          </cell>
          <cell r="E583" t="str">
            <v>cub</v>
          </cell>
          <cell r="F583">
            <v>5925.0254237288136</v>
          </cell>
          <cell r="G583">
            <v>1066.5</v>
          </cell>
          <cell r="H583">
            <v>769.07</v>
          </cell>
        </row>
        <row r="584">
          <cell r="A584">
            <v>0</v>
          </cell>
          <cell r="B584" t="str">
            <v>Pintura High Gloss Urethane Gris Perla</v>
          </cell>
          <cell r="C584">
            <v>5.4193440000000002E-2</v>
          </cell>
          <cell r="D584">
            <v>0.10714507143299992</v>
          </cell>
          <cell r="E584" t="str">
            <v>Gls</v>
          </cell>
          <cell r="F584">
            <v>2154.5508474576272</v>
          </cell>
          <cell r="G584">
            <v>387.82</v>
          </cell>
          <cell r="H584">
            <v>152.54</v>
          </cell>
        </row>
        <row r="585">
          <cell r="A585">
            <v>0</v>
          </cell>
          <cell r="B585" t="str">
            <v>Miscelaneos</v>
          </cell>
          <cell r="C585">
            <v>0</v>
          </cell>
          <cell r="D585">
            <v>0</v>
          </cell>
        </row>
        <row r="586">
          <cell r="A586">
            <v>0</v>
          </cell>
          <cell r="B586" t="str">
            <v>Electrodo E70XX Universal 1/8''</v>
          </cell>
          <cell r="C586">
            <v>0</v>
          </cell>
          <cell r="D586">
            <v>0</v>
          </cell>
          <cell r="E586" t="str">
            <v>Lbs</v>
          </cell>
          <cell r="F586">
            <v>98</v>
          </cell>
          <cell r="G586">
            <v>17.64</v>
          </cell>
          <cell r="H586">
            <v>0</v>
          </cell>
        </row>
        <row r="587">
          <cell r="A587">
            <v>0</v>
          </cell>
          <cell r="B587" t="str">
            <v>Acetileno 390</v>
          </cell>
          <cell r="C587">
            <v>0</v>
          </cell>
          <cell r="D587">
            <v>0</v>
          </cell>
          <cell r="E587" t="str">
            <v>p3</v>
          </cell>
          <cell r="F587">
            <v>9.6525423728813564</v>
          </cell>
          <cell r="G587">
            <v>1.74</v>
          </cell>
          <cell r="H587">
            <v>0</v>
          </cell>
        </row>
        <row r="588">
          <cell r="A588">
            <v>0</v>
          </cell>
          <cell r="B588" t="str">
            <v>Oxigeno Industrial 220</v>
          </cell>
          <cell r="C588">
            <v>0</v>
          </cell>
          <cell r="D588">
            <v>0</v>
          </cell>
          <cell r="E588" t="str">
            <v>p3</v>
          </cell>
          <cell r="F588">
            <v>2.6864406779661016</v>
          </cell>
          <cell r="G588">
            <v>0.48</v>
          </cell>
          <cell r="H588">
            <v>0</v>
          </cell>
        </row>
        <row r="589">
          <cell r="A589">
            <v>0</v>
          </cell>
          <cell r="B589" t="str">
            <v>Disco p/ esmerilar</v>
          </cell>
          <cell r="C589">
            <v>2</v>
          </cell>
          <cell r="D589">
            <v>0</v>
          </cell>
          <cell r="E589" t="str">
            <v>Ud</v>
          </cell>
          <cell r="F589">
            <v>150</v>
          </cell>
          <cell r="G589">
            <v>27</v>
          </cell>
          <cell r="H589">
            <v>354</v>
          </cell>
        </row>
        <row r="590">
          <cell r="A590">
            <v>0</v>
          </cell>
          <cell r="B590" t="str">
            <v>Mano de Obra</v>
          </cell>
          <cell r="C590">
            <v>0</v>
          </cell>
          <cell r="D590">
            <v>0</v>
          </cell>
        </row>
        <row r="591">
          <cell r="A591">
            <v>0</v>
          </cell>
          <cell r="B591" t="str">
            <v>Fabricación</v>
          </cell>
          <cell r="C591">
            <v>0</v>
          </cell>
          <cell r="D591">
            <v>0</v>
          </cell>
        </row>
        <row r="592">
          <cell r="A592">
            <v>0</v>
          </cell>
          <cell r="B592" t="str">
            <v>SandBlasting Superficie Metálicas</v>
          </cell>
          <cell r="C592">
            <v>1.6258032</v>
          </cell>
          <cell r="D592">
            <v>2.5813702421056323E-3</v>
          </cell>
          <cell r="E592" t="str">
            <v>m2</v>
          </cell>
          <cell r="F592">
            <v>169.5</v>
          </cell>
          <cell r="G592">
            <v>30.51</v>
          </cell>
          <cell r="H592">
            <v>326.02</v>
          </cell>
        </row>
        <row r="593">
          <cell r="A593">
            <v>0</v>
          </cell>
          <cell r="B593" t="str">
            <v>Fabricación Estructura Metalica - Placa</v>
          </cell>
          <cell r="C593">
            <v>0.12405624999999999</v>
          </cell>
          <cell r="D593">
            <v>4.7911733588593977E-2</v>
          </cell>
          <cell r="E593" t="str">
            <v>ton</v>
          </cell>
          <cell r="F593">
            <v>22000</v>
          </cell>
          <cell r="G593">
            <v>3960</v>
          </cell>
          <cell r="H593">
            <v>3374.8</v>
          </cell>
        </row>
        <row r="594">
          <cell r="A594">
            <v>0</v>
          </cell>
          <cell r="B594" t="str">
            <v>Pintura de Taller</v>
          </cell>
          <cell r="C594">
            <v>0</v>
          </cell>
          <cell r="D594">
            <v>0</v>
          </cell>
        </row>
        <row r="595">
          <cell r="A595">
            <v>0</v>
          </cell>
          <cell r="B595" t="str">
            <v>MO-1001-12 [PEM] Pintor Estructura Metálica</v>
          </cell>
          <cell r="C595">
            <v>0.25</v>
          </cell>
          <cell r="D595">
            <v>0.20000000000000018</v>
          </cell>
          <cell r="E595" t="str">
            <v>Día</v>
          </cell>
          <cell r="F595">
            <v>737.38099547511399</v>
          </cell>
          <cell r="G595">
            <v>132.72999999999999</v>
          </cell>
          <cell r="H595">
            <v>261.02999999999997</v>
          </cell>
        </row>
        <row r="596">
          <cell r="A596">
            <v>0</v>
          </cell>
          <cell r="B596" t="str">
            <v>MO-1001-13 [AEM] Armadores Estructuras Metálica</v>
          </cell>
          <cell r="C596">
            <v>0.25</v>
          </cell>
          <cell r="D596">
            <v>0.20000000000000018</v>
          </cell>
          <cell r="E596" t="str">
            <v>Día</v>
          </cell>
          <cell r="F596">
            <v>1124.7393665158368</v>
          </cell>
          <cell r="G596">
            <v>202.45</v>
          </cell>
          <cell r="H596">
            <v>398.16</v>
          </cell>
        </row>
        <row r="597">
          <cell r="A597">
            <v>0</v>
          </cell>
          <cell r="B597" t="str">
            <v>MO-1001-14 [AyEM] Ayudante Estructuras Metálica</v>
          </cell>
          <cell r="C597">
            <v>0.25</v>
          </cell>
          <cell r="D597">
            <v>0.20000000000000018</v>
          </cell>
          <cell r="E597" t="str">
            <v>Día</v>
          </cell>
          <cell r="F597">
            <v>866.50045248868685</v>
          </cell>
          <cell r="G597">
            <v>155.97</v>
          </cell>
          <cell r="H597">
            <v>306.74</v>
          </cell>
        </row>
        <row r="598">
          <cell r="A598">
            <v>0</v>
          </cell>
          <cell r="B598" t="str">
            <v>Servicios, Herramientas y Equipos</v>
          </cell>
          <cell r="C598">
            <v>0</v>
          </cell>
          <cell r="D598">
            <v>0</v>
          </cell>
        </row>
        <row r="599">
          <cell r="A599">
            <v>0</v>
          </cell>
          <cell r="B599" t="str">
            <v>Compresor p/ Pintura</v>
          </cell>
          <cell r="C599">
            <v>2</v>
          </cell>
          <cell r="D599">
            <v>0</v>
          </cell>
          <cell r="E599" t="str">
            <v>Hr</v>
          </cell>
          <cell r="F599">
            <v>63.56</v>
          </cell>
          <cell r="G599">
            <v>11.44</v>
          </cell>
          <cell r="H599">
            <v>150</v>
          </cell>
        </row>
        <row r="600">
          <cell r="A600">
            <v>51.833333333333329</v>
          </cell>
          <cell r="B600" t="str">
            <v>Conexión a Momento y Cortante Viga - Col [ W16 @ W12 ] - { Patin }</v>
          </cell>
          <cell r="C600">
            <v>1</v>
          </cell>
          <cell r="D600">
            <v>0</v>
          </cell>
          <cell r="E600" t="str">
            <v>Ud</v>
          </cell>
          <cell r="F600">
            <v>0</v>
          </cell>
          <cell r="G600">
            <v>60.765177087006919</v>
          </cell>
          <cell r="H600">
            <v>0</v>
          </cell>
          <cell r="I600">
            <v>15076.6</v>
          </cell>
        </row>
        <row r="602">
          <cell r="A602">
            <v>52.833333333333329</v>
          </cell>
          <cell r="B602" t="str">
            <v>Análisis de Precio Unitario de 1.00 Ud de Conexión a Momento y Cortante Viga - Col [ W16 @ W12 ] - { Alma }: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</row>
        <row r="603">
          <cell r="A603">
            <v>0</v>
          </cell>
          <cell r="B603" t="str">
            <v>Materiales</v>
          </cell>
          <cell r="C603">
            <v>0</v>
          </cell>
          <cell r="D603">
            <v>0</v>
          </cell>
        </row>
        <row r="604">
          <cell r="A604" t="str">
            <v>lbm</v>
          </cell>
          <cell r="B604" t="str">
            <v>Moment Plate</v>
          </cell>
          <cell r="C604">
            <v>0</v>
          </cell>
          <cell r="D604">
            <v>0</v>
          </cell>
          <cell r="I604" t="str">
            <v>Perimeter</v>
          </cell>
        </row>
        <row r="605">
          <cell r="A605">
            <v>20.416666666666664</v>
          </cell>
          <cell r="B605" t="str">
            <v>Plate 1/2 ''</v>
          </cell>
          <cell r="C605">
            <v>2.3541666666666665</v>
          </cell>
          <cell r="D605">
            <v>0.05</v>
          </cell>
          <cell r="E605" t="str">
            <v>p2</v>
          </cell>
          <cell r="F605">
            <v>551.24999999999989</v>
          </cell>
          <cell r="G605">
            <v>99.23</v>
          </cell>
          <cell r="H605">
            <v>1607.91</v>
          </cell>
          <cell r="I605">
            <v>2</v>
          </cell>
        </row>
        <row r="606">
          <cell r="A606">
            <v>0</v>
          </cell>
          <cell r="B606" t="str">
            <v>Perno Ø  - A325   3/4'' x 2 1/2''</v>
          </cell>
          <cell r="C606">
            <v>12</v>
          </cell>
          <cell r="D606">
            <v>0</v>
          </cell>
          <cell r="E606" t="str">
            <v>Ud</v>
          </cell>
          <cell r="F606">
            <v>36.347457627118644</v>
          </cell>
          <cell r="G606">
            <v>6.54</v>
          </cell>
          <cell r="H606">
            <v>514.65</v>
          </cell>
          <cell r="I606">
            <v>0</v>
          </cell>
        </row>
        <row r="607">
          <cell r="A607">
            <v>0</v>
          </cell>
          <cell r="B607" t="str">
            <v>Shear Plate</v>
          </cell>
          <cell r="C607">
            <v>0</v>
          </cell>
          <cell r="D607">
            <v>0</v>
          </cell>
          <cell r="I607">
            <v>0</v>
          </cell>
        </row>
        <row r="608">
          <cell r="A608">
            <v>15.3125</v>
          </cell>
          <cell r="B608" t="str">
            <v>Plate 3/8 ''</v>
          </cell>
          <cell r="C608">
            <v>2.3541666666666665</v>
          </cell>
          <cell r="D608">
            <v>0</v>
          </cell>
          <cell r="E608" t="str">
            <v>p2</v>
          </cell>
          <cell r="F608">
            <v>413.4375</v>
          </cell>
          <cell r="G608">
            <v>74.42</v>
          </cell>
          <cell r="H608">
            <v>1148.5</v>
          </cell>
          <cell r="I608">
            <v>24</v>
          </cell>
        </row>
        <row r="609">
          <cell r="A609">
            <v>0</v>
          </cell>
          <cell r="B609" t="str">
            <v>Perno Ø  - A325   3/4'' x 2 1/2''</v>
          </cell>
          <cell r="C609">
            <v>12</v>
          </cell>
          <cell r="D609">
            <v>5.0000000000000121E-2</v>
          </cell>
          <cell r="E609" t="str">
            <v>Ud</v>
          </cell>
          <cell r="F609">
            <v>36.347457627118644</v>
          </cell>
          <cell r="G609">
            <v>6.54</v>
          </cell>
          <cell r="H609">
            <v>540.38</v>
          </cell>
          <cell r="I609">
            <v>0</v>
          </cell>
        </row>
        <row r="610">
          <cell r="A610">
            <v>0</v>
          </cell>
          <cell r="B610" t="str">
            <v>Pinturas</v>
          </cell>
          <cell r="C610">
            <v>0</v>
          </cell>
          <cell r="D610">
            <v>0</v>
          </cell>
        </row>
        <row r="611">
          <cell r="A611">
            <v>0</v>
          </cell>
          <cell r="B611" t="str">
            <v>Pintura Multi-Purpose Epoxy Haze Gray</v>
          </cell>
          <cell r="C611">
            <v>0.37909601600000004</v>
          </cell>
          <cell r="D611">
            <v>2.3845779481891701E-3</v>
          </cell>
          <cell r="E611" t="str">
            <v>cub</v>
          </cell>
          <cell r="F611">
            <v>5925.0254237288136</v>
          </cell>
          <cell r="G611">
            <v>1066.5</v>
          </cell>
          <cell r="H611">
            <v>2656.78</v>
          </cell>
        </row>
        <row r="612">
          <cell r="A612">
            <v>0</v>
          </cell>
          <cell r="B612" t="str">
            <v>Pintura High Gloss Urethane Gris Perla</v>
          </cell>
          <cell r="C612">
            <v>0.18954800800000002</v>
          </cell>
          <cell r="D612">
            <v>2.3845779481891701E-3</v>
          </cell>
          <cell r="E612" t="str">
            <v>Gls</v>
          </cell>
          <cell r="F612">
            <v>2154.5508474576272</v>
          </cell>
          <cell r="G612">
            <v>387.82</v>
          </cell>
          <cell r="H612">
            <v>483.05</v>
          </cell>
        </row>
        <row r="613">
          <cell r="A613">
            <v>0</v>
          </cell>
          <cell r="B613" t="str">
            <v>Miscelaneos</v>
          </cell>
          <cell r="C613">
            <v>0</v>
          </cell>
          <cell r="D613">
            <v>0</v>
          </cell>
        </row>
        <row r="614">
          <cell r="A614">
            <v>0</v>
          </cell>
          <cell r="B614" t="str">
            <v>Electrodo E70XX Universal 1/8''</v>
          </cell>
          <cell r="C614">
            <v>0</v>
          </cell>
          <cell r="D614">
            <v>0</v>
          </cell>
          <cell r="E614" t="str">
            <v>Lbs</v>
          </cell>
          <cell r="F614">
            <v>98</v>
          </cell>
          <cell r="G614">
            <v>17.64</v>
          </cell>
          <cell r="H614">
            <v>0</v>
          </cell>
        </row>
        <row r="615">
          <cell r="A615">
            <v>0</v>
          </cell>
          <cell r="B615" t="str">
            <v>Acetileno 390</v>
          </cell>
          <cell r="C615">
            <v>0</v>
          </cell>
          <cell r="D615">
            <v>0</v>
          </cell>
          <cell r="E615" t="str">
            <v>p3</v>
          </cell>
          <cell r="F615">
            <v>9.6525423728813564</v>
          </cell>
          <cell r="G615">
            <v>1.74</v>
          </cell>
          <cell r="H615">
            <v>0</v>
          </cell>
        </row>
        <row r="616">
          <cell r="A616">
            <v>0</v>
          </cell>
          <cell r="B616" t="str">
            <v>Oxigeno Industrial 220</v>
          </cell>
          <cell r="C616">
            <v>0</v>
          </cell>
          <cell r="D616">
            <v>0</v>
          </cell>
          <cell r="E616" t="str">
            <v>p3</v>
          </cell>
          <cell r="F616">
            <v>2.6864406779661016</v>
          </cell>
          <cell r="G616">
            <v>0.48</v>
          </cell>
          <cell r="H616">
            <v>0</v>
          </cell>
        </row>
        <row r="617">
          <cell r="A617">
            <v>0</v>
          </cell>
          <cell r="B617" t="str">
            <v>Disco p/ esmerilar</v>
          </cell>
          <cell r="C617">
            <v>2</v>
          </cell>
          <cell r="D617">
            <v>0</v>
          </cell>
          <cell r="E617" t="str">
            <v>Ud</v>
          </cell>
          <cell r="F617">
            <v>150</v>
          </cell>
          <cell r="G617">
            <v>27</v>
          </cell>
          <cell r="H617">
            <v>354</v>
          </cell>
        </row>
        <row r="618">
          <cell r="A618">
            <v>0</v>
          </cell>
          <cell r="B618" t="str">
            <v>Mano de Obra</v>
          </cell>
          <cell r="C618">
            <v>0</v>
          </cell>
          <cell r="D618">
            <v>0</v>
          </cell>
        </row>
        <row r="619">
          <cell r="A619">
            <v>0</v>
          </cell>
          <cell r="B619" t="str">
            <v>Fabricación</v>
          </cell>
          <cell r="C619">
            <v>0</v>
          </cell>
          <cell r="D619">
            <v>0</v>
          </cell>
        </row>
        <row r="620">
          <cell r="A620">
            <v>0</v>
          </cell>
          <cell r="B620" t="str">
            <v>SandBlasting Superficie Metálicas</v>
          </cell>
          <cell r="C620">
            <v>5.6864402400000005</v>
          </cell>
          <cell r="D620">
            <v>6.2600851319241364E-4</v>
          </cell>
          <cell r="E620" t="str">
            <v>m2</v>
          </cell>
          <cell r="F620">
            <v>169.5</v>
          </cell>
          <cell r="G620">
            <v>30.51</v>
          </cell>
          <cell r="H620">
            <v>1138.06</v>
          </cell>
        </row>
        <row r="621">
          <cell r="A621">
            <v>0</v>
          </cell>
          <cell r="B621" t="str">
            <v>Fabricación Estructura Metalica - Placa</v>
          </cell>
          <cell r="C621">
            <v>4.2056206597222222E-2</v>
          </cell>
          <cell r="D621">
            <v>0.18888516215588647</v>
          </cell>
          <cell r="E621" t="str">
            <v>ton</v>
          </cell>
          <cell r="F621">
            <v>22000</v>
          </cell>
          <cell r="G621">
            <v>3960</v>
          </cell>
          <cell r="H621">
            <v>1298</v>
          </cell>
        </row>
        <row r="622">
          <cell r="A622">
            <v>0</v>
          </cell>
          <cell r="B622" t="str">
            <v>Pintura de Taller</v>
          </cell>
          <cell r="C622">
            <v>0</v>
          </cell>
          <cell r="D622">
            <v>0</v>
          </cell>
        </row>
        <row r="623">
          <cell r="A623">
            <v>0</v>
          </cell>
          <cell r="B623" t="str">
            <v>MO-1001-12 [PEM] Pintor Estructura Metálica</v>
          </cell>
          <cell r="C623">
            <v>0.25</v>
          </cell>
          <cell r="D623">
            <v>0.20000000000000018</v>
          </cell>
          <cell r="E623" t="str">
            <v>Día</v>
          </cell>
          <cell r="F623">
            <v>737.38099547511399</v>
          </cell>
          <cell r="G623">
            <v>132.72999999999999</v>
          </cell>
          <cell r="H623">
            <v>261.02999999999997</v>
          </cell>
        </row>
        <row r="624">
          <cell r="A624">
            <v>0</v>
          </cell>
          <cell r="B624" t="str">
            <v>MO-1001-13 [AEM] Armadores Estructuras Metálica</v>
          </cell>
          <cell r="C624">
            <v>0.25</v>
          </cell>
          <cell r="D624">
            <v>0.20000000000000018</v>
          </cell>
          <cell r="E624" t="str">
            <v>Día</v>
          </cell>
          <cell r="F624">
            <v>1124.7393665158368</v>
          </cell>
          <cell r="G624">
            <v>202.45</v>
          </cell>
          <cell r="H624">
            <v>398.16</v>
          </cell>
        </row>
        <row r="625">
          <cell r="A625">
            <v>0</v>
          </cell>
          <cell r="B625" t="str">
            <v>MO-1001-14 [AyEM] Ayudante Estructuras Metálica</v>
          </cell>
          <cell r="C625">
            <v>0.25</v>
          </cell>
          <cell r="D625">
            <v>0.20000000000000018</v>
          </cell>
          <cell r="E625" t="str">
            <v>Día</v>
          </cell>
          <cell r="F625">
            <v>866.50045248868685</v>
          </cell>
          <cell r="G625">
            <v>155.97</v>
          </cell>
          <cell r="H625">
            <v>306.74</v>
          </cell>
        </row>
        <row r="626">
          <cell r="A626">
            <v>0</v>
          </cell>
          <cell r="B626" t="str">
            <v>Servicios, Herramientas y Equipos</v>
          </cell>
          <cell r="C626">
            <v>0</v>
          </cell>
          <cell r="D626">
            <v>0</v>
          </cell>
        </row>
        <row r="627">
          <cell r="A627">
            <v>0</v>
          </cell>
          <cell r="B627" t="str">
            <v>Compresor p/ Pintura</v>
          </cell>
          <cell r="C627">
            <v>2</v>
          </cell>
          <cell r="D627">
            <v>0</v>
          </cell>
          <cell r="E627" t="str">
            <v>Hr</v>
          </cell>
          <cell r="F627">
            <v>63.56</v>
          </cell>
          <cell r="G627">
            <v>11.44</v>
          </cell>
          <cell r="H627">
            <v>150</v>
          </cell>
        </row>
        <row r="628">
          <cell r="A628">
            <v>52.833333333333329</v>
          </cell>
          <cell r="B628" t="str">
            <v>Conexión a Momento y Cortante Viga - Col [ W16 @ W12 ] - { Alma }</v>
          </cell>
          <cell r="C628">
            <v>1</v>
          </cell>
          <cell r="D628">
            <v>0</v>
          </cell>
          <cell r="E628" t="str">
            <v>Ud</v>
          </cell>
          <cell r="F628">
            <v>0</v>
          </cell>
          <cell r="G628">
            <v>129.08035315668621</v>
          </cell>
          <cell r="H628">
            <v>0</v>
          </cell>
          <cell r="I628">
            <v>10857.26</v>
          </cell>
        </row>
        <row r="630">
          <cell r="A630">
            <v>53.833333333333329</v>
          </cell>
          <cell r="B630" t="str">
            <v>Análisis de Precio Unitario de 1.00 Ud de Conexión Terminal de Viga - VIGA ha [ W16 @ V1-Y ] { End Tab }: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</row>
        <row r="631">
          <cell r="A631">
            <v>0</v>
          </cell>
          <cell r="B631" t="str">
            <v>Materiales</v>
          </cell>
          <cell r="C631">
            <v>0</v>
          </cell>
          <cell r="D631">
            <v>0</v>
          </cell>
        </row>
        <row r="632">
          <cell r="A632" t="str">
            <v>lbm</v>
          </cell>
          <cell r="B632" t="str">
            <v>END TAB</v>
          </cell>
          <cell r="C632">
            <v>0</v>
          </cell>
          <cell r="D632">
            <v>0</v>
          </cell>
          <cell r="I632" t="str">
            <v>Perimeter</v>
          </cell>
        </row>
        <row r="633">
          <cell r="A633">
            <v>20.416666666666664</v>
          </cell>
          <cell r="B633" t="str">
            <v>Plate 1/2 ''</v>
          </cell>
          <cell r="C633">
            <v>0.62282986111111116</v>
          </cell>
          <cell r="D633">
            <v>0.05</v>
          </cell>
          <cell r="E633" t="str">
            <v>p2</v>
          </cell>
          <cell r="F633">
            <v>551.24999999999989</v>
          </cell>
          <cell r="G633">
            <v>99.23</v>
          </cell>
          <cell r="H633">
            <v>425.4</v>
          </cell>
          <cell r="I633">
            <v>2</v>
          </cell>
        </row>
        <row r="634">
          <cell r="A634">
            <v>0</v>
          </cell>
          <cell r="B634" t="str">
            <v>Perno ø 3/4'' x 6'' F1554 A36</v>
          </cell>
          <cell r="C634">
            <v>4</v>
          </cell>
          <cell r="D634">
            <v>0</v>
          </cell>
          <cell r="E634" t="str">
            <v>Ud</v>
          </cell>
          <cell r="F634">
            <v>98</v>
          </cell>
          <cell r="G634">
            <v>17.64</v>
          </cell>
          <cell r="H634">
            <v>462.56</v>
          </cell>
          <cell r="I634">
            <v>0</v>
          </cell>
        </row>
        <row r="635">
          <cell r="A635">
            <v>0</v>
          </cell>
          <cell r="B635" t="str">
            <v>Shear Plate</v>
          </cell>
          <cell r="C635">
            <v>0</v>
          </cell>
          <cell r="D635">
            <v>0</v>
          </cell>
          <cell r="I635">
            <v>0</v>
          </cell>
        </row>
        <row r="636">
          <cell r="A636">
            <v>15.3125</v>
          </cell>
          <cell r="B636" t="str">
            <v>Plate 3/8 ''</v>
          </cell>
          <cell r="C636">
            <v>0</v>
          </cell>
          <cell r="D636">
            <v>0</v>
          </cell>
          <cell r="E636" t="str">
            <v>p2</v>
          </cell>
          <cell r="F636">
            <v>413.4375</v>
          </cell>
          <cell r="G636">
            <v>74.42</v>
          </cell>
          <cell r="H636">
            <v>0</v>
          </cell>
          <cell r="I636">
            <v>24</v>
          </cell>
        </row>
        <row r="637">
          <cell r="A637">
            <v>0</v>
          </cell>
          <cell r="B637" t="str">
            <v>Perno Ø  - A325   3/4'' x 2 1/2''</v>
          </cell>
          <cell r="C637">
            <v>0</v>
          </cell>
          <cell r="D637">
            <v>0</v>
          </cell>
          <cell r="E637" t="str">
            <v>Ud</v>
          </cell>
          <cell r="F637">
            <v>36.347457627118644</v>
          </cell>
          <cell r="G637">
            <v>6.54</v>
          </cell>
          <cell r="H637">
            <v>0</v>
          </cell>
          <cell r="I637">
            <v>0</v>
          </cell>
        </row>
        <row r="638">
          <cell r="A638">
            <v>0</v>
          </cell>
          <cell r="B638" t="str">
            <v>Pinturas</v>
          </cell>
          <cell r="C638">
            <v>0</v>
          </cell>
          <cell r="D638">
            <v>0</v>
          </cell>
        </row>
        <row r="639">
          <cell r="A639">
            <v>0</v>
          </cell>
          <cell r="B639" t="str">
            <v>Pintura Multi-Purpose Epoxy Haze Gray</v>
          </cell>
          <cell r="C639">
            <v>7.7150383333333327E-3</v>
          </cell>
          <cell r="D639">
            <v>0.29616983972643918</v>
          </cell>
          <cell r="E639" t="str">
            <v>cub</v>
          </cell>
          <cell r="F639">
            <v>5925.0254237288136</v>
          </cell>
          <cell r="G639">
            <v>1066.5</v>
          </cell>
          <cell r="H639">
            <v>69.92</v>
          </cell>
        </row>
        <row r="640">
          <cell r="A640">
            <v>0</v>
          </cell>
          <cell r="B640" t="str">
            <v>Pintura High Gloss Urethane Gris Perla</v>
          </cell>
          <cell r="C640">
            <v>3.8575191666666664E-3</v>
          </cell>
          <cell r="D640">
            <v>1.5923396794528781</v>
          </cell>
          <cell r="E640" t="str">
            <v>Gls</v>
          </cell>
          <cell r="F640">
            <v>2154.5508474576272</v>
          </cell>
          <cell r="G640">
            <v>387.82</v>
          </cell>
          <cell r="H640">
            <v>25.42</v>
          </cell>
        </row>
        <row r="641">
          <cell r="A641">
            <v>0</v>
          </cell>
          <cell r="B641" t="str">
            <v>Miscelaneos</v>
          </cell>
          <cell r="C641">
            <v>0</v>
          </cell>
          <cell r="D641">
            <v>0</v>
          </cell>
        </row>
        <row r="642">
          <cell r="A642">
            <v>0</v>
          </cell>
          <cell r="B642" t="str">
            <v>Electrodo E70XX Universal 1/8''</v>
          </cell>
          <cell r="C642">
            <v>0</v>
          </cell>
          <cell r="D642">
            <v>0</v>
          </cell>
          <cell r="E642" t="str">
            <v>Lbs</v>
          </cell>
          <cell r="F642">
            <v>98</v>
          </cell>
          <cell r="G642">
            <v>17.64</v>
          </cell>
          <cell r="H642">
            <v>0</v>
          </cell>
        </row>
        <row r="643">
          <cell r="A643">
            <v>0</v>
          </cell>
          <cell r="B643" t="str">
            <v>Acetileno 390</v>
          </cell>
          <cell r="C643">
            <v>0</v>
          </cell>
          <cell r="D643">
            <v>0</v>
          </cell>
          <cell r="E643" t="str">
            <v>p3</v>
          </cell>
          <cell r="F643">
            <v>9.6525423728813564</v>
          </cell>
          <cell r="G643">
            <v>1.74</v>
          </cell>
          <cell r="H643">
            <v>0</v>
          </cell>
        </row>
        <row r="644">
          <cell r="A644">
            <v>0</v>
          </cell>
          <cell r="B644" t="str">
            <v>Oxigeno Industrial 220</v>
          </cell>
          <cell r="C644">
            <v>0</v>
          </cell>
          <cell r="D644">
            <v>0</v>
          </cell>
          <cell r="E644" t="str">
            <v>p3</v>
          </cell>
          <cell r="F644">
            <v>2.6864406779661016</v>
          </cell>
          <cell r="G644">
            <v>0.48</v>
          </cell>
          <cell r="H644">
            <v>0</v>
          </cell>
        </row>
        <row r="645">
          <cell r="A645">
            <v>0</v>
          </cell>
          <cell r="B645" t="str">
            <v>Disco p/ esmerilar</v>
          </cell>
          <cell r="C645">
            <v>2</v>
          </cell>
          <cell r="D645">
            <v>0</v>
          </cell>
          <cell r="E645" t="str">
            <v>Ud</v>
          </cell>
          <cell r="F645">
            <v>150</v>
          </cell>
          <cell r="G645">
            <v>27</v>
          </cell>
          <cell r="H645">
            <v>354</v>
          </cell>
        </row>
        <row r="646">
          <cell r="A646">
            <v>0</v>
          </cell>
          <cell r="B646" t="str">
            <v>Mano de Obra</v>
          </cell>
          <cell r="C646">
            <v>0</v>
          </cell>
          <cell r="D646">
            <v>0</v>
          </cell>
        </row>
        <row r="647">
          <cell r="A647">
            <v>0</v>
          </cell>
          <cell r="B647" t="str">
            <v>Fabricación</v>
          </cell>
          <cell r="C647">
            <v>0</v>
          </cell>
          <cell r="D647">
            <v>0</v>
          </cell>
        </row>
        <row r="648">
          <cell r="A648">
            <v>0</v>
          </cell>
          <cell r="B648" t="str">
            <v>SandBlasting Superficie Metálicas</v>
          </cell>
          <cell r="C648">
            <v>0.115725575</v>
          </cell>
          <cell r="D648">
            <v>3.6935871781151215E-2</v>
          </cell>
          <cell r="E648" t="str">
            <v>m2</v>
          </cell>
          <cell r="F648">
            <v>169.5</v>
          </cell>
          <cell r="G648">
            <v>30.51</v>
          </cell>
          <cell r="H648">
            <v>24</v>
          </cell>
        </row>
        <row r="649">
          <cell r="A649">
            <v>0</v>
          </cell>
          <cell r="B649" t="str">
            <v>Fabricación Estructura Metalica - Placa</v>
          </cell>
          <cell r="C649">
            <v>6.3580548321759255E-3</v>
          </cell>
          <cell r="D649">
            <v>0.57280807793500688</v>
          </cell>
          <cell r="E649" t="str">
            <v>ton</v>
          </cell>
          <cell r="F649">
            <v>22000</v>
          </cell>
          <cell r="G649">
            <v>3960</v>
          </cell>
          <cell r="H649">
            <v>259.60000000000002</v>
          </cell>
        </row>
        <row r="650">
          <cell r="A650">
            <v>0</v>
          </cell>
          <cell r="B650" t="str">
            <v>Pintura de Taller</v>
          </cell>
          <cell r="C650">
            <v>0</v>
          </cell>
          <cell r="D650">
            <v>0</v>
          </cell>
        </row>
        <row r="651">
          <cell r="A651">
            <v>0</v>
          </cell>
          <cell r="B651" t="str">
            <v>MO-1001-12 [PEM] Pintor Estructura Metálica</v>
          </cell>
          <cell r="C651">
            <v>0.25</v>
          </cell>
          <cell r="D651">
            <v>0.20000000000000018</v>
          </cell>
          <cell r="E651" t="str">
            <v>Día</v>
          </cell>
          <cell r="F651">
            <v>737.38099547511399</v>
          </cell>
          <cell r="G651">
            <v>132.72999999999999</v>
          </cell>
          <cell r="H651">
            <v>261.02999999999997</v>
          </cell>
        </row>
        <row r="652">
          <cell r="A652">
            <v>0</v>
          </cell>
          <cell r="B652" t="str">
            <v>MO-1001-11 [SEM] Soldadores - Estructura Metálica</v>
          </cell>
          <cell r="C652">
            <v>0.25</v>
          </cell>
          <cell r="D652">
            <v>0.20000000000000018</v>
          </cell>
          <cell r="E652" t="str">
            <v>Día</v>
          </cell>
          <cell r="F652">
            <v>1283.4162895927611</v>
          </cell>
          <cell r="G652">
            <v>231.01</v>
          </cell>
          <cell r="H652">
            <v>454.33</v>
          </cell>
        </row>
        <row r="653">
          <cell r="A653">
            <v>0</v>
          </cell>
          <cell r="B653" t="str">
            <v>Servicios, Herramientas y Equipos</v>
          </cell>
          <cell r="C653">
            <v>0</v>
          </cell>
          <cell r="D653">
            <v>0</v>
          </cell>
        </row>
        <row r="654">
          <cell r="A654">
            <v>0</v>
          </cell>
          <cell r="B654" t="str">
            <v>Compresor p/ Pintura</v>
          </cell>
          <cell r="C654">
            <v>2</v>
          </cell>
          <cell r="D654">
            <v>0</v>
          </cell>
          <cell r="E654" t="str">
            <v>Hr</v>
          </cell>
          <cell r="F654">
            <v>63.56</v>
          </cell>
          <cell r="G654">
            <v>11.44</v>
          </cell>
          <cell r="H654">
            <v>150</v>
          </cell>
        </row>
        <row r="655">
          <cell r="A655">
            <v>53.833333333333329</v>
          </cell>
          <cell r="B655" t="str">
            <v>Conexión Terminal de Viga - VIGA ha [ W16 @ V1-Y ] { End Tab }</v>
          </cell>
          <cell r="C655">
            <v>1</v>
          </cell>
          <cell r="D655">
            <v>0</v>
          </cell>
          <cell r="E655" t="str">
            <v>Ud</v>
          </cell>
          <cell r="F655">
            <v>0</v>
          </cell>
          <cell r="G655">
            <v>195.52049059233451</v>
          </cell>
          <cell r="H655">
            <v>0</v>
          </cell>
          <cell r="I655">
            <v>2486.2600000000002</v>
          </cell>
        </row>
        <row r="657">
          <cell r="A657">
            <v>54.833333333333329</v>
          </cell>
          <cell r="B657" t="str">
            <v>Análisis de Precio Unitario de 1.00 Ud de Viga Principal W16X26 de 2.00 m + Conexión Terminal de Viga - VIGA ha [ W16 @ V1-Y ] { End Tab } + Conector de cortante Ø 3/4'' x 3'' Autosoldable ( incluye Frabricación &amp; Pintura de Taller):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str">
            <v>Terminal</v>
          </cell>
          <cell r="I657">
            <v>0</v>
          </cell>
        </row>
        <row r="658">
          <cell r="A658">
            <v>0</v>
          </cell>
          <cell r="B658" t="str">
            <v>Materiales</v>
          </cell>
          <cell r="C658">
            <v>0</v>
          </cell>
          <cell r="D658">
            <v>0</v>
          </cell>
        </row>
        <row r="659">
          <cell r="A659" t="str">
            <v>lbm</v>
          </cell>
          <cell r="B659" t="str">
            <v>Viga Principal</v>
          </cell>
          <cell r="C659">
            <v>2</v>
          </cell>
          <cell r="D659" t="str">
            <v>m</v>
          </cell>
          <cell r="I659" t="str">
            <v>perimeter</v>
          </cell>
        </row>
        <row r="660">
          <cell r="A660">
            <v>26</v>
          </cell>
          <cell r="B660" t="str">
            <v>W16X26</v>
          </cell>
          <cell r="C660">
            <v>13.779527559055119</v>
          </cell>
          <cell r="D660">
            <v>1.5999999999999973E-2</v>
          </cell>
          <cell r="E660" t="str">
            <v>pl</v>
          </cell>
          <cell r="F660">
            <v>702</v>
          </cell>
          <cell r="G660">
            <v>126.36</v>
          </cell>
          <cell r="H660">
            <v>11597.04</v>
          </cell>
          <cell r="I660">
            <v>4.3666666666666663</v>
          </cell>
        </row>
        <row r="661">
          <cell r="A661">
            <v>0</v>
          </cell>
          <cell r="B661" t="str">
            <v>Conexión Moment Plate</v>
          </cell>
          <cell r="C661">
            <v>0</v>
          </cell>
          <cell r="D661">
            <v>0</v>
          </cell>
          <cell r="I661">
            <v>0</v>
          </cell>
        </row>
        <row r="662">
          <cell r="A662">
            <v>0</v>
          </cell>
          <cell r="B662" t="str">
            <v>Conexión Terminal de Viga - VIGA ha [ W16 @ V1-Y ] { End Tab }</v>
          </cell>
          <cell r="C662">
            <v>1</v>
          </cell>
          <cell r="D662">
            <v>0</v>
          </cell>
          <cell r="E662" t="str">
            <v>Ud</v>
          </cell>
          <cell r="F662">
            <v>2486.2600000000002</v>
          </cell>
          <cell r="G662">
            <v>0</v>
          </cell>
          <cell r="H662">
            <v>2486.2600000000002</v>
          </cell>
          <cell r="I662">
            <v>0</v>
          </cell>
        </row>
        <row r="663">
          <cell r="A663">
            <v>0</v>
          </cell>
          <cell r="B663" t="str">
            <v>Conector de cortante Ø 3/4'' x 3'' Autosoldable</v>
          </cell>
          <cell r="C663">
            <v>13</v>
          </cell>
          <cell r="D663">
            <v>0</v>
          </cell>
          <cell r="E663" t="str">
            <v>Ud</v>
          </cell>
          <cell r="F663">
            <v>100</v>
          </cell>
          <cell r="G663">
            <v>18</v>
          </cell>
          <cell r="H663">
            <v>1534</v>
          </cell>
          <cell r="I663">
            <v>0</v>
          </cell>
        </row>
        <row r="664">
          <cell r="A664">
            <v>0</v>
          </cell>
          <cell r="B664" t="str">
            <v>Mano de Obra</v>
          </cell>
          <cell r="C664">
            <v>0</v>
          </cell>
          <cell r="D664">
            <v>0</v>
          </cell>
        </row>
        <row r="665">
          <cell r="A665">
            <v>0</v>
          </cell>
          <cell r="B665" t="str">
            <v>Frabricación</v>
          </cell>
          <cell r="C665">
            <v>0</v>
          </cell>
          <cell r="D665">
            <v>0</v>
          </cell>
        </row>
        <row r="666">
          <cell r="A666">
            <v>0</v>
          </cell>
          <cell r="B666" t="str">
            <v>SandBlasting Superficie Metálicas</v>
          </cell>
          <cell r="C666">
            <v>5.5900319999999999</v>
          </cell>
          <cell r="D666">
            <v>1.7831740498087745E-3</v>
          </cell>
          <cell r="E666" t="str">
            <v>m2</v>
          </cell>
          <cell r="F666">
            <v>169.5</v>
          </cell>
          <cell r="G666">
            <v>30.51</v>
          </cell>
          <cell r="H666">
            <v>1120.06</v>
          </cell>
        </row>
        <row r="667">
          <cell r="A667">
            <v>0</v>
          </cell>
          <cell r="B667" t="str">
            <v>Fabricación Estructura Metalica - Viga</v>
          </cell>
          <cell r="C667">
            <v>0.17913385826771655</v>
          </cell>
          <cell r="D667">
            <v>4.8351648351647146E-3</v>
          </cell>
          <cell r="E667" t="str">
            <v>ton</v>
          </cell>
          <cell r="F667">
            <v>11999.999999999998</v>
          </cell>
          <cell r="G667">
            <v>2160</v>
          </cell>
          <cell r="H667">
            <v>2548.8000000000002</v>
          </cell>
        </row>
        <row r="668">
          <cell r="A668">
            <v>0</v>
          </cell>
          <cell r="B668" t="str">
            <v>Fabricación Estructura Metalica - Placa</v>
          </cell>
          <cell r="C668">
            <v>0</v>
          </cell>
          <cell r="D668">
            <v>0</v>
          </cell>
          <cell r="E668" t="str">
            <v>ton</v>
          </cell>
          <cell r="F668">
            <v>22000</v>
          </cell>
          <cell r="G668">
            <v>3960</v>
          </cell>
          <cell r="H668">
            <v>0</v>
          </cell>
        </row>
        <row r="669">
          <cell r="A669">
            <v>0</v>
          </cell>
          <cell r="B669" t="str">
            <v>Pintura de Taller</v>
          </cell>
          <cell r="C669">
            <v>0</v>
          </cell>
          <cell r="D669">
            <v>0</v>
          </cell>
        </row>
        <row r="670">
          <cell r="A670">
            <v>0</v>
          </cell>
          <cell r="B670" t="str">
            <v>MO-1001-12 [PEM] Pintor Estructura Metálica</v>
          </cell>
          <cell r="C670">
            <v>1</v>
          </cell>
          <cell r="D670">
            <v>0</v>
          </cell>
          <cell r="E670" t="str">
            <v>Día</v>
          </cell>
          <cell r="F670">
            <v>737.38099547511399</v>
          </cell>
          <cell r="G670">
            <v>132.72999999999999</v>
          </cell>
          <cell r="H670">
            <v>870.11</v>
          </cell>
        </row>
        <row r="671">
          <cell r="A671">
            <v>0</v>
          </cell>
          <cell r="B671" t="str">
            <v>MO-1001-13 [AEM] Armadores Estructuras Metálica</v>
          </cell>
          <cell r="C671">
            <v>1</v>
          </cell>
          <cell r="D671">
            <v>0</v>
          </cell>
          <cell r="E671" t="str">
            <v>Día</v>
          </cell>
          <cell r="F671">
            <v>1124.7393665158368</v>
          </cell>
          <cell r="G671">
            <v>202.45</v>
          </cell>
          <cell r="H671">
            <v>1327.19</v>
          </cell>
        </row>
        <row r="672">
          <cell r="A672">
            <v>0</v>
          </cell>
          <cell r="B672" t="str">
            <v>MO-1001-14 [AyEM] Ayudante Estructuras Metálica</v>
          </cell>
          <cell r="C672">
            <v>2</v>
          </cell>
          <cell r="D672">
            <v>0</v>
          </cell>
          <cell r="E672" t="str">
            <v>Día</v>
          </cell>
          <cell r="F672">
            <v>866.50045248868685</v>
          </cell>
          <cell r="G672">
            <v>155.97</v>
          </cell>
          <cell r="H672">
            <v>2044.94</v>
          </cell>
        </row>
        <row r="673">
          <cell r="A673">
            <v>0</v>
          </cell>
          <cell r="B673" t="str">
            <v>Servicios, Herramientas y Equipos</v>
          </cell>
          <cell r="C673">
            <v>0</v>
          </cell>
          <cell r="D673">
            <v>0</v>
          </cell>
        </row>
        <row r="674">
          <cell r="A674">
            <v>0</v>
          </cell>
          <cell r="B674" t="str">
            <v>Compresor p/ Pintura</v>
          </cell>
          <cell r="C674">
            <v>8</v>
          </cell>
          <cell r="D674">
            <v>0</v>
          </cell>
          <cell r="E674" t="str">
            <v>Hr</v>
          </cell>
          <cell r="F674">
            <v>63.56</v>
          </cell>
          <cell r="G674">
            <v>11.44</v>
          </cell>
          <cell r="H674">
            <v>600</v>
          </cell>
        </row>
        <row r="675">
          <cell r="A675">
            <v>54.833333333333329</v>
          </cell>
          <cell r="B675" t="str">
            <v>Viga Principal W16X26 de 2.00 m + Conexión Terminal de Viga - VIGA ha [ W16 @ V1-Y ] { End Tab } + Conector de cortante Ø 3/4'' x 3'' Autosoldable ( incluye Frabricación &amp; Pintura de Taller)</v>
          </cell>
          <cell r="C675">
            <v>1</v>
          </cell>
          <cell r="D675">
            <v>0</v>
          </cell>
          <cell r="E675" t="str">
            <v>Ud</v>
          </cell>
          <cell r="F675">
            <v>0</v>
          </cell>
          <cell r="G675">
            <v>67.347402197802197</v>
          </cell>
          <cell r="H675">
            <v>0</v>
          </cell>
          <cell r="I675">
            <v>24128.400000000001</v>
          </cell>
        </row>
        <row r="677">
          <cell r="A677">
            <v>55.833333333333329</v>
          </cell>
          <cell r="B677" t="str">
            <v>Análisis de Precio Unitario de 2.00 Ud de Base para Tanque W10X49 + Placa Base Plate 1/2 '' + Esparragos y Pernos: Conector de cortante Ø 3/4'' x 3'' Autosoldable ( incluye Frabricación &amp; Pintura de Taller E Instalación):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0</v>
          </cell>
          <cell r="B678" t="str">
            <v>Materiales</v>
          </cell>
          <cell r="C678">
            <v>0</v>
          </cell>
          <cell r="D678">
            <v>0</v>
          </cell>
        </row>
        <row r="679">
          <cell r="A679" t="str">
            <v>lbm</v>
          </cell>
          <cell r="B679" t="str">
            <v>Base para Tanque</v>
          </cell>
          <cell r="C679">
            <v>0</v>
          </cell>
          <cell r="D679">
            <v>0</v>
          </cell>
          <cell r="I679" t="str">
            <v>perimeter</v>
          </cell>
        </row>
        <row r="680">
          <cell r="A680">
            <v>49</v>
          </cell>
          <cell r="B680" t="str">
            <v>W10X49</v>
          </cell>
          <cell r="C680">
            <v>17.979002624671914</v>
          </cell>
          <cell r="D680">
            <v>5.1226277372263027E-2</v>
          </cell>
          <cell r="E680" t="str">
            <v>pl</v>
          </cell>
          <cell r="F680">
            <v>1323</v>
          </cell>
          <cell r="G680">
            <v>238.14</v>
          </cell>
          <cell r="H680">
            <v>29505.55</v>
          </cell>
          <cell r="I680">
            <v>4.8866666666666667</v>
          </cell>
        </row>
        <row r="681">
          <cell r="A681">
            <v>0</v>
          </cell>
          <cell r="B681" t="str">
            <v>Placa Base</v>
          </cell>
          <cell r="C681">
            <v>0</v>
          </cell>
          <cell r="D681">
            <v>0</v>
          </cell>
          <cell r="I681">
            <v>0</v>
          </cell>
        </row>
        <row r="682">
          <cell r="A682">
            <v>20.416666666666664</v>
          </cell>
          <cell r="B682" t="str">
            <v>Plate 1/2 ''</v>
          </cell>
          <cell r="C682">
            <v>21.86113350004478</v>
          </cell>
          <cell r="D682">
            <v>8.6393736150430778E-3</v>
          </cell>
          <cell r="E682" t="str">
            <v>p2</v>
          </cell>
          <cell r="F682">
            <v>551.24999999999989</v>
          </cell>
          <cell r="G682">
            <v>99.23</v>
          </cell>
          <cell r="H682">
            <v>14343.08</v>
          </cell>
          <cell r="I682">
            <v>2</v>
          </cell>
        </row>
        <row r="683">
          <cell r="A683">
            <v>0</v>
          </cell>
          <cell r="B683" t="str">
            <v>Esparragos y Pernos:</v>
          </cell>
          <cell r="C683">
            <v>0</v>
          </cell>
          <cell r="D683">
            <v>0</v>
          </cell>
          <cell r="I683">
            <v>0</v>
          </cell>
        </row>
        <row r="684">
          <cell r="A684">
            <v>0</v>
          </cell>
          <cell r="B684" t="str">
            <v>Conector de cortante Ø 3/4'' x 3'' Autosoldable</v>
          </cell>
          <cell r="C684">
            <v>12</v>
          </cell>
          <cell r="D684">
            <v>5.0000000000000121E-2</v>
          </cell>
          <cell r="E684" t="str">
            <v>Ud</v>
          </cell>
          <cell r="F684">
            <v>100</v>
          </cell>
          <cell r="G684">
            <v>18</v>
          </cell>
          <cell r="H684">
            <v>1486.8</v>
          </cell>
          <cell r="I684">
            <v>0</v>
          </cell>
        </row>
        <row r="685">
          <cell r="A685">
            <v>0</v>
          </cell>
          <cell r="B685" t="str">
            <v>Conexión Shear plate</v>
          </cell>
          <cell r="C685">
            <v>0</v>
          </cell>
          <cell r="D685">
            <v>0</v>
          </cell>
          <cell r="I685">
            <v>0</v>
          </cell>
        </row>
        <row r="686">
          <cell r="A686">
            <v>31.3</v>
          </cell>
          <cell r="B686" t="str">
            <v>2L4X4X5/8</v>
          </cell>
          <cell r="C686">
            <v>0</v>
          </cell>
          <cell r="D686">
            <v>0</v>
          </cell>
          <cell r="E686" t="str">
            <v>pl</v>
          </cell>
          <cell r="F686">
            <v>845.1</v>
          </cell>
          <cell r="G686">
            <v>152.12</v>
          </cell>
          <cell r="H686">
            <v>0</v>
          </cell>
          <cell r="I686">
            <v>16</v>
          </cell>
        </row>
        <row r="687">
          <cell r="A687">
            <v>0</v>
          </cell>
          <cell r="B687" t="str">
            <v>Tornillería (para Vigas Secundarias)</v>
          </cell>
          <cell r="C687">
            <v>0</v>
          </cell>
          <cell r="D687">
            <v>0</v>
          </cell>
        </row>
        <row r="688">
          <cell r="A688">
            <v>0</v>
          </cell>
          <cell r="B688" t="str">
            <v>Perno Ø  - A325   3/4'' x 1 3/4''</v>
          </cell>
          <cell r="C688">
            <v>0</v>
          </cell>
          <cell r="D688">
            <v>0</v>
          </cell>
          <cell r="E688" t="str">
            <v>Ud</v>
          </cell>
          <cell r="F688">
            <v>31.194915254237291</v>
          </cell>
          <cell r="G688">
            <v>5.62</v>
          </cell>
          <cell r="H688">
            <v>0</v>
          </cell>
          <cell r="I688">
            <v>0</v>
          </cell>
        </row>
        <row r="689">
          <cell r="A689">
            <v>0</v>
          </cell>
          <cell r="B689" t="str">
            <v>Perno Ø  - A325   3/4'' x 2 1/4''</v>
          </cell>
          <cell r="C689">
            <v>0</v>
          </cell>
          <cell r="D689">
            <v>0</v>
          </cell>
          <cell r="E689" t="str">
            <v>Ud</v>
          </cell>
          <cell r="F689">
            <v>33.33898305084746</v>
          </cell>
          <cell r="G689">
            <v>6</v>
          </cell>
          <cell r="H689">
            <v>0</v>
          </cell>
        </row>
        <row r="690">
          <cell r="A690">
            <v>0</v>
          </cell>
          <cell r="B690" t="str">
            <v>Conectores de Cortante</v>
          </cell>
          <cell r="C690">
            <v>0</v>
          </cell>
          <cell r="D690">
            <v>0</v>
          </cell>
        </row>
        <row r="691">
          <cell r="A691">
            <v>0</v>
          </cell>
          <cell r="B691" t="str">
            <v>Conectores de cortantes Ø 1/2'' x 3''</v>
          </cell>
          <cell r="C691">
            <v>0</v>
          </cell>
          <cell r="D691">
            <v>0</v>
          </cell>
          <cell r="E691" t="str">
            <v>UD</v>
          </cell>
          <cell r="F691">
            <v>42.37</v>
          </cell>
          <cell r="G691">
            <v>7.63</v>
          </cell>
          <cell r="H691">
            <v>0</v>
          </cell>
          <cell r="I691">
            <v>0</v>
          </cell>
        </row>
        <row r="692">
          <cell r="A692">
            <v>0</v>
          </cell>
          <cell r="B692" t="str">
            <v>Pinturas</v>
          </cell>
          <cell r="C692">
            <v>0</v>
          </cell>
          <cell r="D692">
            <v>0</v>
          </cell>
        </row>
        <row r="693">
          <cell r="A693">
            <v>0</v>
          </cell>
          <cell r="B693" t="str">
            <v>Pintura Multi-Purpose Epoxy Haze Gray</v>
          </cell>
          <cell r="C693">
            <v>0.16298867199999997</v>
          </cell>
          <cell r="D693">
            <v>4.3017271777022886E-2</v>
          </cell>
          <cell r="E693" t="str">
            <v>cub</v>
          </cell>
          <cell r="F693">
            <v>5925.0254237288136</v>
          </cell>
          <cell r="G693">
            <v>1066.5</v>
          </cell>
          <cell r="H693">
            <v>1188.56</v>
          </cell>
        </row>
        <row r="694">
          <cell r="A694">
            <v>0</v>
          </cell>
          <cell r="B694" t="str">
            <v>Pintura High Gloss Urethane Gris Perla</v>
          </cell>
          <cell r="C694">
            <v>0.81494335999999989</v>
          </cell>
          <cell r="D694">
            <v>6.204897479010282E-3</v>
          </cell>
          <cell r="E694" t="str">
            <v>Gls</v>
          </cell>
          <cell r="F694">
            <v>2154.5508474576272</v>
          </cell>
          <cell r="G694">
            <v>387.82</v>
          </cell>
          <cell r="H694">
            <v>2084.7399999999998</v>
          </cell>
        </row>
        <row r="695">
          <cell r="A695">
            <v>0</v>
          </cell>
          <cell r="B695" t="str">
            <v>Grout</v>
          </cell>
          <cell r="C695">
            <v>0</v>
          </cell>
          <cell r="D695">
            <v>0</v>
          </cell>
        </row>
        <row r="696">
          <cell r="A696">
            <v>0</v>
          </cell>
          <cell r="B696" t="str">
            <v>Mortero Listo Grout 640 kg/cm²</v>
          </cell>
          <cell r="C696">
            <v>0</v>
          </cell>
          <cell r="D696">
            <v>0</v>
          </cell>
          <cell r="E696" t="str">
            <v>fdas</v>
          </cell>
          <cell r="F696">
            <v>650</v>
          </cell>
          <cell r="G696">
            <v>117</v>
          </cell>
          <cell r="H696">
            <v>0</v>
          </cell>
        </row>
        <row r="697">
          <cell r="A697">
            <v>0</v>
          </cell>
          <cell r="B697" t="str">
            <v>Miscelaneos</v>
          </cell>
          <cell r="C697">
            <v>0</v>
          </cell>
          <cell r="D697">
            <v>0</v>
          </cell>
        </row>
        <row r="698">
          <cell r="A698">
            <v>0</v>
          </cell>
          <cell r="B698" t="str">
            <v>Electrodo E70XX Universal 1/8''</v>
          </cell>
          <cell r="C698">
            <v>99.547695317612849</v>
          </cell>
          <cell r="D698">
            <v>5.2542333823277741E-4</v>
          </cell>
          <cell r="E698" t="str">
            <v>Lbs</v>
          </cell>
          <cell r="F698">
            <v>98</v>
          </cell>
          <cell r="G698">
            <v>17.64</v>
          </cell>
          <cell r="H698">
            <v>11517.74</v>
          </cell>
        </row>
        <row r="699">
          <cell r="A699">
            <v>0</v>
          </cell>
          <cell r="B699" t="str">
            <v>Acetileno 390</v>
          </cell>
          <cell r="C699">
            <v>199.0953906352257</v>
          </cell>
          <cell r="D699">
            <v>2.3151539368231372E-5</v>
          </cell>
          <cell r="E699" t="str">
            <v>p3</v>
          </cell>
          <cell r="F699">
            <v>9.6525423728813564</v>
          </cell>
          <cell r="G699">
            <v>1.74</v>
          </cell>
          <cell r="H699">
            <v>2268.2600000000002</v>
          </cell>
        </row>
        <row r="700">
          <cell r="A700">
            <v>0</v>
          </cell>
          <cell r="B700" t="str">
            <v>Oxigeno Industrial 220</v>
          </cell>
          <cell r="C700">
            <v>65.701478909624484</v>
          </cell>
          <cell r="D700">
            <v>1.49952622087904E-3</v>
          </cell>
          <cell r="E700" t="str">
            <v>p3</v>
          </cell>
          <cell r="F700">
            <v>2.6864406779661016</v>
          </cell>
          <cell r="G700">
            <v>0.48</v>
          </cell>
          <cell r="H700">
            <v>208.35</v>
          </cell>
        </row>
        <row r="701">
          <cell r="A701">
            <v>0</v>
          </cell>
          <cell r="B701" t="str">
            <v>Disco p/ esmerilar</v>
          </cell>
          <cell r="C701">
            <v>15</v>
          </cell>
          <cell r="D701">
            <v>0</v>
          </cell>
          <cell r="E701" t="str">
            <v>Ud</v>
          </cell>
          <cell r="F701">
            <v>150</v>
          </cell>
          <cell r="G701">
            <v>27</v>
          </cell>
          <cell r="H701">
            <v>2655</v>
          </cell>
        </row>
        <row r="702">
          <cell r="A702">
            <v>0</v>
          </cell>
          <cell r="B702" t="str">
            <v>Mano de Obra</v>
          </cell>
          <cell r="C702">
            <v>0</v>
          </cell>
          <cell r="D702">
            <v>0</v>
          </cell>
        </row>
        <row r="703">
          <cell r="A703">
            <v>0</v>
          </cell>
          <cell r="B703" t="str">
            <v>Frabricación</v>
          </cell>
          <cell r="C703">
            <v>0</v>
          </cell>
          <cell r="D703">
            <v>0</v>
          </cell>
        </row>
        <row r="704">
          <cell r="A704">
            <v>0</v>
          </cell>
          <cell r="B704" t="str">
            <v>SandBlasting Superficie Metálicas</v>
          </cell>
          <cell r="C704">
            <v>12.224150399999999</v>
          </cell>
          <cell r="D704">
            <v>4.7852814376377696E-4</v>
          </cell>
          <cell r="E704" t="str">
            <v>m2</v>
          </cell>
          <cell r="F704">
            <v>169.5</v>
          </cell>
          <cell r="G704">
            <v>30.51</v>
          </cell>
          <cell r="H704">
            <v>2446.12</v>
          </cell>
        </row>
        <row r="705">
          <cell r="A705">
            <v>0</v>
          </cell>
          <cell r="B705" t="str">
            <v>Fabricación Estructura Metalica - Columna</v>
          </cell>
          <cell r="C705">
            <v>0.44048556430446184</v>
          </cell>
          <cell r="D705">
            <v>2.1599880828243968E-2</v>
          </cell>
          <cell r="E705" t="str">
            <v>ton</v>
          </cell>
          <cell r="F705">
            <v>11999.999999999998</v>
          </cell>
          <cell r="G705">
            <v>2160</v>
          </cell>
          <cell r="H705">
            <v>6372</v>
          </cell>
        </row>
        <row r="706">
          <cell r="A706">
            <v>0</v>
          </cell>
          <cell r="B706" t="str">
            <v>Fabricación Estructura Metalica - Placa</v>
          </cell>
          <cell r="C706">
            <v>0.22316573781295712</v>
          </cell>
          <cell r="D706">
            <v>3.0624155186272001E-2</v>
          </cell>
          <cell r="E706" t="str">
            <v>ton</v>
          </cell>
          <cell r="F706">
            <v>22000</v>
          </cell>
          <cell r="G706">
            <v>3960</v>
          </cell>
          <cell r="H706">
            <v>5970.8</v>
          </cell>
        </row>
        <row r="707">
          <cell r="A707">
            <v>0</v>
          </cell>
          <cell r="B707" t="str">
            <v>Pintura de Taller E Instalación</v>
          </cell>
          <cell r="C707">
            <v>0</v>
          </cell>
          <cell r="D707">
            <v>0</v>
          </cell>
        </row>
        <row r="708">
          <cell r="A708">
            <v>0</v>
          </cell>
          <cell r="B708" t="str">
            <v>MO-1001-11 [SEM] Soldadores - Estructura Metálica</v>
          </cell>
          <cell r="C708">
            <v>3.1243203293813995</v>
          </cell>
          <cell r="D708">
            <v>2.4222762918034373E-2</v>
          </cell>
          <cell r="E708" t="str">
            <v>Día</v>
          </cell>
          <cell r="F708">
            <v>1283.4162895927611</v>
          </cell>
          <cell r="G708">
            <v>231.01</v>
          </cell>
          <cell r="H708">
            <v>4846.16</v>
          </cell>
        </row>
        <row r="709">
          <cell r="A709">
            <v>0</v>
          </cell>
          <cell r="B709" t="str">
            <v>MO-1001-12 [PEM] Pintor Estructura Metálica</v>
          </cell>
          <cell r="C709">
            <v>1.785325902503657</v>
          </cell>
          <cell r="D709">
            <v>8.2192822474399831E-3</v>
          </cell>
          <cell r="E709" t="str">
            <v>Día</v>
          </cell>
          <cell r="F709">
            <v>737.38099547511399</v>
          </cell>
          <cell r="G709">
            <v>132.72999999999999</v>
          </cell>
          <cell r="H709">
            <v>1566.2</v>
          </cell>
        </row>
        <row r="710">
          <cell r="A710">
            <v>0</v>
          </cell>
          <cell r="B710" t="str">
            <v>MO-1001-14 [AyEM] Ayudante Estructuras Metálica</v>
          </cell>
          <cell r="C710">
            <v>3.5706518050073139</v>
          </cell>
          <cell r="D710">
            <v>8.2192822474399831E-3</v>
          </cell>
          <cell r="E710" t="str">
            <v>Día</v>
          </cell>
          <cell r="F710">
            <v>866.50045248868685</v>
          </cell>
          <cell r="G710">
            <v>155.97</v>
          </cell>
          <cell r="H710">
            <v>3680.89</v>
          </cell>
        </row>
        <row r="711">
          <cell r="A711">
            <v>0</v>
          </cell>
          <cell r="B711" t="str">
            <v>Servicios, Herramientas y Equipos</v>
          </cell>
          <cell r="C711">
            <v>0</v>
          </cell>
          <cell r="D711">
            <v>0</v>
          </cell>
        </row>
        <row r="712">
          <cell r="A712">
            <v>0</v>
          </cell>
          <cell r="B712" t="str">
            <v>Compresor p/ Pintura</v>
          </cell>
          <cell r="C712">
            <v>14.282607220029256</v>
          </cell>
          <cell r="D712">
            <v>1.2177594540550088E-3</v>
          </cell>
          <cell r="E712" t="str">
            <v>Hr</v>
          </cell>
          <cell r="F712">
            <v>63.56</v>
          </cell>
          <cell r="G712">
            <v>11.44</v>
          </cell>
          <cell r="H712">
            <v>1072.5</v>
          </cell>
        </row>
        <row r="713">
          <cell r="A713">
            <v>55.833333333333329</v>
          </cell>
          <cell r="B713" t="str">
            <v>Base para Tanque W10X49 + Placa Base Plate 1/2 '' + Esparragos y Pernos: Conector de cortante Ø 3/4'' x 3'' Autosoldable ( incluye Frabricación &amp; Pintura de Taller E Instalación)</v>
          </cell>
          <cell r="C713">
            <v>2</v>
          </cell>
          <cell r="D713">
            <v>0</v>
          </cell>
          <cell r="E713" t="str">
            <v>Ud</v>
          </cell>
          <cell r="F713">
            <v>0</v>
          </cell>
          <cell r="G713">
            <v>0</v>
          </cell>
          <cell r="H713">
            <v>0</v>
          </cell>
          <cell r="I713">
            <v>45606.38</v>
          </cell>
        </row>
        <row r="715">
          <cell r="A715">
            <v>56.833333333333329</v>
          </cell>
          <cell r="B715" t="str">
            <v>Análisis de Precio Unitario de 1.00 Ud de Conexión Shear plate Viga + columna [ W6 @ Pipe ]: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</row>
        <row r="716">
          <cell r="A716">
            <v>0</v>
          </cell>
          <cell r="B716" t="str">
            <v>Materiales</v>
          </cell>
          <cell r="C716">
            <v>0</v>
          </cell>
          <cell r="D716">
            <v>0</v>
          </cell>
        </row>
        <row r="717">
          <cell r="A717" t="str">
            <v>lbm</v>
          </cell>
          <cell r="B717" t="str">
            <v>Placa Base</v>
          </cell>
          <cell r="C717">
            <v>0</v>
          </cell>
          <cell r="D717">
            <v>0</v>
          </cell>
          <cell r="I717" t="str">
            <v>Perimeter</v>
          </cell>
        </row>
        <row r="718">
          <cell r="A718">
            <v>10.208333333333332</v>
          </cell>
          <cell r="B718" t="str">
            <v>Plate 1/4 ''</v>
          </cell>
          <cell r="C718">
            <v>6.25E-2</v>
          </cell>
          <cell r="D718">
            <v>0.05</v>
          </cell>
          <cell r="E718" t="str">
            <v>p2</v>
          </cell>
          <cell r="F718">
            <v>275.62499999999994</v>
          </cell>
          <cell r="G718">
            <v>49.61</v>
          </cell>
          <cell r="H718">
            <v>21.34</v>
          </cell>
          <cell r="I718">
            <v>2</v>
          </cell>
        </row>
        <row r="719">
          <cell r="A719">
            <v>0</v>
          </cell>
          <cell r="B719" t="str">
            <v>Perno ø 1 3/8'' x 20'' F1554 A36</v>
          </cell>
          <cell r="C719">
            <v>0</v>
          </cell>
          <cell r="D719">
            <v>0</v>
          </cell>
          <cell r="E719" t="str">
            <v>Ud</v>
          </cell>
          <cell r="F719">
            <v>1560</v>
          </cell>
          <cell r="G719">
            <v>280.8</v>
          </cell>
          <cell r="H719">
            <v>0</v>
          </cell>
          <cell r="I719">
            <v>0</v>
          </cell>
        </row>
        <row r="720">
          <cell r="A720">
            <v>0</v>
          </cell>
          <cell r="B720" t="str">
            <v>Esparragos y Pernos:</v>
          </cell>
          <cell r="C720">
            <v>0</v>
          </cell>
          <cell r="D720">
            <v>0</v>
          </cell>
          <cell r="I720">
            <v>0</v>
          </cell>
        </row>
        <row r="721">
          <cell r="A721">
            <v>0</v>
          </cell>
          <cell r="B721" t="str">
            <v>Perno Ø  - A325   3/8'' x 2 3/4''</v>
          </cell>
          <cell r="C721">
            <v>2</v>
          </cell>
          <cell r="D721">
            <v>0</v>
          </cell>
          <cell r="E721" t="str">
            <v>Ud</v>
          </cell>
          <cell r="F721">
            <v>31.194915254237291</v>
          </cell>
          <cell r="G721">
            <v>5.62</v>
          </cell>
          <cell r="H721">
            <v>73.63</v>
          </cell>
          <cell r="I721">
            <v>0</v>
          </cell>
        </row>
        <row r="722">
          <cell r="A722">
            <v>0</v>
          </cell>
          <cell r="B722" t="str">
            <v>Conexión Clipconn</v>
          </cell>
          <cell r="C722">
            <v>0</v>
          </cell>
          <cell r="D722">
            <v>0</v>
          </cell>
          <cell r="I722">
            <v>0</v>
          </cell>
        </row>
        <row r="723">
          <cell r="A723">
            <v>19.399999999999999</v>
          </cell>
          <cell r="B723" t="str">
            <v>2L4X4X3/8</v>
          </cell>
          <cell r="C723">
            <v>0</v>
          </cell>
          <cell r="D723">
            <v>0</v>
          </cell>
          <cell r="E723" t="str">
            <v>pl</v>
          </cell>
          <cell r="F723">
            <v>523.79999999999995</v>
          </cell>
          <cell r="G723">
            <v>94.28</v>
          </cell>
          <cell r="H723">
            <v>0</v>
          </cell>
          <cell r="I723">
            <v>1.3333333333333333</v>
          </cell>
        </row>
        <row r="724">
          <cell r="A724">
            <v>7.2</v>
          </cell>
          <cell r="B724" t="str">
            <v>L3X3X3/8</v>
          </cell>
          <cell r="C724">
            <v>0</v>
          </cell>
          <cell r="D724">
            <v>0</v>
          </cell>
          <cell r="E724" t="str">
            <v>pl</v>
          </cell>
          <cell r="F724">
            <v>194.4</v>
          </cell>
          <cell r="G724">
            <v>34.99</v>
          </cell>
          <cell r="H724">
            <v>0</v>
          </cell>
          <cell r="I724">
            <v>1</v>
          </cell>
        </row>
        <row r="725">
          <cell r="A725">
            <v>0</v>
          </cell>
          <cell r="B725" t="str">
            <v>Pinturas</v>
          </cell>
          <cell r="C725">
            <v>0</v>
          </cell>
          <cell r="D725">
            <v>0</v>
          </cell>
        </row>
        <row r="726">
          <cell r="A726">
            <v>0</v>
          </cell>
          <cell r="B726" t="str">
            <v>Pintura Multi-Purpose Epoxy Haze Gray</v>
          </cell>
          <cell r="C726">
            <v>7.7419200000000004E-4</v>
          </cell>
          <cell r="D726">
            <v>0.29166925000516664</v>
          </cell>
          <cell r="E726" t="str">
            <v>cub</v>
          </cell>
          <cell r="F726">
            <v>5925.0254237288136</v>
          </cell>
          <cell r="G726">
            <v>1066.5</v>
          </cell>
          <cell r="H726">
            <v>6.99</v>
          </cell>
        </row>
        <row r="727">
          <cell r="A727">
            <v>0</v>
          </cell>
          <cell r="B727" t="str">
            <v>Pintura High Gloss Urethane Gris Perla</v>
          </cell>
          <cell r="C727">
            <v>3.8709600000000002E-4</v>
          </cell>
          <cell r="D727">
            <v>3.3335400004133334E-2</v>
          </cell>
          <cell r="E727" t="str">
            <v>Gls</v>
          </cell>
          <cell r="F727">
            <v>2154.5508474576272</v>
          </cell>
          <cell r="G727">
            <v>387.82</v>
          </cell>
          <cell r="H727">
            <v>1.02</v>
          </cell>
        </row>
        <row r="728">
          <cell r="A728">
            <v>0</v>
          </cell>
          <cell r="B728" t="str">
            <v>Miscelaneos</v>
          </cell>
          <cell r="C728">
            <v>0</v>
          </cell>
          <cell r="D728">
            <v>0</v>
          </cell>
        </row>
        <row r="729">
          <cell r="A729">
            <v>0</v>
          </cell>
          <cell r="B729" t="str">
            <v>Electrodo E70XX Universal 1/8''</v>
          </cell>
          <cell r="C729">
            <v>0</v>
          </cell>
          <cell r="D729">
            <v>0</v>
          </cell>
          <cell r="E729" t="str">
            <v>Lbs</v>
          </cell>
          <cell r="F729">
            <v>98</v>
          </cell>
          <cell r="G729">
            <v>17.64</v>
          </cell>
          <cell r="H729">
            <v>0</v>
          </cell>
        </row>
        <row r="730">
          <cell r="A730">
            <v>0</v>
          </cell>
          <cell r="B730" t="str">
            <v>Acetileno 390</v>
          </cell>
          <cell r="C730">
            <v>0</v>
          </cell>
          <cell r="D730">
            <v>0</v>
          </cell>
          <cell r="E730" t="str">
            <v>p3</v>
          </cell>
          <cell r="F730">
            <v>9.6525423728813564</v>
          </cell>
          <cell r="G730">
            <v>1.74</v>
          </cell>
          <cell r="H730">
            <v>0</v>
          </cell>
        </row>
        <row r="731">
          <cell r="A731">
            <v>0</v>
          </cell>
          <cell r="B731" t="str">
            <v>Oxigeno Industrial 220</v>
          </cell>
          <cell r="C731">
            <v>0</v>
          </cell>
          <cell r="D731">
            <v>0</v>
          </cell>
          <cell r="E731" t="str">
            <v>p3</v>
          </cell>
          <cell r="F731">
            <v>2.6864406779661016</v>
          </cell>
          <cell r="G731">
            <v>0.48</v>
          </cell>
          <cell r="H731">
            <v>0</v>
          </cell>
        </row>
        <row r="732">
          <cell r="A732">
            <v>0</v>
          </cell>
          <cell r="B732" t="str">
            <v>Disco p/ esmerilar</v>
          </cell>
          <cell r="C732">
            <v>0.05</v>
          </cell>
          <cell r="D732">
            <v>0</v>
          </cell>
          <cell r="E732" t="str">
            <v>Ud</v>
          </cell>
          <cell r="F732">
            <v>150</v>
          </cell>
          <cell r="G732">
            <v>27</v>
          </cell>
          <cell r="H732">
            <v>8.85</v>
          </cell>
        </row>
        <row r="733">
          <cell r="A733">
            <v>0</v>
          </cell>
          <cell r="B733" t="str">
            <v>Mano de Obra</v>
          </cell>
          <cell r="C733">
            <v>0</v>
          </cell>
          <cell r="D733">
            <v>0</v>
          </cell>
        </row>
        <row r="734">
          <cell r="A734">
            <v>0</v>
          </cell>
          <cell r="B734" t="str">
            <v>Fabricación</v>
          </cell>
          <cell r="C734">
            <v>0</v>
          </cell>
          <cell r="D734">
            <v>0</v>
          </cell>
        </row>
        <row r="735">
          <cell r="A735">
            <v>0</v>
          </cell>
          <cell r="B735" t="str">
            <v>SandBlasting Superficie Metálicas</v>
          </cell>
          <cell r="C735">
            <v>1.1612880000000001E-2</v>
          </cell>
          <cell r="D735">
            <v>0.72222566667355548</v>
          </cell>
          <cell r="E735" t="str">
            <v>m2</v>
          </cell>
          <cell r="F735">
            <v>169.5</v>
          </cell>
          <cell r="G735">
            <v>30.51</v>
          </cell>
          <cell r="H735">
            <v>4</v>
          </cell>
        </row>
        <row r="736">
          <cell r="A736">
            <v>0</v>
          </cell>
          <cell r="B736" t="str">
            <v>Fabricación Estructura Metalica - Placa</v>
          </cell>
          <cell r="C736">
            <v>3.1901041666666666E-4</v>
          </cell>
          <cell r="D736">
            <v>2.1346938775510207</v>
          </cell>
          <cell r="E736" t="str">
            <v>ton</v>
          </cell>
          <cell r="F736">
            <v>22000</v>
          </cell>
          <cell r="G736">
            <v>3960</v>
          </cell>
          <cell r="H736">
            <v>25.96</v>
          </cell>
        </row>
        <row r="737">
          <cell r="A737">
            <v>0</v>
          </cell>
          <cell r="B737" t="str">
            <v>Pintura de Taller</v>
          </cell>
          <cell r="C737">
            <v>0</v>
          </cell>
          <cell r="D737">
            <v>0</v>
          </cell>
        </row>
        <row r="738">
          <cell r="A738">
            <v>0</v>
          </cell>
          <cell r="B738" t="str">
            <v>MO-1001-12 [PEM] Pintor Estructura Metálica</v>
          </cell>
          <cell r="C738">
            <v>6.25E-2</v>
          </cell>
          <cell r="D738">
            <v>0.12000000000000011</v>
          </cell>
          <cell r="E738" t="str">
            <v>Día</v>
          </cell>
          <cell r="F738">
            <v>737.38099547511399</v>
          </cell>
          <cell r="G738">
            <v>132.72999999999999</v>
          </cell>
          <cell r="H738">
            <v>60.91</v>
          </cell>
        </row>
        <row r="739">
          <cell r="A739">
            <v>0</v>
          </cell>
          <cell r="B739" t="str">
            <v>MO-1001-13 [AEM] Armadores Estructuras Metálica</v>
          </cell>
          <cell r="C739">
            <v>6.25E-2</v>
          </cell>
          <cell r="D739">
            <v>0.12000000000000011</v>
          </cell>
          <cell r="E739" t="str">
            <v>Día</v>
          </cell>
          <cell r="F739">
            <v>1124.7393665158368</v>
          </cell>
          <cell r="G739">
            <v>202.45</v>
          </cell>
          <cell r="H739">
            <v>92.9</v>
          </cell>
        </row>
        <row r="740">
          <cell r="A740">
            <v>0</v>
          </cell>
          <cell r="B740" t="str">
            <v>MO-1001-14 [AyEM] Ayudante Estructuras Metálica</v>
          </cell>
          <cell r="C740">
            <v>6.25E-2</v>
          </cell>
          <cell r="D740">
            <v>0.12000000000000011</v>
          </cell>
          <cell r="E740" t="str">
            <v>Día</v>
          </cell>
          <cell r="F740">
            <v>866.50045248868685</v>
          </cell>
          <cell r="G740">
            <v>155.97</v>
          </cell>
          <cell r="H740">
            <v>71.569999999999993</v>
          </cell>
        </row>
        <row r="741">
          <cell r="A741">
            <v>0</v>
          </cell>
          <cell r="B741" t="str">
            <v>Servicios, Herramientas y Equipos</v>
          </cell>
          <cell r="C741">
            <v>0</v>
          </cell>
          <cell r="D741">
            <v>0</v>
          </cell>
        </row>
        <row r="742">
          <cell r="A742">
            <v>0</v>
          </cell>
          <cell r="B742" t="str">
            <v>Compresor p/ Pintura</v>
          </cell>
          <cell r="C742">
            <v>0.5</v>
          </cell>
          <cell r="D742">
            <v>0</v>
          </cell>
          <cell r="E742" t="str">
            <v>Hr</v>
          </cell>
          <cell r="F742">
            <v>63.56</v>
          </cell>
          <cell r="G742">
            <v>11.44</v>
          </cell>
          <cell r="H742">
            <v>37.5</v>
          </cell>
        </row>
        <row r="743">
          <cell r="A743">
            <v>56.833333333333329</v>
          </cell>
          <cell r="B743" t="str">
            <v>Conexión Shear plate Viga + columna [ W6 @ Pipe ]</v>
          </cell>
          <cell r="C743">
            <v>1</v>
          </cell>
          <cell r="D743">
            <v>0</v>
          </cell>
          <cell r="E743" t="str">
            <v>Ud</v>
          </cell>
          <cell r="F743">
            <v>0</v>
          </cell>
          <cell r="G743">
            <v>634.25828571428576</v>
          </cell>
          <cell r="H743">
            <v>0</v>
          </cell>
          <cell r="I743">
            <v>404.67</v>
          </cell>
        </row>
        <row r="745">
          <cell r="A745">
            <v>57.833333333333329</v>
          </cell>
          <cell r="B745" t="str">
            <v>Análisis de Precio Unitario de 4.00 Ud de Columna Pipe4STD de 2.98 m + Placa Base Plate 1/2 '' + Esparragos y Pernos: Perno ø 3/4'' x 12'' F1554 A36 (4)ud ( incluye Frabricación &amp; Pintura de Taller):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 t="str">
            <v>Caballeria - Cafeteria</v>
          </cell>
          <cell r="I745">
            <v>0</v>
          </cell>
        </row>
        <row r="746">
          <cell r="A746">
            <v>0</v>
          </cell>
          <cell r="B746" t="str">
            <v>Materiales</v>
          </cell>
          <cell r="C746">
            <v>0</v>
          </cell>
          <cell r="D746">
            <v>0</v>
          </cell>
        </row>
        <row r="747">
          <cell r="A747" t="str">
            <v>lbm</v>
          </cell>
          <cell r="B747" t="str">
            <v>Columna</v>
          </cell>
          <cell r="C747">
            <v>2.98</v>
          </cell>
          <cell r="D747" t="str">
            <v>m</v>
          </cell>
          <cell r="I747" t="str">
            <v>perimeter</v>
          </cell>
        </row>
        <row r="748">
          <cell r="A748">
            <v>10.8</v>
          </cell>
          <cell r="B748" t="str">
            <v>Pipe4STD</v>
          </cell>
          <cell r="C748">
            <v>39.107611548556427</v>
          </cell>
          <cell r="D748">
            <v>2.2818791946308807E-2</v>
          </cell>
          <cell r="E748" t="str">
            <v>pl</v>
          </cell>
          <cell r="F748">
            <v>291.60000000000002</v>
          </cell>
          <cell r="G748">
            <v>52.49</v>
          </cell>
          <cell r="H748">
            <v>13763.6</v>
          </cell>
          <cell r="I748">
            <v>1.1780972450961724</v>
          </cell>
        </row>
        <row r="749">
          <cell r="A749">
            <v>0</v>
          </cell>
          <cell r="B749" t="str">
            <v>Placa Base</v>
          </cell>
          <cell r="C749">
            <v>0</v>
          </cell>
          <cell r="D749">
            <v>0</v>
          </cell>
          <cell r="I749">
            <v>0</v>
          </cell>
        </row>
        <row r="750">
          <cell r="A750">
            <v>20.416666666666664</v>
          </cell>
          <cell r="B750" t="str">
            <v>Plate 1/2 ''</v>
          </cell>
          <cell r="C750">
            <v>3.3611111111111112</v>
          </cell>
          <cell r="D750">
            <v>0.19008264462809915</v>
          </cell>
          <cell r="E750" t="str">
            <v>p2</v>
          </cell>
          <cell r="F750">
            <v>551.24999999999989</v>
          </cell>
          <cell r="G750">
            <v>99.23</v>
          </cell>
          <cell r="H750">
            <v>2601.92</v>
          </cell>
          <cell r="I750">
            <v>2</v>
          </cell>
        </row>
        <row r="751">
          <cell r="A751">
            <v>0</v>
          </cell>
          <cell r="B751" t="str">
            <v>Esparragos y Pernos:</v>
          </cell>
          <cell r="C751">
            <v>4</v>
          </cell>
          <cell r="D751">
            <v>0</v>
          </cell>
          <cell r="I751">
            <v>0</v>
          </cell>
        </row>
        <row r="752">
          <cell r="A752">
            <v>0</v>
          </cell>
          <cell r="B752" t="str">
            <v>Perno ø 3/4'' x 12'' F1554 A36</v>
          </cell>
          <cell r="C752">
            <v>16</v>
          </cell>
          <cell r="D752">
            <v>5.0000000000000044E-2</v>
          </cell>
          <cell r="E752" t="str">
            <v>Ud</v>
          </cell>
          <cell r="F752">
            <v>135</v>
          </cell>
          <cell r="G752">
            <v>24.3</v>
          </cell>
          <cell r="H752">
            <v>2676.24</v>
          </cell>
          <cell r="I752">
            <v>0</v>
          </cell>
        </row>
        <row r="753">
          <cell r="A753">
            <v>0</v>
          </cell>
          <cell r="B753" t="str">
            <v>Conexión Shear plate</v>
          </cell>
          <cell r="C753">
            <v>0</v>
          </cell>
          <cell r="D753">
            <v>0</v>
          </cell>
          <cell r="I753">
            <v>0</v>
          </cell>
        </row>
        <row r="754">
          <cell r="A754">
            <v>31.3</v>
          </cell>
          <cell r="B754" t="str">
            <v>2L4X4X5/8</v>
          </cell>
          <cell r="C754">
            <v>0</v>
          </cell>
          <cell r="D754">
            <v>0</v>
          </cell>
          <cell r="E754" t="str">
            <v>pl</v>
          </cell>
          <cell r="F754">
            <v>845.1</v>
          </cell>
          <cell r="G754">
            <v>152.12</v>
          </cell>
          <cell r="H754">
            <v>0</v>
          </cell>
          <cell r="I754">
            <v>1.3333333333333333</v>
          </cell>
        </row>
        <row r="755">
          <cell r="A755">
            <v>0</v>
          </cell>
          <cell r="B755" t="str">
            <v>Tornillería (para Vigas Girder)</v>
          </cell>
          <cell r="C755">
            <v>0</v>
          </cell>
          <cell r="D755">
            <v>0</v>
          </cell>
        </row>
        <row r="756">
          <cell r="A756">
            <v>0</v>
          </cell>
          <cell r="B756" t="str">
            <v>Perno Ø  - A325   3/4'' x 1 3/4''</v>
          </cell>
          <cell r="C756">
            <v>0</v>
          </cell>
          <cell r="D756">
            <v>0</v>
          </cell>
          <cell r="E756" t="str">
            <v>Ud</v>
          </cell>
          <cell r="F756">
            <v>31.194915254237291</v>
          </cell>
          <cell r="G756">
            <v>5.62</v>
          </cell>
          <cell r="H756">
            <v>0</v>
          </cell>
          <cell r="I756">
            <v>0</v>
          </cell>
        </row>
        <row r="757">
          <cell r="A757">
            <v>0</v>
          </cell>
          <cell r="B757" t="str">
            <v>Perno Ø  - A325   3/4'' x 2 1/4''</v>
          </cell>
          <cell r="C757">
            <v>0</v>
          </cell>
          <cell r="D757">
            <v>0</v>
          </cell>
          <cell r="E757" t="str">
            <v>Ud</v>
          </cell>
          <cell r="F757">
            <v>33.33898305084746</v>
          </cell>
          <cell r="G757">
            <v>6</v>
          </cell>
          <cell r="H757">
            <v>0</v>
          </cell>
        </row>
        <row r="758">
          <cell r="A758">
            <v>0</v>
          </cell>
          <cell r="B758" t="str">
            <v>Conectores de Cortante</v>
          </cell>
          <cell r="C758">
            <v>0</v>
          </cell>
          <cell r="D758">
            <v>0</v>
          </cell>
        </row>
        <row r="759">
          <cell r="A759">
            <v>0</v>
          </cell>
          <cell r="B759" t="str">
            <v>Conectores de cortantes Ø 1/2'' x 3''</v>
          </cell>
          <cell r="C759">
            <v>0</v>
          </cell>
          <cell r="D759">
            <v>0</v>
          </cell>
          <cell r="E759" t="str">
            <v>UD</v>
          </cell>
          <cell r="F759">
            <v>42.37</v>
          </cell>
          <cell r="G759">
            <v>7.63</v>
          </cell>
          <cell r="H759">
            <v>0</v>
          </cell>
          <cell r="I759">
            <v>0</v>
          </cell>
        </row>
        <row r="760">
          <cell r="A760">
            <v>0</v>
          </cell>
          <cell r="B760" t="str">
            <v>Pinturas</v>
          </cell>
          <cell r="C760">
            <v>0</v>
          </cell>
          <cell r="D760">
            <v>0</v>
          </cell>
        </row>
        <row r="761">
          <cell r="A761">
            <v>0</v>
          </cell>
          <cell r="B761" t="str">
            <v>Pintura Multi-Purpose Epoxy Haze Gray</v>
          </cell>
          <cell r="C761">
            <v>6.539728853919112E-2</v>
          </cell>
          <cell r="D761">
            <v>7.038076904443194E-2</v>
          </cell>
          <cell r="E761" t="str">
            <v>cub</v>
          </cell>
          <cell r="F761">
            <v>5925.0254237288136</v>
          </cell>
          <cell r="G761">
            <v>1066.5</v>
          </cell>
          <cell r="H761">
            <v>489.41</v>
          </cell>
        </row>
        <row r="762">
          <cell r="A762">
            <v>0</v>
          </cell>
          <cell r="B762" t="str">
            <v>Pintura High Gloss Urethane Gris Perla</v>
          </cell>
          <cell r="C762">
            <v>6.539728853919112E-2</v>
          </cell>
          <cell r="D762">
            <v>7.038076904443194E-2</v>
          </cell>
          <cell r="E762" t="str">
            <v>Gls</v>
          </cell>
          <cell r="F762">
            <v>2154.5508474576272</v>
          </cell>
          <cell r="G762">
            <v>387.82</v>
          </cell>
          <cell r="H762">
            <v>177.97</v>
          </cell>
        </row>
        <row r="763">
          <cell r="A763">
            <v>0</v>
          </cell>
          <cell r="B763" t="str">
            <v>Grout</v>
          </cell>
          <cell r="C763">
            <v>0</v>
          </cell>
          <cell r="D763">
            <v>0</v>
          </cell>
        </row>
        <row r="764">
          <cell r="A764">
            <v>0</v>
          </cell>
          <cell r="B764" t="str">
            <v>Mortero Listo Grout 640 kg/cm²</v>
          </cell>
          <cell r="C764">
            <v>1.2202059963076921</v>
          </cell>
          <cell r="D764">
            <v>6.5393879339851038E-2</v>
          </cell>
          <cell r="E764" t="str">
            <v>fdas</v>
          </cell>
          <cell r="F764">
            <v>650</v>
          </cell>
          <cell r="G764">
            <v>117</v>
          </cell>
          <cell r="H764">
            <v>997.1</v>
          </cell>
        </row>
        <row r="765">
          <cell r="A765">
            <v>0</v>
          </cell>
          <cell r="B765" t="str">
            <v>Miscelaneos</v>
          </cell>
          <cell r="C765">
            <v>0</v>
          </cell>
          <cell r="D765">
            <v>0</v>
          </cell>
        </row>
        <row r="766">
          <cell r="A766">
            <v>0</v>
          </cell>
          <cell r="B766" t="str">
            <v>Electrodo E70XX Universal 1/8''</v>
          </cell>
          <cell r="C766">
            <v>14.729546697287837</v>
          </cell>
          <cell r="D766">
            <v>4.783127692934098E-3</v>
          </cell>
          <cell r="E766" t="str">
            <v>Lbs</v>
          </cell>
          <cell r="F766">
            <v>98</v>
          </cell>
          <cell r="G766">
            <v>17.64</v>
          </cell>
          <cell r="H766">
            <v>1711.47</v>
          </cell>
        </row>
        <row r="767">
          <cell r="A767">
            <v>0</v>
          </cell>
          <cell r="B767" t="str">
            <v>Acetileno 390</v>
          </cell>
          <cell r="C767">
            <v>29.459093394575675</v>
          </cell>
          <cell r="D767">
            <v>1.38859009937684E-3</v>
          </cell>
          <cell r="E767" t="str">
            <v>p3</v>
          </cell>
          <cell r="F767">
            <v>9.6525423728813564</v>
          </cell>
          <cell r="G767">
            <v>1.74</v>
          </cell>
          <cell r="H767">
            <v>336.08</v>
          </cell>
        </row>
        <row r="768">
          <cell r="A768">
            <v>0</v>
          </cell>
          <cell r="B768" t="str">
            <v>Oxigeno Industrial 220</v>
          </cell>
          <cell r="C768">
            <v>9.7215008202099735</v>
          </cell>
          <cell r="D768">
            <v>8.0748005109288964E-3</v>
          </cell>
          <cell r="E768" t="str">
            <v>p3</v>
          </cell>
          <cell r="F768">
            <v>2.6864406779661016</v>
          </cell>
          <cell r="G768">
            <v>0.48</v>
          </cell>
          <cell r="H768">
            <v>31.03</v>
          </cell>
        </row>
        <row r="769">
          <cell r="A769">
            <v>0</v>
          </cell>
          <cell r="B769" t="str">
            <v>Disco p/ esmerilar</v>
          </cell>
          <cell r="C769">
            <v>3</v>
          </cell>
          <cell r="D769">
            <v>0</v>
          </cell>
          <cell r="E769" t="str">
            <v>Ud</v>
          </cell>
          <cell r="F769">
            <v>150</v>
          </cell>
          <cell r="G769">
            <v>27</v>
          </cell>
          <cell r="H769">
            <v>531</v>
          </cell>
        </row>
        <row r="770">
          <cell r="A770">
            <v>0</v>
          </cell>
          <cell r="B770" t="str">
            <v>Mano de Obra</v>
          </cell>
          <cell r="C770">
            <v>0</v>
          </cell>
          <cell r="D770">
            <v>0</v>
          </cell>
        </row>
        <row r="771">
          <cell r="A771">
            <v>0</v>
          </cell>
          <cell r="B771" t="str">
            <v>Frabricación</v>
          </cell>
          <cell r="C771">
            <v>0</v>
          </cell>
          <cell r="D771">
            <v>0</v>
          </cell>
        </row>
        <row r="772">
          <cell r="A772">
            <v>0</v>
          </cell>
          <cell r="B772" t="str">
            <v>SandBlasting Superficie Metálicas</v>
          </cell>
          <cell r="C772">
            <v>4.9047966404393346</v>
          </cell>
          <cell r="D772">
            <v>1.0608716206018799E-3</v>
          </cell>
          <cell r="E772" t="str">
            <v>m2</v>
          </cell>
          <cell r="F772">
            <v>169.5</v>
          </cell>
          <cell r="G772">
            <v>30.51</v>
          </cell>
          <cell r="H772">
            <v>982.05</v>
          </cell>
        </row>
        <row r="773">
          <cell r="A773">
            <v>0</v>
          </cell>
          <cell r="B773" t="str">
            <v>Fabricación Estructura Metalica - Columna</v>
          </cell>
          <cell r="C773">
            <v>0.21118110236220472</v>
          </cell>
          <cell r="D773">
            <v>4.1759880686055212E-2</v>
          </cell>
          <cell r="E773" t="str">
            <v>ton</v>
          </cell>
          <cell r="F773">
            <v>11999.999999999998</v>
          </cell>
          <cell r="G773">
            <v>2160</v>
          </cell>
          <cell r="H773">
            <v>3115.2</v>
          </cell>
        </row>
        <row r="774">
          <cell r="A774">
            <v>0</v>
          </cell>
          <cell r="B774" t="str">
            <v>Fabricación Estructura Metalica - Placa</v>
          </cell>
          <cell r="C774">
            <v>3.4311342592592588E-2</v>
          </cell>
          <cell r="D774">
            <v>0.16579524371732182</v>
          </cell>
          <cell r="E774" t="str">
            <v>ton</v>
          </cell>
          <cell r="F774">
            <v>22000</v>
          </cell>
          <cell r="G774">
            <v>3960</v>
          </cell>
          <cell r="H774">
            <v>1038.4000000000001</v>
          </cell>
        </row>
        <row r="775">
          <cell r="A775">
            <v>0</v>
          </cell>
          <cell r="B775" t="str">
            <v>Pintura de Taller</v>
          </cell>
          <cell r="C775">
            <v>0</v>
          </cell>
          <cell r="D775">
            <v>0</v>
          </cell>
        </row>
        <row r="776">
          <cell r="A776">
            <v>0</v>
          </cell>
          <cell r="B776" t="str">
            <v>MO-1001-12 [PEM] Pintor Estructura Metálica</v>
          </cell>
          <cell r="C776">
            <v>4</v>
          </cell>
          <cell r="D776">
            <v>0</v>
          </cell>
          <cell r="E776" t="str">
            <v>Día</v>
          </cell>
          <cell r="F776">
            <v>737.38099547511399</v>
          </cell>
          <cell r="G776">
            <v>132.72999999999999</v>
          </cell>
          <cell r="H776">
            <v>3480.44</v>
          </cell>
        </row>
        <row r="777">
          <cell r="A777">
            <v>0</v>
          </cell>
          <cell r="B777" t="str">
            <v>MO-1001-14 [AyEM] Ayudante Estructuras Metálica</v>
          </cell>
          <cell r="C777">
            <v>4</v>
          </cell>
          <cell r="D777">
            <v>0</v>
          </cell>
          <cell r="E777" t="str">
            <v>Día</v>
          </cell>
          <cell r="F777">
            <v>866.50045248868685</v>
          </cell>
          <cell r="G777">
            <v>155.97</v>
          </cell>
          <cell r="H777">
            <v>4089.88</v>
          </cell>
        </row>
        <row r="778">
          <cell r="A778">
            <v>0</v>
          </cell>
          <cell r="B778" t="str">
            <v>Servicios, Herramientas y Equipos</v>
          </cell>
          <cell r="C778">
            <v>0</v>
          </cell>
          <cell r="D778">
            <v>0</v>
          </cell>
        </row>
        <row r="779">
          <cell r="A779">
            <v>0</v>
          </cell>
          <cell r="B779" t="str">
            <v>Compresor p/ Pintura</v>
          </cell>
          <cell r="C779">
            <v>32</v>
          </cell>
          <cell r="D779">
            <v>0</v>
          </cell>
          <cell r="E779" t="str">
            <v>Hr</v>
          </cell>
          <cell r="F779">
            <v>63.56</v>
          </cell>
          <cell r="G779">
            <v>11.44</v>
          </cell>
          <cell r="H779">
            <v>2400</v>
          </cell>
        </row>
        <row r="780">
          <cell r="A780">
            <v>57.833333333333329</v>
          </cell>
          <cell r="B780" t="str">
            <v>Columna Pipe4STD de 2.98 m + Placa Base Plate 1/2 '' + Esparragos y Pernos: Perno ø 3/4'' x 12'' F1554 A36 (4)ud ( incluye Frabricación &amp; Pintura de Taller)</v>
          </cell>
          <cell r="C780">
            <v>4</v>
          </cell>
          <cell r="D780">
            <v>0</v>
          </cell>
          <cell r="E780" t="str">
            <v>Ud</v>
          </cell>
          <cell r="F780">
            <v>0</v>
          </cell>
          <cell r="G780">
            <v>78.254526340056273</v>
          </cell>
          <cell r="H780">
            <v>0</v>
          </cell>
          <cell r="I780">
            <v>9605.4500000000007</v>
          </cell>
        </row>
        <row r="782">
          <cell r="A782">
            <v>58.833333333333329</v>
          </cell>
          <cell r="B782" t="str">
            <v>Análisis de Precio Unitario de 2.00 Ud de Columna Pipe4STD de 4.00 m + Placa Base Plate 1/2 '' + Esparragos y Pernos: Perno ø 3/4'' x 12'' F1554 A36 (4)ud ( incluye Frabricación &amp; Pintura de Taller):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 t="str">
            <v>Caballeria - Cafeteria</v>
          </cell>
          <cell r="I782">
            <v>0</v>
          </cell>
        </row>
        <row r="783">
          <cell r="A783">
            <v>0</v>
          </cell>
          <cell r="B783" t="str">
            <v>Materiales</v>
          </cell>
          <cell r="C783">
            <v>0</v>
          </cell>
          <cell r="D783">
            <v>0</v>
          </cell>
        </row>
        <row r="784">
          <cell r="A784" t="str">
            <v>lbm</v>
          </cell>
          <cell r="B784" t="str">
            <v>Columna</v>
          </cell>
          <cell r="C784">
            <v>4</v>
          </cell>
          <cell r="D784" t="str">
            <v>m</v>
          </cell>
          <cell r="I784" t="str">
            <v>perimeter</v>
          </cell>
        </row>
        <row r="785">
          <cell r="A785">
            <v>10.8</v>
          </cell>
          <cell r="B785" t="str">
            <v>Pipe4STD</v>
          </cell>
          <cell r="C785">
            <v>26.246719160104988</v>
          </cell>
          <cell r="D785">
            <v>0.14299999999999996</v>
          </cell>
          <cell r="E785" t="str">
            <v>pl</v>
          </cell>
          <cell r="F785">
            <v>291.60000000000002</v>
          </cell>
          <cell r="G785">
            <v>52.49</v>
          </cell>
          <cell r="H785">
            <v>10322.700000000001</v>
          </cell>
          <cell r="I785">
            <v>1.1780972450961724</v>
          </cell>
        </row>
        <row r="786">
          <cell r="A786">
            <v>0</v>
          </cell>
          <cell r="B786" t="str">
            <v>Placa Base</v>
          </cell>
          <cell r="C786">
            <v>0</v>
          </cell>
          <cell r="D786">
            <v>0</v>
          </cell>
          <cell r="I786">
            <v>0</v>
          </cell>
        </row>
        <row r="787">
          <cell r="A787">
            <v>20.416666666666664</v>
          </cell>
          <cell r="B787" t="str">
            <v>Plate 1/2 ''</v>
          </cell>
          <cell r="C787">
            <v>1.6805555555555556</v>
          </cell>
          <cell r="D787">
            <v>0.19008264462809915</v>
          </cell>
          <cell r="E787" t="str">
            <v>p2</v>
          </cell>
          <cell r="F787">
            <v>551.24999999999989</v>
          </cell>
          <cell r="G787">
            <v>99.23</v>
          </cell>
          <cell r="H787">
            <v>1300.96</v>
          </cell>
          <cell r="I787">
            <v>2</v>
          </cell>
        </row>
        <row r="788">
          <cell r="A788">
            <v>0</v>
          </cell>
          <cell r="B788" t="str">
            <v>Esparragos y Pernos:</v>
          </cell>
          <cell r="C788">
            <v>4</v>
          </cell>
          <cell r="D788">
            <v>0</v>
          </cell>
          <cell r="I788">
            <v>0</v>
          </cell>
        </row>
        <row r="789">
          <cell r="A789">
            <v>0</v>
          </cell>
          <cell r="B789" t="str">
            <v>Perno ø 3/4'' x 12'' F1554 A36</v>
          </cell>
          <cell r="C789">
            <v>8</v>
          </cell>
          <cell r="D789">
            <v>5.0000000000000044E-2</v>
          </cell>
          <cell r="E789" t="str">
            <v>Ud</v>
          </cell>
          <cell r="F789">
            <v>135</v>
          </cell>
          <cell r="G789">
            <v>24.3</v>
          </cell>
          <cell r="H789">
            <v>1338.12</v>
          </cell>
          <cell r="I789">
            <v>0</v>
          </cell>
        </row>
        <row r="790">
          <cell r="A790">
            <v>0</v>
          </cell>
          <cell r="B790" t="str">
            <v>Conexión Shear plate</v>
          </cell>
          <cell r="C790">
            <v>0</v>
          </cell>
          <cell r="D790">
            <v>0</v>
          </cell>
          <cell r="I790">
            <v>0</v>
          </cell>
        </row>
        <row r="791">
          <cell r="A791">
            <v>31.3</v>
          </cell>
          <cell r="B791" t="str">
            <v>2L4X4X5/8</v>
          </cell>
          <cell r="C791">
            <v>0</v>
          </cell>
          <cell r="D791">
            <v>0</v>
          </cell>
          <cell r="E791" t="str">
            <v>pl</v>
          </cell>
          <cell r="F791">
            <v>845.1</v>
          </cell>
          <cell r="G791">
            <v>152.12</v>
          </cell>
          <cell r="H791">
            <v>0</v>
          </cell>
          <cell r="I791">
            <v>1.3333333333333333</v>
          </cell>
        </row>
        <row r="792">
          <cell r="A792">
            <v>0</v>
          </cell>
          <cell r="B792" t="str">
            <v>Tornillería (para Vigas Girder)</v>
          </cell>
          <cell r="C792">
            <v>0</v>
          </cell>
          <cell r="D792">
            <v>0</v>
          </cell>
        </row>
        <row r="793">
          <cell r="A793">
            <v>0</v>
          </cell>
          <cell r="B793" t="str">
            <v>Perno Ø  - A325   3/4'' x 1 3/4''</v>
          </cell>
          <cell r="C793">
            <v>0</v>
          </cell>
          <cell r="D793">
            <v>0</v>
          </cell>
          <cell r="E793" t="str">
            <v>Ud</v>
          </cell>
          <cell r="F793">
            <v>31.194915254237291</v>
          </cell>
          <cell r="G793">
            <v>5.62</v>
          </cell>
          <cell r="H793">
            <v>0</v>
          </cell>
          <cell r="I793">
            <v>0</v>
          </cell>
        </row>
        <row r="794">
          <cell r="A794">
            <v>0</v>
          </cell>
          <cell r="B794" t="str">
            <v>Perno Ø  - A325   3/4'' x 2 1/4''</v>
          </cell>
          <cell r="C794">
            <v>0</v>
          </cell>
          <cell r="D794">
            <v>0</v>
          </cell>
          <cell r="E794" t="str">
            <v>Ud</v>
          </cell>
          <cell r="F794">
            <v>33.33898305084746</v>
          </cell>
          <cell r="G794">
            <v>6</v>
          </cell>
          <cell r="H794">
            <v>0</v>
          </cell>
        </row>
        <row r="795">
          <cell r="A795">
            <v>0</v>
          </cell>
          <cell r="B795" t="str">
            <v>Conectores de Cortante</v>
          </cell>
          <cell r="C795">
            <v>0</v>
          </cell>
          <cell r="D795">
            <v>0</v>
          </cell>
        </row>
        <row r="796">
          <cell r="A796">
            <v>0</v>
          </cell>
          <cell r="B796" t="str">
            <v>Conectores de cortantes Ø 1/2'' x 3''</v>
          </cell>
          <cell r="C796">
            <v>0</v>
          </cell>
          <cell r="D796">
            <v>0</v>
          </cell>
          <cell r="E796" t="str">
            <v>UD</v>
          </cell>
          <cell r="F796">
            <v>42.37</v>
          </cell>
          <cell r="G796">
            <v>7.63</v>
          </cell>
          <cell r="H796">
            <v>0</v>
          </cell>
          <cell r="I796">
            <v>0</v>
          </cell>
        </row>
        <row r="797">
          <cell r="A797">
            <v>0</v>
          </cell>
          <cell r="B797" t="str">
            <v>Pinturas</v>
          </cell>
          <cell r="C797">
            <v>0</v>
          </cell>
          <cell r="D797">
            <v>0</v>
          </cell>
        </row>
        <row r="798">
          <cell r="A798">
            <v>0</v>
          </cell>
          <cell r="B798" t="str">
            <v>Pintura Multi-Purpose Epoxy Haze Gray</v>
          </cell>
          <cell r="C798">
            <v>4.2465730165900092E-2</v>
          </cell>
          <cell r="D798">
            <v>0.17741999971897141</v>
          </cell>
          <cell r="E798" t="str">
            <v>cub</v>
          </cell>
          <cell r="F798">
            <v>5925.0254237288136</v>
          </cell>
          <cell r="G798">
            <v>1066.5</v>
          </cell>
          <cell r="H798">
            <v>349.58</v>
          </cell>
        </row>
        <row r="799">
          <cell r="A799">
            <v>0</v>
          </cell>
          <cell r="B799" t="str">
            <v>Pintura High Gloss Urethane Gris Perla</v>
          </cell>
          <cell r="C799">
            <v>4.2465730165900092E-2</v>
          </cell>
          <cell r="D799">
            <v>0.17741999971897141</v>
          </cell>
          <cell r="E799" t="str">
            <v>Gls</v>
          </cell>
          <cell r="F799">
            <v>2154.5508474576272</v>
          </cell>
          <cell r="G799">
            <v>387.82</v>
          </cell>
          <cell r="H799">
            <v>127.12</v>
          </cell>
        </row>
        <row r="800">
          <cell r="A800">
            <v>0</v>
          </cell>
          <cell r="B800" t="str">
            <v>Grout</v>
          </cell>
          <cell r="C800">
            <v>0</v>
          </cell>
          <cell r="D800">
            <v>0</v>
          </cell>
        </row>
        <row r="801">
          <cell r="A801">
            <v>0</v>
          </cell>
          <cell r="B801" t="str">
            <v>Mortero Listo Grout 640 kg/cm²</v>
          </cell>
          <cell r="C801">
            <v>0.61010299815384605</v>
          </cell>
          <cell r="D801">
            <v>0.14734725467368581</v>
          </cell>
          <cell r="E801" t="str">
            <v>fdas</v>
          </cell>
          <cell r="F801">
            <v>650</v>
          </cell>
          <cell r="G801">
            <v>117</v>
          </cell>
          <cell r="H801">
            <v>536.9</v>
          </cell>
        </row>
        <row r="802">
          <cell r="A802">
            <v>0</v>
          </cell>
          <cell r="B802" t="str">
            <v>Miscelaneos</v>
          </cell>
          <cell r="C802">
            <v>0</v>
          </cell>
          <cell r="D802">
            <v>0</v>
          </cell>
        </row>
        <row r="803">
          <cell r="A803">
            <v>0</v>
          </cell>
          <cell r="B803" t="str">
            <v>Electrodo E70XX Universal 1/8''</v>
          </cell>
          <cell r="C803">
            <v>9.5332772856517938</v>
          </cell>
          <cell r="D803">
            <v>6.9989272680266732E-3</v>
          </cell>
          <cell r="E803" t="str">
            <v>Lbs</v>
          </cell>
          <cell r="F803">
            <v>98</v>
          </cell>
          <cell r="G803">
            <v>17.64</v>
          </cell>
          <cell r="H803">
            <v>1110.1400000000001</v>
          </cell>
        </row>
        <row r="804">
          <cell r="A804">
            <v>0</v>
          </cell>
          <cell r="B804" t="str">
            <v>Acetileno 390</v>
          </cell>
          <cell r="C804">
            <v>19.066554571303588</v>
          </cell>
          <cell r="D804">
            <v>1.754141188505627E-3</v>
          </cell>
          <cell r="E804" t="str">
            <v>p3</v>
          </cell>
          <cell r="F804">
            <v>9.6525423728813564</v>
          </cell>
          <cell r="G804">
            <v>1.74</v>
          </cell>
          <cell r="H804">
            <v>217.6</v>
          </cell>
        </row>
        <row r="805">
          <cell r="A805">
            <v>0</v>
          </cell>
          <cell r="B805" t="str">
            <v>Oxigeno Industrial 220</v>
          </cell>
          <cell r="C805">
            <v>6.2919630085301845</v>
          </cell>
          <cell r="D805">
            <v>1.277342454003657E-3</v>
          </cell>
          <cell r="E805" t="str">
            <v>p3</v>
          </cell>
          <cell r="F805">
            <v>2.6864406779661016</v>
          </cell>
          <cell r="G805">
            <v>0.48</v>
          </cell>
          <cell r="H805">
            <v>19.95</v>
          </cell>
        </row>
        <row r="806">
          <cell r="A806">
            <v>0</v>
          </cell>
          <cell r="B806" t="str">
            <v>Disco p/ esmerilar</v>
          </cell>
          <cell r="C806">
            <v>3</v>
          </cell>
          <cell r="D806">
            <v>0</v>
          </cell>
          <cell r="E806" t="str">
            <v>Ud</v>
          </cell>
          <cell r="F806">
            <v>150</v>
          </cell>
          <cell r="G806">
            <v>27</v>
          </cell>
          <cell r="H806">
            <v>531</v>
          </cell>
        </row>
        <row r="807">
          <cell r="A807">
            <v>0</v>
          </cell>
          <cell r="B807" t="str">
            <v>Mano de Obra</v>
          </cell>
          <cell r="C807">
            <v>0</v>
          </cell>
          <cell r="D807">
            <v>0</v>
          </cell>
        </row>
        <row r="808">
          <cell r="A808">
            <v>0</v>
          </cell>
          <cell r="B808" t="str">
            <v>Frabricación</v>
          </cell>
          <cell r="C808">
            <v>0</v>
          </cell>
          <cell r="D808">
            <v>0</v>
          </cell>
        </row>
        <row r="809">
          <cell r="A809">
            <v>0</v>
          </cell>
          <cell r="B809" t="str">
            <v>SandBlasting Superficie Metálicas</v>
          </cell>
          <cell r="C809">
            <v>3.1849297624425073</v>
          </cell>
          <cell r="D809">
            <v>1.5919464276048447E-3</v>
          </cell>
          <cell r="E809" t="str">
            <v>m2</v>
          </cell>
          <cell r="F809">
            <v>169.5</v>
          </cell>
          <cell r="G809">
            <v>30.51</v>
          </cell>
          <cell r="H809">
            <v>638.03</v>
          </cell>
        </row>
        <row r="810">
          <cell r="A810">
            <v>0</v>
          </cell>
          <cell r="B810" t="str">
            <v>Fabricación Estructura Metalica - Columna</v>
          </cell>
          <cell r="C810">
            <v>0.14173228346456695</v>
          </cell>
          <cell r="D810">
            <v>5.8333333333333098E-2</v>
          </cell>
          <cell r="E810" t="str">
            <v>ton</v>
          </cell>
          <cell r="F810">
            <v>11999.999999999998</v>
          </cell>
          <cell r="G810">
            <v>2160</v>
          </cell>
          <cell r="H810">
            <v>2124</v>
          </cell>
        </row>
        <row r="811">
          <cell r="A811">
            <v>0</v>
          </cell>
          <cell r="B811" t="str">
            <v>Fabricación Estructura Metalica - Placa</v>
          </cell>
          <cell r="C811">
            <v>1.7155671296296294E-2</v>
          </cell>
          <cell r="D811">
            <v>0.16579524371732182</v>
          </cell>
          <cell r="E811" t="str">
            <v>ton</v>
          </cell>
          <cell r="F811">
            <v>22000</v>
          </cell>
          <cell r="G811">
            <v>3960</v>
          </cell>
          <cell r="H811">
            <v>519.20000000000005</v>
          </cell>
        </row>
        <row r="812">
          <cell r="A812">
            <v>0</v>
          </cell>
          <cell r="B812" t="str">
            <v>Pintura de Taller</v>
          </cell>
          <cell r="C812">
            <v>0</v>
          </cell>
          <cell r="D812">
            <v>0</v>
          </cell>
        </row>
        <row r="813">
          <cell r="A813">
            <v>0</v>
          </cell>
          <cell r="B813" t="str">
            <v>MO-1001-12 [PEM] Pintor Estructura Metálica</v>
          </cell>
          <cell r="C813">
            <v>2</v>
          </cell>
          <cell r="D813">
            <v>0</v>
          </cell>
          <cell r="E813" t="str">
            <v>Día</v>
          </cell>
          <cell r="F813">
            <v>737.38099547511399</v>
          </cell>
          <cell r="G813">
            <v>132.72999999999999</v>
          </cell>
          <cell r="H813">
            <v>1740.22</v>
          </cell>
        </row>
        <row r="814">
          <cell r="A814">
            <v>0</v>
          </cell>
          <cell r="B814" t="str">
            <v>MO-1001-14 [AyEM] Ayudante Estructuras Metálica</v>
          </cell>
          <cell r="C814">
            <v>2</v>
          </cell>
          <cell r="D814">
            <v>0</v>
          </cell>
          <cell r="E814" t="str">
            <v>Día</v>
          </cell>
          <cell r="F814">
            <v>866.50045248868685</v>
          </cell>
          <cell r="G814">
            <v>155.97</v>
          </cell>
          <cell r="H814">
            <v>2044.94</v>
          </cell>
        </row>
        <row r="815">
          <cell r="A815">
            <v>0</v>
          </cell>
          <cell r="B815" t="str">
            <v>Servicios, Herramientas y Equipos</v>
          </cell>
          <cell r="C815">
            <v>0</v>
          </cell>
          <cell r="D815">
            <v>0</v>
          </cell>
        </row>
        <row r="816">
          <cell r="A816">
            <v>0</v>
          </cell>
          <cell r="B816" t="str">
            <v>Compresor p/ Pintura</v>
          </cell>
          <cell r="C816">
            <v>16</v>
          </cell>
          <cell r="D816">
            <v>0</v>
          </cell>
          <cell r="E816" t="str">
            <v>Hr</v>
          </cell>
          <cell r="F816">
            <v>63.56</v>
          </cell>
          <cell r="G816">
            <v>11.44</v>
          </cell>
          <cell r="H816">
            <v>1200</v>
          </cell>
        </row>
        <row r="817">
          <cell r="A817">
            <v>58.833333333333329</v>
          </cell>
          <cell r="B817" t="str">
            <v>Columna Pipe4STD de 4.00 m + Placa Base Plate 1/2 '' + Esparragos y Pernos: Perno ø 3/4'' x 12'' F1554 A36 (4)ud ( incluye Frabricación &amp; Pintura de Taller)</v>
          </cell>
          <cell r="C817">
            <v>2</v>
          </cell>
          <cell r="D817">
            <v>0</v>
          </cell>
          <cell r="E817" t="str">
            <v>Ud</v>
          </cell>
          <cell r="F817">
            <v>0</v>
          </cell>
          <cell r="G817">
            <v>75.903991703785422</v>
          </cell>
          <cell r="H817">
            <v>0</v>
          </cell>
          <cell r="I817">
            <v>12060.23</v>
          </cell>
        </row>
        <row r="819">
          <cell r="A819">
            <v>59.833333333333329</v>
          </cell>
          <cell r="B819" t="str">
            <v>Análisis de Precio Unitario de 4.00 Ud de Viga Principal W6X9 de 5.97 m + Shear Plate Plate 1/4 '' + Esparragos y Pernos: Perno Ø  - A325   3/4'' x 2 1/2'' (1)ud ( incluye Frabricación &amp; Pintura de Taller):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 t="str">
            <v>Caballeria - Cafeteria</v>
          </cell>
          <cell r="I819">
            <v>0</v>
          </cell>
        </row>
        <row r="820">
          <cell r="A820">
            <v>0</v>
          </cell>
          <cell r="B820" t="str">
            <v>Materiales</v>
          </cell>
          <cell r="C820">
            <v>0</v>
          </cell>
          <cell r="D820">
            <v>0</v>
          </cell>
        </row>
        <row r="821">
          <cell r="A821" t="str">
            <v>lbm</v>
          </cell>
          <cell r="B821" t="str">
            <v>Viga Principal</v>
          </cell>
          <cell r="C821">
            <v>5.97</v>
          </cell>
          <cell r="D821" t="str">
            <v>m</v>
          </cell>
          <cell r="I821" t="str">
            <v>perimeter</v>
          </cell>
        </row>
        <row r="822">
          <cell r="A822">
            <v>9</v>
          </cell>
          <cell r="B822" t="str">
            <v>W6X9</v>
          </cell>
          <cell r="C822">
            <v>78.346456692913392</v>
          </cell>
          <cell r="D822">
            <v>2.1105527638190871E-2</v>
          </cell>
          <cell r="E822" t="str">
            <v>pl</v>
          </cell>
          <cell r="F822">
            <v>243</v>
          </cell>
          <cell r="G822">
            <v>43.74</v>
          </cell>
          <cell r="H822">
            <v>22939.200000000001</v>
          </cell>
          <cell r="I822">
            <v>2.2400000000000002</v>
          </cell>
        </row>
        <row r="823">
          <cell r="A823">
            <v>0</v>
          </cell>
          <cell r="B823" t="str">
            <v>Shear Plate</v>
          </cell>
          <cell r="C823">
            <v>0</v>
          </cell>
          <cell r="D823">
            <v>0</v>
          </cell>
          <cell r="I823">
            <v>0</v>
          </cell>
        </row>
        <row r="824">
          <cell r="A824">
            <v>10.208333333333332</v>
          </cell>
          <cell r="B824" t="str">
            <v>Plate 1/4 ''</v>
          </cell>
          <cell r="C824">
            <v>0.125</v>
          </cell>
          <cell r="D824">
            <v>0</v>
          </cell>
          <cell r="E824" t="str">
            <v>p2</v>
          </cell>
          <cell r="F824">
            <v>275.62499999999994</v>
          </cell>
          <cell r="G824">
            <v>49.61</v>
          </cell>
          <cell r="H824">
            <v>40.65</v>
          </cell>
          <cell r="I824">
            <v>2</v>
          </cell>
        </row>
        <row r="825">
          <cell r="A825">
            <v>0</v>
          </cell>
          <cell r="B825" t="str">
            <v>Esparragos y Pernos:</v>
          </cell>
          <cell r="C825">
            <v>1</v>
          </cell>
          <cell r="D825">
            <v>0</v>
          </cell>
          <cell r="I825">
            <v>0</v>
          </cell>
        </row>
        <row r="826">
          <cell r="A826">
            <v>0</v>
          </cell>
          <cell r="B826" t="str">
            <v>Perno Ø  - A325   3/4'' x 2 1/2''</v>
          </cell>
          <cell r="C826">
            <v>4</v>
          </cell>
          <cell r="D826">
            <v>5.0000000000000044E-2</v>
          </cell>
          <cell r="E826" t="str">
            <v>Ud</v>
          </cell>
          <cell r="F826">
            <v>36.347457627118644</v>
          </cell>
          <cell r="G826">
            <v>6.54</v>
          </cell>
          <cell r="H826">
            <v>180.13</v>
          </cell>
          <cell r="I826">
            <v>0</v>
          </cell>
        </row>
        <row r="827">
          <cell r="A827">
            <v>0</v>
          </cell>
          <cell r="B827" t="str">
            <v>Conexión Shear plate</v>
          </cell>
          <cell r="C827">
            <v>0</v>
          </cell>
          <cell r="D827">
            <v>0</v>
          </cell>
          <cell r="I827">
            <v>0</v>
          </cell>
        </row>
        <row r="828">
          <cell r="A828">
            <v>31.3</v>
          </cell>
          <cell r="B828" t="str">
            <v>2L4X4X5/8</v>
          </cell>
          <cell r="C828">
            <v>0</v>
          </cell>
          <cell r="D828">
            <v>0</v>
          </cell>
          <cell r="E828" t="str">
            <v>pl</v>
          </cell>
          <cell r="F828">
            <v>845.1</v>
          </cell>
          <cell r="G828">
            <v>152.12</v>
          </cell>
          <cell r="H828">
            <v>0</v>
          </cell>
          <cell r="I828">
            <v>1.3333333333333333</v>
          </cell>
        </row>
        <row r="829">
          <cell r="A829">
            <v>0</v>
          </cell>
          <cell r="B829" t="str">
            <v>Tornillería (para Vigas Secundarias)</v>
          </cell>
          <cell r="C829">
            <v>0</v>
          </cell>
          <cell r="D829">
            <v>0</v>
          </cell>
        </row>
        <row r="830">
          <cell r="A830">
            <v>0</v>
          </cell>
          <cell r="B830" t="str">
            <v>Perno Ø  - A325   3/4'' x 1 3/4''</v>
          </cell>
          <cell r="C830">
            <v>0</v>
          </cell>
          <cell r="D830">
            <v>0</v>
          </cell>
          <cell r="E830" t="str">
            <v>Ud</v>
          </cell>
          <cell r="F830">
            <v>31.194915254237291</v>
          </cell>
          <cell r="G830">
            <v>5.62</v>
          </cell>
          <cell r="H830">
            <v>0</v>
          </cell>
          <cell r="I830">
            <v>0</v>
          </cell>
        </row>
        <row r="831">
          <cell r="A831">
            <v>0</v>
          </cell>
          <cell r="B831" t="str">
            <v>Perno Ø  - A325   3/4'' x 2 1/4''</v>
          </cell>
          <cell r="C831">
            <v>0</v>
          </cell>
          <cell r="D831">
            <v>0</v>
          </cell>
          <cell r="E831" t="str">
            <v>Ud</v>
          </cell>
          <cell r="F831">
            <v>33.33898305084746</v>
          </cell>
          <cell r="G831">
            <v>6</v>
          </cell>
          <cell r="H831">
            <v>0</v>
          </cell>
        </row>
        <row r="832">
          <cell r="A832">
            <v>0</v>
          </cell>
          <cell r="B832" t="str">
            <v>Conectores de Cortante</v>
          </cell>
          <cell r="C832">
            <v>0</v>
          </cell>
          <cell r="D832">
            <v>0</v>
          </cell>
        </row>
        <row r="833">
          <cell r="A833">
            <v>0</v>
          </cell>
          <cell r="B833" t="str">
            <v>Conectores de cortantes Ø 1/2'' x 3''</v>
          </cell>
          <cell r="C833">
            <v>0</v>
          </cell>
          <cell r="D833">
            <v>0</v>
          </cell>
          <cell r="E833" t="str">
            <v>UD</v>
          </cell>
          <cell r="F833">
            <v>42.37</v>
          </cell>
          <cell r="G833">
            <v>7.63</v>
          </cell>
          <cell r="H833">
            <v>0</v>
          </cell>
          <cell r="I833">
            <v>0</v>
          </cell>
        </row>
        <row r="834">
          <cell r="A834">
            <v>0</v>
          </cell>
          <cell r="B834" t="str">
            <v>Pinturas</v>
          </cell>
          <cell r="C834">
            <v>0</v>
          </cell>
          <cell r="D834">
            <v>0</v>
          </cell>
        </row>
        <row r="835">
          <cell r="A835">
            <v>0</v>
          </cell>
          <cell r="B835" t="str">
            <v>Pintura Multi-Purpose Epoxy Haze Gray</v>
          </cell>
          <cell r="C835">
            <v>0.21769791360000004</v>
          </cell>
          <cell r="D835">
            <v>1.0574682880194393E-2</v>
          </cell>
          <cell r="E835" t="str">
            <v>cub</v>
          </cell>
          <cell r="F835">
            <v>5925.0254237288136</v>
          </cell>
          <cell r="G835">
            <v>1066.5</v>
          </cell>
          <cell r="H835">
            <v>1538.14</v>
          </cell>
        </row>
        <row r="836">
          <cell r="A836">
            <v>0</v>
          </cell>
          <cell r="B836" t="str">
            <v>Pintura High Gloss Urethane Gris Perla</v>
          </cell>
          <cell r="C836">
            <v>0.21769791360000004</v>
          </cell>
          <cell r="D836">
            <v>1.0574682880194393E-2</v>
          </cell>
          <cell r="E836" t="str">
            <v>Gls</v>
          </cell>
          <cell r="F836">
            <v>2154.5508474576272</v>
          </cell>
          <cell r="G836">
            <v>387.82</v>
          </cell>
          <cell r="H836">
            <v>559.32000000000005</v>
          </cell>
        </row>
        <row r="837">
          <cell r="A837">
            <v>0</v>
          </cell>
          <cell r="B837" t="str">
            <v>Grout</v>
          </cell>
          <cell r="C837">
            <v>0</v>
          </cell>
          <cell r="D837">
            <v>0</v>
          </cell>
        </row>
        <row r="838">
          <cell r="A838">
            <v>0</v>
          </cell>
          <cell r="B838" t="str">
            <v>Mortero Listo Grout 640 kg/cm²</v>
          </cell>
          <cell r="C838">
            <v>4.5379561846153847E-2</v>
          </cell>
          <cell r="D838">
            <v>1.2036352034208881</v>
          </cell>
          <cell r="E838" t="str">
            <v>fdas</v>
          </cell>
          <cell r="F838">
            <v>650</v>
          </cell>
          <cell r="G838">
            <v>117</v>
          </cell>
          <cell r="H838">
            <v>76.7</v>
          </cell>
        </row>
        <row r="839">
          <cell r="A839">
            <v>0</v>
          </cell>
          <cell r="B839" t="str">
            <v>Miscelaneos</v>
          </cell>
          <cell r="C839">
            <v>0</v>
          </cell>
          <cell r="D839">
            <v>0</v>
          </cell>
        </row>
        <row r="840">
          <cell r="A840">
            <v>0</v>
          </cell>
          <cell r="B840" t="str">
            <v>Electrodo E70XX Universal 1/8''</v>
          </cell>
          <cell r="C840">
            <v>21.191824557086619</v>
          </cell>
          <cell r="D840">
            <v>3.8578287071793893E-4</v>
          </cell>
          <cell r="E840" t="str">
            <v>Lbs</v>
          </cell>
          <cell r="F840">
            <v>98</v>
          </cell>
          <cell r="G840">
            <v>17.64</v>
          </cell>
          <cell r="H840">
            <v>2451.5700000000002</v>
          </cell>
        </row>
        <row r="841">
          <cell r="A841">
            <v>0</v>
          </cell>
          <cell r="B841" t="str">
            <v>Acetileno 390</v>
          </cell>
          <cell r="C841">
            <v>42.383649114173238</v>
          </cell>
          <cell r="D841">
            <v>3.8578287071793893E-4</v>
          </cell>
          <cell r="E841" t="str">
            <v>p3</v>
          </cell>
          <cell r="F841">
            <v>9.6525423728813564</v>
          </cell>
          <cell r="G841">
            <v>1.74</v>
          </cell>
          <cell r="H841">
            <v>483.04</v>
          </cell>
        </row>
        <row r="842">
          <cell r="A842">
            <v>0</v>
          </cell>
          <cell r="B842" t="str">
            <v>Oxigeno Industrial 220</v>
          </cell>
          <cell r="C842">
            <v>13.986604207677169</v>
          </cell>
          <cell r="D842">
            <v>9.5775873285079628E-4</v>
          </cell>
          <cell r="E842" t="str">
            <v>p3</v>
          </cell>
          <cell r="F842">
            <v>2.6864406779661016</v>
          </cell>
          <cell r="G842">
            <v>0.48</v>
          </cell>
          <cell r="H842">
            <v>44.33</v>
          </cell>
        </row>
        <row r="843">
          <cell r="A843">
            <v>0</v>
          </cell>
          <cell r="B843" t="str">
            <v>Disco p/ esmerilar</v>
          </cell>
          <cell r="C843">
            <v>3</v>
          </cell>
          <cell r="D843">
            <v>0</v>
          </cell>
          <cell r="E843" t="str">
            <v>Ud</v>
          </cell>
          <cell r="F843">
            <v>150</v>
          </cell>
          <cell r="G843">
            <v>27</v>
          </cell>
          <cell r="H843">
            <v>531</v>
          </cell>
        </row>
        <row r="844">
          <cell r="A844">
            <v>0</v>
          </cell>
          <cell r="B844" t="str">
            <v>Mano de Obra</v>
          </cell>
          <cell r="C844">
            <v>0</v>
          </cell>
          <cell r="D844">
            <v>0</v>
          </cell>
        </row>
        <row r="845">
          <cell r="A845">
            <v>0</v>
          </cell>
          <cell r="B845" t="str">
            <v>Frabricación</v>
          </cell>
          <cell r="C845">
            <v>0</v>
          </cell>
          <cell r="D845">
            <v>0</v>
          </cell>
        </row>
        <row r="846">
          <cell r="A846">
            <v>0</v>
          </cell>
          <cell r="B846" t="str">
            <v>SandBlasting Superficie Metálicas</v>
          </cell>
          <cell r="C846">
            <v>16.327343520000003</v>
          </cell>
          <cell r="D846">
            <v>1.6270129900463137E-4</v>
          </cell>
          <cell r="E846" t="str">
            <v>m2</v>
          </cell>
          <cell r="F846">
            <v>169.5</v>
          </cell>
          <cell r="G846">
            <v>30.51</v>
          </cell>
          <cell r="H846">
            <v>3266.16</v>
          </cell>
        </row>
        <row r="847">
          <cell r="A847">
            <v>0</v>
          </cell>
          <cell r="B847" t="str">
            <v>Fabricación Estructura Metalica - Columna</v>
          </cell>
          <cell r="C847">
            <v>0.35255905511811031</v>
          </cell>
          <cell r="D847">
            <v>2.1105527638190704E-2</v>
          </cell>
          <cell r="E847" t="str">
            <v>ton</v>
          </cell>
          <cell r="F847">
            <v>11999.999999999998</v>
          </cell>
          <cell r="G847">
            <v>2160</v>
          </cell>
          <cell r="H847">
            <v>5097.6000000000004</v>
          </cell>
        </row>
        <row r="848">
          <cell r="A848">
            <v>0</v>
          </cell>
          <cell r="B848" t="str">
            <v>Fabricación Estructura Metalica - Placa</v>
          </cell>
          <cell r="C848">
            <v>6.3802083333333332E-4</v>
          </cell>
          <cell r="D848">
            <v>14.673469387755102</v>
          </cell>
          <cell r="E848" t="str">
            <v>ton</v>
          </cell>
          <cell r="F848">
            <v>22000</v>
          </cell>
          <cell r="G848">
            <v>3960</v>
          </cell>
          <cell r="H848">
            <v>259.60000000000002</v>
          </cell>
        </row>
        <row r="849">
          <cell r="A849">
            <v>0</v>
          </cell>
          <cell r="B849" t="str">
            <v>Pintura de Taller</v>
          </cell>
          <cell r="C849">
            <v>0</v>
          </cell>
          <cell r="D849">
            <v>0</v>
          </cell>
        </row>
        <row r="850">
          <cell r="A850">
            <v>0</v>
          </cell>
          <cell r="B850" t="str">
            <v>MO-1001-12 [PEM] Pintor Estructura Metálica</v>
          </cell>
          <cell r="C850">
            <v>4</v>
          </cell>
          <cell r="D850">
            <v>0</v>
          </cell>
          <cell r="E850" t="str">
            <v>Día</v>
          </cell>
          <cell r="F850">
            <v>737.38099547511399</v>
          </cell>
          <cell r="G850">
            <v>132.72999999999999</v>
          </cell>
          <cell r="H850">
            <v>3480.44</v>
          </cell>
        </row>
        <row r="851">
          <cell r="A851">
            <v>0</v>
          </cell>
          <cell r="B851" t="str">
            <v>MO-1001-14 [AyEM] Ayudante Estructuras Metálica</v>
          </cell>
          <cell r="C851">
            <v>4</v>
          </cell>
          <cell r="D851">
            <v>0</v>
          </cell>
          <cell r="E851" t="str">
            <v>Día</v>
          </cell>
          <cell r="F851">
            <v>866.50045248868685</v>
          </cell>
          <cell r="G851">
            <v>155.97</v>
          </cell>
          <cell r="H851">
            <v>4089.88</v>
          </cell>
        </row>
        <row r="852">
          <cell r="A852">
            <v>0</v>
          </cell>
          <cell r="B852" t="str">
            <v>Servicios, Herramientas y Equipos</v>
          </cell>
          <cell r="C852">
            <v>0</v>
          </cell>
          <cell r="D852">
            <v>0</v>
          </cell>
        </row>
        <row r="853">
          <cell r="A853">
            <v>0</v>
          </cell>
          <cell r="B853" t="str">
            <v>Compresor p/ Pintura</v>
          </cell>
          <cell r="C853">
            <v>32</v>
          </cell>
          <cell r="D853">
            <v>0</v>
          </cell>
          <cell r="E853" t="str">
            <v>Hr</v>
          </cell>
          <cell r="F853">
            <v>63.56</v>
          </cell>
          <cell r="G853">
            <v>11.44</v>
          </cell>
          <cell r="H853">
            <v>2400</v>
          </cell>
        </row>
        <row r="854">
          <cell r="A854">
            <v>59.833333333333329</v>
          </cell>
          <cell r="B854" t="str">
            <v>Viga Principal W6X9 de 5.97 m + Shear Plate Plate 1/4 '' + Esparragos y Pernos: Perno Ø  - A325   3/4'' x 2 1/2'' (1)ud ( incluye Frabricación &amp; Pintura de Taller)</v>
          </cell>
          <cell r="C854">
            <v>4</v>
          </cell>
          <cell r="D854">
            <v>0</v>
          </cell>
          <cell r="E854" t="str">
            <v>Ud</v>
          </cell>
          <cell r="F854">
            <v>0</v>
          </cell>
          <cell r="G854">
            <v>67.15480284231117</v>
          </cell>
          <cell r="H854">
            <v>0</v>
          </cell>
          <cell r="I854">
            <v>11859.44</v>
          </cell>
        </row>
        <row r="856">
          <cell r="A856">
            <v>60.833333333333329</v>
          </cell>
          <cell r="B856" t="str">
            <v>Análisis de Precio Unitario de 3.00 Ud de Viga Principal W6X9 de 2.72 m + Shear Plate Plate 1/4 '' + Esparragos y Pernos: Perno Ø  - A325   3/4'' x 2 1/2'' (1)ud ( incluye Frabricación &amp; Pintura de Taller):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 t="str">
            <v>Caballeria - Cafeteria</v>
          </cell>
          <cell r="I856">
            <v>0</v>
          </cell>
        </row>
        <row r="857">
          <cell r="A857">
            <v>0</v>
          </cell>
          <cell r="B857" t="str">
            <v>Materiales</v>
          </cell>
          <cell r="C857">
            <v>0</v>
          </cell>
          <cell r="D857">
            <v>0</v>
          </cell>
        </row>
        <row r="858">
          <cell r="A858" t="str">
            <v>lbm</v>
          </cell>
          <cell r="B858" t="str">
            <v>Viga Principal</v>
          </cell>
          <cell r="C858">
            <v>2.72</v>
          </cell>
          <cell r="D858" t="str">
            <v>m</v>
          </cell>
          <cell r="I858" t="str">
            <v>perimeter</v>
          </cell>
        </row>
        <row r="859">
          <cell r="A859">
            <v>9</v>
          </cell>
          <cell r="B859" t="str">
            <v>W6X9</v>
          </cell>
          <cell r="C859">
            <v>26.771653543307085</v>
          </cell>
          <cell r="D859">
            <v>0.1205882352941177</v>
          </cell>
          <cell r="E859" t="str">
            <v>pl</v>
          </cell>
          <cell r="F859">
            <v>243</v>
          </cell>
          <cell r="G859">
            <v>43.74</v>
          </cell>
          <cell r="H859">
            <v>8602.2000000000007</v>
          </cell>
          <cell r="I859">
            <v>2.2400000000000002</v>
          </cell>
        </row>
        <row r="860">
          <cell r="A860">
            <v>0</v>
          </cell>
          <cell r="B860" t="str">
            <v>Shear Plate</v>
          </cell>
          <cell r="C860">
            <v>0</v>
          </cell>
          <cell r="D860">
            <v>0</v>
          </cell>
          <cell r="I860">
            <v>0</v>
          </cell>
        </row>
        <row r="861">
          <cell r="A861">
            <v>10.208333333333332</v>
          </cell>
          <cell r="B861" t="str">
            <v>Plate 1/4 ''</v>
          </cell>
          <cell r="C861">
            <v>0.125</v>
          </cell>
          <cell r="D861">
            <v>0</v>
          </cell>
          <cell r="E861" t="str">
            <v>p2</v>
          </cell>
          <cell r="F861">
            <v>275.62499999999994</v>
          </cell>
          <cell r="G861">
            <v>49.61</v>
          </cell>
          <cell r="H861">
            <v>40.65</v>
          </cell>
          <cell r="I861">
            <v>2</v>
          </cell>
        </row>
        <row r="862">
          <cell r="A862">
            <v>0</v>
          </cell>
          <cell r="B862" t="str">
            <v>Esparragos y Pernos:</v>
          </cell>
          <cell r="C862">
            <v>1</v>
          </cell>
          <cell r="D862">
            <v>0</v>
          </cell>
          <cell r="I862">
            <v>0</v>
          </cell>
        </row>
        <row r="863">
          <cell r="A863">
            <v>0</v>
          </cell>
          <cell r="B863" t="str">
            <v>Perno Ø  - A325   3/4'' x 2 1/2''</v>
          </cell>
          <cell r="C863">
            <v>3</v>
          </cell>
          <cell r="D863">
            <v>5.0000000000000121E-2</v>
          </cell>
          <cell r="E863" t="str">
            <v>Ud</v>
          </cell>
          <cell r="F863">
            <v>36.347457627118644</v>
          </cell>
          <cell r="G863">
            <v>6.54</v>
          </cell>
          <cell r="H863">
            <v>135.1</v>
          </cell>
          <cell r="I863">
            <v>0</v>
          </cell>
        </row>
        <row r="864">
          <cell r="A864">
            <v>0</v>
          </cell>
          <cell r="B864" t="str">
            <v>Conexión Shear plate</v>
          </cell>
          <cell r="C864">
            <v>0</v>
          </cell>
          <cell r="D864">
            <v>0</v>
          </cell>
          <cell r="I864">
            <v>0</v>
          </cell>
        </row>
        <row r="865">
          <cell r="A865">
            <v>31.3</v>
          </cell>
          <cell r="B865" t="str">
            <v>2L4X4X5/8</v>
          </cell>
          <cell r="C865">
            <v>0</v>
          </cell>
          <cell r="D865">
            <v>0</v>
          </cell>
          <cell r="E865" t="str">
            <v>pl</v>
          </cell>
          <cell r="F865">
            <v>845.1</v>
          </cell>
          <cell r="G865">
            <v>152.12</v>
          </cell>
          <cell r="H865">
            <v>0</v>
          </cell>
          <cell r="I865">
            <v>1.3333333333333333</v>
          </cell>
        </row>
        <row r="866">
          <cell r="A866">
            <v>0</v>
          </cell>
          <cell r="B866" t="str">
            <v>Tornillería (para Vigas Secundarias)</v>
          </cell>
          <cell r="C866">
            <v>0</v>
          </cell>
          <cell r="D866">
            <v>0</v>
          </cell>
        </row>
        <row r="867">
          <cell r="A867">
            <v>0</v>
          </cell>
          <cell r="B867" t="str">
            <v>Perno Ø  - A325   3/4'' x 1 3/4''</v>
          </cell>
          <cell r="C867">
            <v>0</v>
          </cell>
          <cell r="D867">
            <v>0</v>
          </cell>
          <cell r="E867" t="str">
            <v>Ud</v>
          </cell>
          <cell r="F867">
            <v>31.194915254237291</v>
          </cell>
          <cell r="G867">
            <v>5.62</v>
          </cell>
          <cell r="H867">
            <v>0</v>
          </cell>
          <cell r="I867">
            <v>0</v>
          </cell>
        </row>
        <row r="868">
          <cell r="A868">
            <v>0</v>
          </cell>
          <cell r="B868" t="str">
            <v>Perno Ø  - A325   3/4'' x 2 1/4''</v>
          </cell>
          <cell r="C868">
            <v>0</v>
          </cell>
          <cell r="D868">
            <v>0</v>
          </cell>
          <cell r="E868" t="str">
            <v>Ud</v>
          </cell>
          <cell r="F868">
            <v>33.33898305084746</v>
          </cell>
          <cell r="G868">
            <v>6</v>
          </cell>
          <cell r="H868">
            <v>0</v>
          </cell>
        </row>
        <row r="869">
          <cell r="A869">
            <v>0</v>
          </cell>
          <cell r="B869" t="str">
            <v>Conectores de Cortante</v>
          </cell>
          <cell r="C869">
            <v>0</v>
          </cell>
          <cell r="D869">
            <v>0</v>
          </cell>
        </row>
        <row r="870">
          <cell r="A870">
            <v>0</v>
          </cell>
          <cell r="B870" t="str">
            <v>Conectores de cortantes Ø 1/2'' x 3''</v>
          </cell>
          <cell r="C870">
            <v>0</v>
          </cell>
          <cell r="D870">
            <v>0</v>
          </cell>
          <cell r="E870" t="str">
            <v>UD</v>
          </cell>
          <cell r="F870">
            <v>42.37</v>
          </cell>
          <cell r="G870">
            <v>7.63</v>
          </cell>
          <cell r="H870">
            <v>0</v>
          </cell>
          <cell r="I870">
            <v>0</v>
          </cell>
        </row>
        <row r="871">
          <cell r="A871">
            <v>0</v>
          </cell>
          <cell r="B871" t="str">
            <v>Pinturas</v>
          </cell>
          <cell r="C871">
            <v>0</v>
          </cell>
          <cell r="D871">
            <v>0</v>
          </cell>
        </row>
        <row r="872">
          <cell r="A872">
            <v>0</v>
          </cell>
          <cell r="B872" t="str">
            <v>Pintura Multi-Purpose Epoxy Haze Gray</v>
          </cell>
          <cell r="C872">
            <v>7.459309439999999E-2</v>
          </cell>
          <cell r="D872">
            <v>7.2485337194967109E-2</v>
          </cell>
          <cell r="E872" t="str">
            <v>cub</v>
          </cell>
          <cell r="F872">
            <v>5925.0254237288136</v>
          </cell>
          <cell r="G872">
            <v>1066.5</v>
          </cell>
          <cell r="H872">
            <v>559.32000000000005</v>
          </cell>
        </row>
        <row r="873">
          <cell r="A873">
            <v>0</v>
          </cell>
          <cell r="B873" t="str">
            <v>Pintura High Gloss Urethane Gris Perla</v>
          </cell>
          <cell r="C873">
            <v>7.459309439999999E-2</v>
          </cell>
          <cell r="D873">
            <v>7.2485337194967109E-2</v>
          </cell>
          <cell r="E873" t="str">
            <v>Gls</v>
          </cell>
          <cell r="F873">
            <v>2154.5508474576272</v>
          </cell>
          <cell r="G873">
            <v>387.82</v>
          </cell>
          <cell r="H873">
            <v>203.39</v>
          </cell>
        </row>
        <row r="874">
          <cell r="A874">
            <v>0</v>
          </cell>
          <cell r="B874" t="str">
            <v>Grout</v>
          </cell>
          <cell r="C874">
            <v>0</v>
          </cell>
          <cell r="D874">
            <v>0</v>
          </cell>
        </row>
        <row r="875">
          <cell r="A875">
            <v>0</v>
          </cell>
          <cell r="B875" t="str">
            <v>Mortero Listo Grout 640 kg/cm²</v>
          </cell>
          <cell r="C875">
            <v>4.5379561846153847E-2</v>
          </cell>
          <cell r="D875">
            <v>1.2036352034208881</v>
          </cell>
          <cell r="E875" t="str">
            <v>fdas</v>
          </cell>
          <cell r="F875">
            <v>650</v>
          </cell>
          <cell r="G875">
            <v>117</v>
          </cell>
          <cell r="H875">
            <v>76.7</v>
          </cell>
        </row>
        <row r="876">
          <cell r="A876">
            <v>0</v>
          </cell>
          <cell r="B876" t="str">
            <v>Miscelaneos</v>
          </cell>
          <cell r="C876">
            <v>0</v>
          </cell>
          <cell r="D876">
            <v>0</v>
          </cell>
        </row>
        <row r="877">
          <cell r="A877">
            <v>0</v>
          </cell>
          <cell r="B877" t="str">
            <v>Electrodo E70XX Universal 1/8''</v>
          </cell>
          <cell r="C877">
            <v>2.4222092355643046</v>
          </cell>
          <cell r="D877">
            <v>3.2115625394175513E-2</v>
          </cell>
          <cell r="E877" t="str">
            <v>Lbs</v>
          </cell>
          <cell r="F877">
            <v>98</v>
          </cell>
          <cell r="G877">
            <v>17.64</v>
          </cell>
          <cell r="H877">
            <v>289.10000000000002</v>
          </cell>
        </row>
        <row r="878">
          <cell r="A878">
            <v>0</v>
          </cell>
          <cell r="B878" t="str">
            <v>Acetileno 390</v>
          </cell>
          <cell r="C878">
            <v>4.8444184711286091</v>
          </cell>
          <cell r="D878">
            <v>1.1473312886292076E-2</v>
          </cell>
          <cell r="E878" t="str">
            <v>p3</v>
          </cell>
          <cell r="F878">
            <v>9.6525423728813564</v>
          </cell>
          <cell r="G878">
            <v>1.74</v>
          </cell>
          <cell r="H878">
            <v>55.82</v>
          </cell>
        </row>
        <row r="879">
          <cell r="A879">
            <v>0</v>
          </cell>
          <cell r="B879" t="str">
            <v>Oxigeno Industrial 220</v>
          </cell>
          <cell r="C879">
            <v>1.598658095472441</v>
          </cell>
          <cell r="D879">
            <v>8.3939432162481752E-4</v>
          </cell>
          <cell r="E879" t="str">
            <v>p3</v>
          </cell>
          <cell r="F879">
            <v>2.6864406779661016</v>
          </cell>
          <cell r="G879">
            <v>0.48</v>
          </cell>
          <cell r="H879">
            <v>5.07</v>
          </cell>
        </row>
        <row r="880">
          <cell r="A880">
            <v>0</v>
          </cell>
          <cell r="B880" t="str">
            <v>Disco p/ esmerilar</v>
          </cell>
          <cell r="C880">
            <v>3</v>
          </cell>
          <cell r="D880">
            <v>0</v>
          </cell>
          <cell r="E880" t="str">
            <v>Ud</v>
          </cell>
          <cell r="F880">
            <v>150</v>
          </cell>
          <cell r="G880">
            <v>27</v>
          </cell>
          <cell r="H880">
            <v>531</v>
          </cell>
        </row>
        <row r="881">
          <cell r="A881">
            <v>0</v>
          </cell>
          <cell r="B881" t="str">
            <v>Mano de Obra</v>
          </cell>
          <cell r="C881">
            <v>0</v>
          </cell>
          <cell r="D881">
            <v>0</v>
          </cell>
        </row>
        <row r="882">
          <cell r="A882">
            <v>0</v>
          </cell>
          <cell r="B882" t="str">
            <v>Frabricación</v>
          </cell>
          <cell r="C882">
            <v>0</v>
          </cell>
          <cell r="D882">
            <v>0</v>
          </cell>
        </row>
        <row r="883">
          <cell r="A883">
            <v>0</v>
          </cell>
          <cell r="B883" t="str">
            <v>SandBlasting Superficie Metálicas</v>
          </cell>
          <cell r="C883">
            <v>5.5944820799999997</v>
          </cell>
          <cell r="D883">
            <v>9.8631471530262601E-4</v>
          </cell>
          <cell r="E883" t="str">
            <v>m2</v>
          </cell>
          <cell r="F883">
            <v>169.5</v>
          </cell>
          <cell r="G883">
            <v>30.51</v>
          </cell>
          <cell r="H883">
            <v>1120.06</v>
          </cell>
        </row>
        <row r="884">
          <cell r="A884">
            <v>0</v>
          </cell>
          <cell r="B884" t="str">
            <v>Fabricación Estructura Metalica - Columna</v>
          </cell>
          <cell r="C884">
            <v>0.12047244094488188</v>
          </cell>
          <cell r="D884">
            <v>7.9084967320261546E-2</v>
          </cell>
          <cell r="E884" t="str">
            <v>ton</v>
          </cell>
          <cell r="F884">
            <v>11999.999999999998</v>
          </cell>
          <cell r="G884">
            <v>2160</v>
          </cell>
          <cell r="H884">
            <v>1840.8</v>
          </cell>
        </row>
        <row r="885">
          <cell r="A885">
            <v>0</v>
          </cell>
          <cell r="B885" t="str">
            <v>Fabricación Estructura Metalica - Placa</v>
          </cell>
          <cell r="C885">
            <v>6.3802083333333332E-4</v>
          </cell>
          <cell r="D885">
            <v>14.673469387755102</v>
          </cell>
          <cell r="E885" t="str">
            <v>ton</v>
          </cell>
          <cell r="F885">
            <v>22000</v>
          </cell>
          <cell r="G885">
            <v>3960</v>
          </cell>
          <cell r="H885">
            <v>259.60000000000002</v>
          </cell>
        </row>
        <row r="886">
          <cell r="A886">
            <v>0</v>
          </cell>
          <cell r="B886" t="str">
            <v>Pintura de Taller</v>
          </cell>
          <cell r="C886">
            <v>0</v>
          </cell>
          <cell r="D886">
            <v>0</v>
          </cell>
        </row>
        <row r="887">
          <cell r="A887">
            <v>0</v>
          </cell>
          <cell r="B887" t="str">
            <v>MO-1001-12 [PEM] Pintor Estructura Metálica</v>
          </cell>
          <cell r="C887">
            <v>3</v>
          </cell>
          <cell r="D887">
            <v>0</v>
          </cell>
          <cell r="E887" t="str">
            <v>Día</v>
          </cell>
          <cell r="F887">
            <v>737.38099547511399</v>
          </cell>
          <cell r="G887">
            <v>132.72999999999999</v>
          </cell>
          <cell r="H887">
            <v>2610.33</v>
          </cell>
        </row>
        <row r="888">
          <cell r="A888">
            <v>0</v>
          </cell>
          <cell r="B888" t="str">
            <v>MO-1001-14 [AyEM] Ayudante Estructuras Metálica</v>
          </cell>
          <cell r="C888">
            <v>3</v>
          </cell>
          <cell r="D888">
            <v>0</v>
          </cell>
          <cell r="E888" t="str">
            <v>Día</v>
          </cell>
          <cell r="F888">
            <v>866.50045248868685</v>
          </cell>
          <cell r="G888">
            <v>155.97</v>
          </cell>
          <cell r="H888">
            <v>3067.41</v>
          </cell>
        </row>
        <row r="889">
          <cell r="A889">
            <v>0</v>
          </cell>
          <cell r="B889" t="str">
            <v>Servicios, Herramientas y Equipos</v>
          </cell>
          <cell r="C889">
            <v>0</v>
          </cell>
          <cell r="D889">
            <v>0</v>
          </cell>
        </row>
        <row r="890">
          <cell r="A890">
            <v>0</v>
          </cell>
          <cell r="B890" t="str">
            <v>Compresor p/ Pintura</v>
          </cell>
          <cell r="C890">
            <v>24</v>
          </cell>
          <cell r="D890">
            <v>0</v>
          </cell>
          <cell r="E890" t="str">
            <v>Hr</v>
          </cell>
          <cell r="F890">
            <v>63.56</v>
          </cell>
          <cell r="G890">
            <v>11.44</v>
          </cell>
          <cell r="H890">
            <v>1800</v>
          </cell>
        </row>
        <row r="891">
          <cell r="A891">
            <v>60.833333333333329</v>
          </cell>
          <cell r="B891" t="str">
            <v>Viga Principal W6X9 de 2.72 m + Shear Plate Plate 1/4 '' + Esparragos y Pernos: Perno Ø  - A325   3/4'' x 2 1/2'' (1)ud ( incluye Frabricación &amp; Pintura de Taller)</v>
          </cell>
          <cell r="C891">
            <v>3</v>
          </cell>
          <cell r="D891">
            <v>0</v>
          </cell>
          <cell r="E891" t="str">
            <v>Ud</v>
          </cell>
          <cell r="F891">
            <v>0</v>
          </cell>
          <cell r="G891">
            <v>87.509161837795659</v>
          </cell>
          <cell r="H891">
            <v>0</v>
          </cell>
          <cell r="I891">
            <v>7065.52</v>
          </cell>
        </row>
        <row r="892">
          <cell r="A892">
            <v>0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</row>
        <row r="893">
          <cell r="A893">
            <v>61.833333333333329</v>
          </cell>
          <cell r="B893" t="str">
            <v>Análisis de Precio Unitario de 42.03 m2 de Cubierta con Aluzinc cal. 26: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 t="str">
            <v>Caballeria - Cafeteria</v>
          </cell>
        </row>
        <row r="894">
          <cell r="A894" t="str">
            <v>a)</v>
          </cell>
          <cell r="B894" t="str">
            <v>Materiales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</row>
        <row r="895">
          <cell r="A895">
            <v>0</v>
          </cell>
          <cell r="B895" t="str">
            <v>Cubierta con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</row>
        <row r="896">
          <cell r="A896">
            <v>0</v>
          </cell>
          <cell r="B896" t="str">
            <v>Aluzinc cal. 26</v>
          </cell>
          <cell r="C896">
            <v>150.79749434164074</v>
          </cell>
          <cell r="D896">
            <v>1.3428980318497109E-3</v>
          </cell>
          <cell r="E896" t="str">
            <v>pl</v>
          </cell>
          <cell r="F896">
            <v>146</v>
          </cell>
          <cell r="G896">
            <v>26.28</v>
          </cell>
          <cell r="H896">
            <v>26014.28</v>
          </cell>
          <cell r="I896">
            <v>0</v>
          </cell>
        </row>
        <row r="897">
          <cell r="A897">
            <v>0</v>
          </cell>
          <cell r="B897" t="str">
            <v xml:space="preserve">Caballete </v>
          </cell>
          <cell r="C897">
            <v>1.6951006124234471</v>
          </cell>
          <cell r="D897">
            <v>0.17987096774193545</v>
          </cell>
          <cell r="E897" t="str">
            <v xml:space="preserve"> Ud </v>
          </cell>
          <cell r="F897">
            <v>359.90000000000003</v>
          </cell>
          <cell r="G897">
            <v>64.78</v>
          </cell>
          <cell r="H897">
            <v>849.36</v>
          </cell>
          <cell r="I897">
            <v>0</v>
          </cell>
        </row>
        <row r="898">
          <cell r="A898">
            <v>0</v>
          </cell>
          <cell r="B898" t="str">
            <v>Placa Anclaje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</row>
        <row r="899">
          <cell r="A899">
            <v>0</v>
          </cell>
          <cell r="B899" t="str">
            <v>Tornillo Autotaladrante 1 1/4" x 12</v>
          </cell>
          <cell r="C899">
            <v>1.910392588461985</v>
          </cell>
          <cell r="D899">
            <v>5.0290247125328496E-3</v>
          </cell>
          <cell r="E899" t="str">
            <v>ud</v>
          </cell>
          <cell r="F899">
            <v>2.77</v>
          </cell>
          <cell r="G899">
            <v>0.5</v>
          </cell>
          <cell r="H899">
            <v>6.28</v>
          </cell>
          <cell r="I899">
            <v>0</v>
          </cell>
        </row>
        <row r="900">
          <cell r="A900" t="str">
            <v>c)</v>
          </cell>
          <cell r="B900" t="str">
            <v>Operación Instalación: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</row>
        <row r="901">
          <cell r="A901">
            <v>0</v>
          </cell>
          <cell r="B901" t="str">
            <v>Izaje: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</row>
        <row r="902">
          <cell r="A902">
            <v>0</v>
          </cell>
          <cell r="B902" t="str">
            <v>MO-1001-9 [MAM] Maestro de Carpintería Metálica</v>
          </cell>
          <cell r="C902">
            <v>1</v>
          </cell>
          <cell r="D902">
            <v>0</v>
          </cell>
          <cell r="E902" t="str">
            <v>Día</v>
          </cell>
          <cell r="F902">
            <v>2022.3529411764707</v>
          </cell>
          <cell r="G902">
            <v>364.02</v>
          </cell>
          <cell r="H902">
            <v>2386.37</v>
          </cell>
          <cell r="I902">
            <v>0</v>
          </cell>
        </row>
        <row r="903">
          <cell r="A903">
            <v>0</v>
          </cell>
          <cell r="B903" t="str">
            <v>Tornillería: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</row>
        <row r="904">
          <cell r="A904">
            <v>0</v>
          </cell>
          <cell r="B904" t="str">
            <v>MO-1001-13 [AEM] Armadores Estructuras Metálica</v>
          </cell>
          <cell r="C904">
            <v>1</v>
          </cell>
          <cell r="D904">
            <v>0</v>
          </cell>
          <cell r="E904" t="str">
            <v>Día</v>
          </cell>
          <cell r="F904">
            <v>1124.7393665158368</v>
          </cell>
          <cell r="G904">
            <v>202.45</v>
          </cell>
          <cell r="H904">
            <v>1327.19</v>
          </cell>
          <cell r="I904">
            <v>0</v>
          </cell>
        </row>
        <row r="905">
          <cell r="A905">
            <v>0</v>
          </cell>
          <cell r="B905" t="str">
            <v>MO-1001-14 [AyEM] Ayudante Estructuras Metálica</v>
          </cell>
          <cell r="C905">
            <v>1</v>
          </cell>
          <cell r="D905">
            <v>0</v>
          </cell>
          <cell r="E905" t="str">
            <v>Día</v>
          </cell>
          <cell r="F905">
            <v>866.50045248868685</v>
          </cell>
          <cell r="G905">
            <v>155.97</v>
          </cell>
          <cell r="H905">
            <v>1022.47</v>
          </cell>
          <cell r="I905">
            <v>0</v>
          </cell>
        </row>
        <row r="906">
          <cell r="A906">
            <v>0</v>
          </cell>
          <cell r="B906" t="str">
            <v>Servicios, Herramientas y Equipos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</row>
        <row r="907">
          <cell r="A907">
            <v>0</v>
          </cell>
          <cell r="B907" t="str">
            <v>Herramientas Menores Varilleros</v>
          </cell>
          <cell r="C907">
            <v>31605.949999999997</v>
          </cell>
          <cell r="D907">
            <v>1.1510423850862618E-16</v>
          </cell>
          <cell r="E907" t="str">
            <v>%</v>
          </cell>
          <cell r="F907">
            <v>1.6E-2</v>
          </cell>
          <cell r="G907">
            <v>0</v>
          </cell>
          <cell r="H907">
            <v>505.7</v>
          </cell>
          <cell r="I907">
            <v>0</v>
          </cell>
        </row>
        <row r="908">
          <cell r="A908">
            <v>61.833333333333329</v>
          </cell>
          <cell r="B908" t="str">
            <v>Cubierta con Aluzinc cal. 26</v>
          </cell>
          <cell r="C908">
            <v>42.028636946163672</v>
          </cell>
          <cell r="D908">
            <v>0</v>
          </cell>
          <cell r="E908" t="str">
            <v>m2</v>
          </cell>
          <cell r="F908">
            <v>0</v>
          </cell>
          <cell r="G908">
            <v>114.71321342578247</v>
          </cell>
          <cell r="H908">
            <v>0</v>
          </cell>
          <cell r="I908">
            <v>764.04</v>
          </cell>
        </row>
        <row r="910">
          <cell r="A910">
            <v>62.833333333333329</v>
          </cell>
          <cell r="B910" t="str">
            <v>Análisis de Precio Unitario de 24.00 Ud de Tilla Tensora Barra HN 1/2" x 20' de 4':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 t="str">
            <v>Caballeria - Cafeteria</v>
          </cell>
        </row>
        <row r="911">
          <cell r="A911" t="str">
            <v>a)</v>
          </cell>
          <cell r="B911" t="str">
            <v>Materiales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</row>
        <row r="912">
          <cell r="A912">
            <v>0</v>
          </cell>
          <cell r="B912" t="str">
            <v>Tilla Tensora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</row>
        <row r="913">
          <cell r="A913">
            <v>0</v>
          </cell>
          <cell r="B913" t="str">
            <v>Barra HN 1/2" x 20'</v>
          </cell>
          <cell r="C913">
            <v>4.7244094488188981</v>
          </cell>
          <cell r="D913">
            <v>1.1833333333333199E-3</v>
          </cell>
          <cell r="E913" t="str">
            <v>pl</v>
          </cell>
          <cell r="F913">
            <v>305</v>
          </cell>
          <cell r="G913">
            <v>54.9</v>
          </cell>
          <cell r="H913">
            <v>1702.33</v>
          </cell>
          <cell r="I913">
            <v>0</v>
          </cell>
        </row>
        <row r="914">
          <cell r="A914">
            <v>0</v>
          </cell>
          <cell r="B914" t="str">
            <v>Placa Anclaje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</row>
        <row r="915">
          <cell r="A915">
            <v>0</v>
          </cell>
          <cell r="B915" t="str">
            <v>L2-1/2X2X3/8</v>
          </cell>
          <cell r="C915">
            <v>0</v>
          </cell>
          <cell r="D915">
            <v>0</v>
          </cell>
          <cell r="E915" t="str">
            <v>pl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</row>
        <row r="916">
          <cell r="A916">
            <v>0</v>
          </cell>
          <cell r="B916" t="str">
            <v>Espárragos, Tuercas, Contratuercas y Pernos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</row>
        <row r="917">
          <cell r="A917">
            <v>0</v>
          </cell>
          <cell r="B917" t="str">
            <v>Tuerca Hexagonal 1/2''</v>
          </cell>
          <cell r="C917">
            <v>96</v>
          </cell>
          <cell r="D917">
            <v>0</v>
          </cell>
          <cell r="E917" t="str">
            <v>ud</v>
          </cell>
          <cell r="F917">
            <v>15</v>
          </cell>
          <cell r="G917">
            <v>2.7</v>
          </cell>
          <cell r="H917">
            <v>1699.2</v>
          </cell>
          <cell r="I917">
            <v>0</v>
          </cell>
        </row>
        <row r="918">
          <cell r="A918">
            <v>0</v>
          </cell>
          <cell r="B918" t="str">
            <v>Pintura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</row>
        <row r="919">
          <cell r="A919">
            <v>0</v>
          </cell>
          <cell r="B919" t="str">
            <v>Pintura Multi-Purpose Epoxy Haze Gray</v>
          </cell>
          <cell r="C919">
            <v>5.4048797770399749E-4</v>
          </cell>
          <cell r="D919">
            <v>0.11010794828186686</v>
          </cell>
          <cell r="E919" t="str">
            <v>cub</v>
          </cell>
          <cell r="F919">
            <v>5925.0254237288136</v>
          </cell>
          <cell r="G919">
            <v>1066.5</v>
          </cell>
          <cell r="H919">
            <v>4.1900000000000004</v>
          </cell>
          <cell r="I919">
            <v>0</v>
          </cell>
        </row>
        <row r="920">
          <cell r="A920">
            <v>0</v>
          </cell>
          <cell r="B920" t="str">
            <v>Pintura High Gloss Urethane Gris Perla</v>
          </cell>
          <cell r="C920">
            <v>2.7024398885199877E-3</v>
          </cell>
          <cell r="D920">
            <v>0.11010794828186669</v>
          </cell>
          <cell r="E920" t="str">
            <v>Gls</v>
          </cell>
          <cell r="F920">
            <v>2154.5508474576272</v>
          </cell>
          <cell r="G920">
            <v>387.82</v>
          </cell>
          <cell r="H920">
            <v>7.63</v>
          </cell>
          <cell r="I920">
            <v>0</v>
          </cell>
        </row>
        <row r="921">
          <cell r="A921">
            <v>0</v>
          </cell>
          <cell r="B921" t="str">
            <v>Misceláneos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</row>
        <row r="922">
          <cell r="A922">
            <v>0</v>
          </cell>
          <cell r="B922" t="str">
            <v>Electrodo E70XX Universal 1/8''</v>
          </cell>
          <cell r="C922">
            <v>5.3450708342326347E-2</v>
          </cell>
          <cell r="D922">
            <v>0.12252955780732698</v>
          </cell>
          <cell r="E922" t="str">
            <v>Lbs</v>
          </cell>
          <cell r="F922">
            <v>98</v>
          </cell>
          <cell r="G922">
            <v>17.64</v>
          </cell>
          <cell r="H922">
            <v>6.94</v>
          </cell>
          <cell r="I922">
            <v>0</v>
          </cell>
        </row>
        <row r="923">
          <cell r="A923">
            <v>0</v>
          </cell>
          <cell r="B923" t="str">
            <v>Acetileno 390</v>
          </cell>
          <cell r="C923">
            <v>8.0176062513489521E-2</v>
          </cell>
          <cell r="D923">
            <v>0.12252955780732698</v>
          </cell>
          <cell r="E923" t="str">
            <v>p3</v>
          </cell>
          <cell r="F923">
            <v>9.6525423728813564</v>
          </cell>
          <cell r="G923">
            <v>1.74</v>
          </cell>
          <cell r="H923">
            <v>1.03</v>
          </cell>
          <cell r="I923">
            <v>0</v>
          </cell>
        </row>
        <row r="924">
          <cell r="A924">
            <v>0</v>
          </cell>
          <cell r="B924" t="str">
            <v>Oxigeno Industrial 220</v>
          </cell>
          <cell r="C924">
            <v>6.4140850010791617E-2</v>
          </cell>
          <cell r="D924">
            <v>9.1348181201568041E-2</v>
          </cell>
          <cell r="E924" t="str">
            <v>p3</v>
          </cell>
          <cell r="F924">
            <v>2.6864406779661016</v>
          </cell>
          <cell r="G924">
            <v>0.48</v>
          </cell>
          <cell r="H924">
            <v>0.22</v>
          </cell>
          <cell r="I924">
            <v>0</v>
          </cell>
        </row>
        <row r="925">
          <cell r="A925">
            <v>0</v>
          </cell>
          <cell r="B925" t="str">
            <v>Disco p/ esmerilar</v>
          </cell>
          <cell r="C925">
            <v>5.3450708342326347E-3</v>
          </cell>
          <cell r="D925">
            <v>0.14123838377078254</v>
          </cell>
          <cell r="E925" t="str">
            <v>Ud</v>
          </cell>
          <cell r="F925">
            <v>150</v>
          </cell>
          <cell r="G925">
            <v>27</v>
          </cell>
          <cell r="H925">
            <v>1.08</v>
          </cell>
          <cell r="I925">
            <v>0</v>
          </cell>
        </row>
        <row r="926">
          <cell r="A926" t="str">
            <v>b)</v>
          </cell>
          <cell r="B926" t="str">
            <v>Fabricación: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</row>
        <row r="927">
          <cell r="A927">
            <v>0</v>
          </cell>
          <cell r="B927" t="str">
            <v>SandBlasting Superficie Metálicas</v>
          </cell>
          <cell r="C927">
            <v>4.0536598327799815E-2</v>
          </cell>
          <cell r="D927">
            <v>0.23345327586874082</v>
          </cell>
          <cell r="E927" t="str">
            <v>m2</v>
          </cell>
          <cell r="F927">
            <v>169.5</v>
          </cell>
          <cell r="G927">
            <v>30.51</v>
          </cell>
          <cell r="H927">
            <v>10</v>
          </cell>
          <cell r="I927">
            <v>0</v>
          </cell>
        </row>
        <row r="928">
          <cell r="A928">
            <v>0</v>
          </cell>
          <cell r="B928" t="str">
            <v>Fabricación Estructura Metalica - Tilla</v>
          </cell>
          <cell r="C928">
            <v>2.6725354171163174E-2</v>
          </cell>
          <cell r="D928">
            <v>1.0276602026594304E-2</v>
          </cell>
          <cell r="E928" t="str">
            <v>ton</v>
          </cell>
          <cell r="F928">
            <v>20000</v>
          </cell>
          <cell r="G928">
            <v>3600</v>
          </cell>
          <cell r="H928">
            <v>637.20000000000005</v>
          </cell>
          <cell r="I928">
            <v>0</v>
          </cell>
        </row>
        <row r="929">
          <cell r="A929">
            <v>0</v>
          </cell>
          <cell r="B929" t="str">
            <v>Fabricación Estructura Metalica - Placa</v>
          </cell>
          <cell r="C929">
            <v>0</v>
          </cell>
          <cell r="D929">
            <v>0</v>
          </cell>
          <cell r="E929" t="str">
            <v>ton</v>
          </cell>
          <cell r="F929">
            <v>22000</v>
          </cell>
          <cell r="G929">
            <v>3960</v>
          </cell>
          <cell r="H929">
            <v>0</v>
          </cell>
          <cell r="I929">
            <v>0</v>
          </cell>
        </row>
        <row r="930">
          <cell r="A930" t="str">
            <v>c)</v>
          </cell>
          <cell r="B930" t="str">
            <v>Operación Instalación: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</row>
        <row r="931">
          <cell r="A931">
            <v>0</v>
          </cell>
          <cell r="B931" t="str">
            <v>Izaje: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</row>
        <row r="932">
          <cell r="A932">
            <v>0</v>
          </cell>
          <cell r="B932" t="str">
            <v>MO-1001-9 [MAM] Maestro de Carpintería Metálica</v>
          </cell>
          <cell r="C932">
            <v>0.5</v>
          </cell>
          <cell r="D932">
            <v>0</v>
          </cell>
          <cell r="E932" t="str">
            <v>Día</v>
          </cell>
          <cell r="F932">
            <v>2022.3529411764707</v>
          </cell>
          <cell r="G932">
            <v>364.02</v>
          </cell>
          <cell r="H932">
            <v>1193.19</v>
          </cell>
          <cell r="I932">
            <v>0</v>
          </cell>
        </row>
        <row r="933">
          <cell r="A933">
            <v>0</v>
          </cell>
          <cell r="B933" t="str">
            <v>Tornillería: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0</v>
          </cell>
          <cell r="B934" t="str">
            <v>MO-1001-13 [AEM] Armadores Estructuras Metálica</v>
          </cell>
          <cell r="C934">
            <v>0.5</v>
          </cell>
          <cell r="D934">
            <v>0</v>
          </cell>
          <cell r="E934" t="str">
            <v>Día</v>
          </cell>
          <cell r="F934">
            <v>1124.7393665158368</v>
          </cell>
          <cell r="G934">
            <v>202.45</v>
          </cell>
          <cell r="H934">
            <v>663.59</v>
          </cell>
          <cell r="I934">
            <v>0</v>
          </cell>
        </row>
        <row r="935">
          <cell r="A935">
            <v>0</v>
          </cell>
          <cell r="B935" t="str">
            <v>MO-1001-14 [AyEM] Ayudante Estructuras Metálica</v>
          </cell>
          <cell r="C935">
            <v>0.5</v>
          </cell>
          <cell r="D935">
            <v>0</v>
          </cell>
          <cell r="E935" t="str">
            <v>Día</v>
          </cell>
          <cell r="F935">
            <v>866.50045248868685</v>
          </cell>
          <cell r="G935">
            <v>155.97</v>
          </cell>
          <cell r="H935">
            <v>511.24</v>
          </cell>
          <cell r="I935">
            <v>0</v>
          </cell>
        </row>
        <row r="936">
          <cell r="A936">
            <v>0</v>
          </cell>
          <cell r="B936" t="str">
            <v>Pintura: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0</v>
          </cell>
          <cell r="B937" t="str">
            <v>MO-1001-12 [PEM] Pintor Estructura Metálica</v>
          </cell>
          <cell r="C937">
            <v>0.5</v>
          </cell>
          <cell r="D937">
            <v>0</v>
          </cell>
          <cell r="E937" t="str">
            <v>Día</v>
          </cell>
          <cell r="F937">
            <v>737.38099547511399</v>
          </cell>
          <cell r="G937">
            <v>132.72999999999999</v>
          </cell>
          <cell r="H937">
            <v>435.06</v>
          </cell>
          <cell r="I937">
            <v>0</v>
          </cell>
        </row>
        <row r="938">
          <cell r="A938">
            <v>0</v>
          </cell>
          <cell r="B938" t="str">
            <v>Servicios, Herramientas y Equipos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0</v>
          </cell>
          <cell r="B939" t="str">
            <v>Pistola Neumática P/ Tornilleria</v>
          </cell>
          <cell r="C939">
            <v>4</v>
          </cell>
          <cell r="D939">
            <v>0</v>
          </cell>
          <cell r="E939" t="str">
            <v>Hr</v>
          </cell>
          <cell r="F939">
            <v>74.152542372881356</v>
          </cell>
          <cell r="G939">
            <v>13.35</v>
          </cell>
          <cell r="H939">
            <v>350.01</v>
          </cell>
          <cell r="I939">
            <v>0</v>
          </cell>
        </row>
        <row r="940">
          <cell r="A940">
            <v>0</v>
          </cell>
          <cell r="B940" t="str">
            <v>Compresor p/ Pintura</v>
          </cell>
          <cell r="C940">
            <v>4</v>
          </cell>
          <cell r="D940">
            <v>0</v>
          </cell>
          <cell r="E940" t="str">
            <v>Hr</v>
          </cell>
          <cell r="F940">
            <v>63.56</v>
          </cell>
          <cell r="G940">
            <v>11.44</v>
          </cell>
          <cell r="H940">
            <v>300</v>
          </cell>
          <cell r="I940">
            <v>0</v>
          </cell>
        </row>
        <row r="941">
          <cell r="A941">
            <v>62.833333333333329</v>
          </cell>
          <cell r="B941" t="str">
            <v>Tilla Tensora Barra HN 1/2" x 20' de 4'</v>
          </cell>
          <cell r="C941">
            <v>24</v>
          </cell>
          <cell r="D941">
            <v>0</v>
          </cell>
          <cell r="E941" t="str">
            <v>Ud</v>
          </cell>
          <cell r="F941">
            <v>0</v>
          </cell>
          <cell r="G941">
            <v>43.683506666666666</v>
          </cell>
          <cell r="H941">
            <v>128.58388996423298</v>
          </cell>
          <cell r="I941">
            <v>318.81</v>
          </cell>
        </row>
        <row r="943">
          <cell r="A943">
            <v>63.833333333333329</v>
          </cell>
          <cell r="B943" t="str">
            <v>Análisis de Precio Unitario de 4.00 Ud de Tilla Tensora Barra HN 1/2" x 20' de 25':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 t="str">
            <v>Caballeria - Cafeteria</v>
          </cell>
        </row>
        <row r="944">
          <cell r="A944" t="str">
            <v>a)</v>
          </cell>
          <cell r="B944" t="str">
            <v>Materiales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0</v>
          </cell>
          <cell r="B945" t="str">
            <v>Tilla Tensora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0</v>
          </cell>
          <cell r="B946" t="str">
            <v>Barra HN 1/2" x 20'</v>
          </cell>
          <cell r="C946">
            <v>4.5679283608345695</v>
          </cell>
          <cell r="D946">
            <v>9.458809443467063E-2</v>
          </cell>
          <cell r="E946" t="str">
            <v>pl</v>
          </cell>
          <cell r="F946">
            <v>305</v>
          </cell>
          <cell r="G946">
            <v>54.9</v>
          </cell>
          <cell r="H946">
            <v>1799.5</v>
          </cell>
          <cell r="I946">
            <v>0</v>
          </cell>
        </row>
        <row r="947">
          <cell r="A947">
            <v>0</v>
          </cell>
          <cell r="B947" t="str">
            <v>Placa Anclaje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0</v>
          </cell>
          <cell r="B948" t="str">
            <v>L2-1/2X2X3/8</v>
          </cell>
          <cell r="C948">
            <v>0</v>
          </cell>
          <cell r="D948">
            <v>0</v>
          </cell>
          <cell r="E948" t="str">
            <v>pl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0</v>
          </cell>
          <cell r="B949" t="str">
            <v>Espárragos, Tuercas, Contratuercas y Pernos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0</v>
          </cell>
          <cell r="B950" t="str">
            <v>Tuerca Hexagonal 1/2''</v>
          </cell>
          <cell r="C950">
            <v>16</v>
          </cell>
          <cell r="D950">
            <v>0</v>
          </cell>
          <cell r="E950" t="str">
            <v>ud</v>
          </cell>
          <cell r="F950">
            <v>15</v>
          </cell>
          <cell r="G950">
            <v>2.7</v>
          </cell>
          <cell r="H950">
            <v>283.2</v>
          </cell>
          <cell r="I950">
            <v>0</v>
          </cell>
        </row>
        <row r="951">
          <cell r="A951">
            <v>0</v>
          </cell>
          <cell r="B951" t="str">
            <v>Pintura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</row>
        <row r="952">
          <cell r="A952">
            <v>0</v>
          </cell>
          <cell r="B952" t="str">
            <v>Pintura Multi-Purpose Epoxy Haze Gray</v>
          </cell>
          <cell r="C952">
            <v>5.4048797770399749E-4</v>
          </cell>
          <cell r="D952">
            <v>0.85017991380311131</v>
          </cell>
          <cell r="E952" t="str">
            <v>cub</v>
          </cell>
          <cell r="F952">
            <v>5925.0254237288136</v>
          </cell>
          <cell r="G952">
            <v>1066.5</v>
          </cell>
          <cell r="H952">
            <v>6.99</v>
          </cell>
          <cell r="I952">
            <v>0</v>
          </cell>
        </row>
        <row r="953">
          <cell r="A953">
            <v>0</v>
          </cell>
          <cell r="B953" t="str">
            <v>Pintura High Gloss Urethane Gris Perla</v>
          </cell>
          <cell r="C953">
            <v>2.7024398885199877E-3</v>
          </cell>
          <cell r="D953">
            <v>0.11010794828186669</v>
          </cell>
          <cell r="E953" t="str">
            <v>Gls</v>
          </cell>
          <cell r="F953">
            <v>2154.5508474576272</v>
          </cell>
          <cell r="G953">
            <v>387.82</v>
          </cell>
          <cell r="H953">
            <v>7.63</v>
          </cell>
          <cell r="I953">
            <v>0</v>
          </cell>
        </row>
        <row r="954">
          <cell r="A954">
            <v>0</v>
          </cell>
          <cell r="B954" t="str">
            <v>Misceláneos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</row>
        <row r="955">
          <cell r="A955">
            <v>0</v>
          </cell>
          <cell r="B955" t="str">
            <v>Electrodo E70XX Universal 1/8''</v>
          </cell>
          <cell r="C955">
            <v>5.3450708342326347E-2</v>
          </cell>
          <cell r="D955">
            <v>0.12252955780732698</v>
          </cell>
          <cell r="E955" t="str">
            <v>Lbs</v>
          </cell>
          <cell r="F955">
            <v>98</v>
          </cell>
          <cell r="G955">
            <v>17.64</v>
          </cell>
          <cell r="H955">
            <v>6.94</v>
          </cell>
          <cell r="I955">
            <v>0</v>
          </cell>
        </row>
        <row r="956">
          <cell r="A956">
            <v>0</v>
          </cell>
          <cell r="B956" t="str">
            <v>Acetileno 390</v>
          </cell>
          <cell r="C956">
            <v>8.0176062513489521E-2</v>
          </cell>
          <cell r="D956">
            <v>0.12252955780732698</v>
          </cell>
          <cell r="E956" t="str">
            <v>p3</v>
          </cell>
          <cell r="F956">
            <v>9.6525423728813564</v>
          </cell>
          <cell r="G956">
            <v>1.74</v>
          </cell>
          <cell r="H956">
            <v>1.03</v>
          </cell>
          <cell r="I956">
            <v>0</v>
          </cell>
        </row>
        <row r="957">
          <cell r="A957">
            <v>0</v>
          </cell>
          <cell r="B957" t="str">
            <v>Oxigeno Industrial 220</v>
          </cell>
          <cell r="C957">
            <v>6.4140850010791617E-2</v>
          </cell>
          <cell r="D957">
            <v>9.1348181201568041E-2</v>
          </cell>
          <cell r="E957" t="str">
            <v>p3</v>
          </cell>
          <cell r="F957">
            <v>2.6864406779661016</v>
          </cell>
          <cell r="G957">
            <v>0.48</v>
          </cell>
          <cell r="H957">
            <v>0.22</v>
          </cell>
          <cell r="I957">
            <v>0</v>
          </cell>
        </row>
        <row r="958">
          <cell r="A958">
            <v>0</v>
          </cell>
          <cell r="B958" t="str">
            <v>Disco p/ esmerilar</v>
          </cell>
          <cell r="C958">
            <v>5.3450708342326347E-3</v>
          </cell>
          <cell r="D958">
            <v>0.12252955780732704</v>
          </cell>
          <cell r="E958" t="str">
            <v>Ud</v>
          </cell>
          <cell r="F958">
            <v>150</v>
          </cell>
          <cell r="G958">
            <v>27</v>
          </cell>
          <cell r="H958">
            <v>1.06</v>
          </cell>
          <cell r="I958">
            <v>0</v>
          </cell>
        </row>
        <row r="959">
          <cell r="A959" t="str">
            <v>b)</v>
          </cell>
          <cell r="B959" t="str">
            <v>Fabricación: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</row>
        <row r="960">
          <cell r="A960">
            <v>0</v>
          </cell>
          <cell r="B960" t="str">
            <v>SandBlasting Superficie Metálicas</v>
          </cell>
          <cell r="C960">
            <v>4.0536598327799815E-2</v>
          </cell>
          <cell r="D960">
            <v>0.23345327586874082</v>
          </cell>
          <cell r="E960" t="str">
            <v>m2</v>
          </cell>
          <cell r="F960">
            <v>169.5</v>
          </cell>
          <cell r="G960">
            <v>30.51</v>
          </cell>
          <cell r="H960">
            <v>10</v>
          </cell>
          <cell r="I960">
            <v>0</v>
          </cell>
        </row>
        <row r="961">
          <cell r="A961">
            <v>0</v>
          </cell>
          <cell r="B961" t="str">
            <v>Fabricación Estructura Metalica - Tilla</v>
          </cell>
          <cell r="C961">
            <v>2.6725354171163174E-2</v>
          </cell>
          <cell r="D961">
            <v>0.12252955780732698</v>
          </cell>
          <cell r="E961" t="str">
            <v>ton</v>
          </cell>
          <cell r="F961">
            <v>20000</v>
          </cell>
          <cell r="G961">
            <v>3600</v>
          </cell>
          <cell r="H961">
            <v>708</v>
          </cell>
          <cell r="I961">
            <v>0</v>
          </cell>
        </row>
        <row r="962">
          <cell r="A962">
            <v>0</v>
          </cell>
          <cell r="B962" t="str">
            <v>Fabricación Estructura Metalica - Placa</v>
          </cell>
          <cell r="C962">
            <v>0</v>
          </cell>
          <cell r="D962">
            <v>0</v>
          </cell>
          <cell r="E962" t="str">
            <v>ton</v>
          </cell>
          <cell r="F962">
            <v>22000</v>
          </cell>
          <cell r="G962">
            <v>3960</v>
          </cell>
          <cell r="H962">
            <v>0</v>
          </cell>
          <cell r="I962">
            <v>0</v>
          </cell>
        </row>
        <row r="963">
          <cell r="A963" t="str">
            <v>c)</v>
          </cell>
          <cell r="B963" t="str">
            <v>Operación Instalación: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</row>
        <row r="964">
          <cell r="A964">
            <v>0</v>
          </cell>
          <cell r="B964" t="str">
            <v>Izaje: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</row>
        <row r="965">
          <cell r="A965">
            <v>0</v>
          </cell>
          <cell r="B965" t="str">
            <v>MO-1001-9 [MAM] Maestro de Carpintería Metálica</v>
          </cell>
          <cell r="C965">
            <v>0.5</v>
          </cell>
          <cell r="D965">
            <v>0</v>
          </cell>
          <cell r="E965" t="str">
            <v>Día</v>
          </cell>
          <cell r="F965">
            <v>2022.3529411764707</v>
          </cell>
          <cell r="G965">
            <v>364.02</v>
          </cell>
          <cell r="H965">
            <v>1193.19</v>
          </cell>
          <cell r="I965">
            <v>0</v>
          </cell>
        </row>
        <row r="966">
          <cell r="A966">
            <v>0</v>
          </cell>
          <cell r="B966" t="str">
            <v>Tornillería: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</row>
        <row r="967">
          <cell r="A967">
            <v>0</v>
          </cell>
          <cell r="B967" t="str">
            <v>MO-1001-13 [AEM] Armadores Estructuras Metálica</v>
          </cell>
          <cell r="C967">
            <v>0.5</v>
          </cell>
          <cell r="D967">
            <v>0</v>
          </cell>
          <cell r="E967" t="str">
            <v>Día</v>
          </cell>
          <cell r="F967">
            <v>1124.7393665158368</v>
          </cell>
          <cell r="G967">
            <v>202.45</v>
          </cell>
          <cell r="H967">
            <v>663.59</v>
          </cell>
          <cell r="I967">
            <v>0</v>
          </cell>
        </row>
        <row r="968">
          <cell r="A968">
            <v>0</v>
          </cell>
          <cell r="B968" t="str">
            <v>MO-1001-14 [AyEM] Ayudante Estructuras Metálica</v>
          </cell>
          <cell r="C968">
            <v>0.5</v>
          </cell>
          <cell r="D968">
            <v>0</v>
          </cell>
          <cell r="E968" t="str">
            <v>Día</v>
          </cell>
          <cell r="F968">
            <v>866.50045248868685</v>
          </cell>
          <cell r="G968">
            <v>155.97</v>
          </cell>
          <cell r="H968">
            <v>511.24</v>
          </cell>
          <cell r="I968">
            <v>0</v>
          </cell>
        </row>
        <row r="969">
          <cell r="A969">
            <v>0</v>
          </cell>
          <cell r="B969" t="str">
            <v>Pintura: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</row>
        <row r="970">
          <cell r="A970">
            <v>0</v>
          </cell>
          <cell r="B970" t="str">
            <v>MO-1001-12 [PEM] Pintor Estructura Metálica</v>
          </cell>
          <cell r="C970">
            <v>0.5</v>
          </cell>
          <cell r="D970">
            <v>0</v>
          </cell>
          <cell r="E970" t="str">
            <v>Día</v>
          </cell>
          <cell r="F970">
            <v>737.38099547511399</v>
          </cell>
          <cell r="G970">
            <v>132.72999999999999</v>
          </cell>
          <cell r="H970">
            <v>435.06</v>
          </cell>
          <cell r="I970">
            <v>0</v>
          </cell>
        </row>
        <row r="971">
          <cell r="A971">
            <v>0</v>
          </cell>
          <cell r="B971" t="str">
            <v>Servicios, Herramientas y Equipos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</row>
        <row r="972">
          <cell r="A972">
            <v>0</v>
          </cell>
          <cell r="B972" t="str">
            <v>Pistola Neumática P/ Tornilleria</v>
          </cell>
          <cell r="C972">
            <v>4</v>
          </cell>
          <cell r="D972">
            <v>0</v>
          </cell>
          <cell r="E972" t="str">
            <v>Hr</v>
          </cell>
          <cell r="F972">
            <v>74.152542372881356</v>
          </cell>
          <cell r="G972">
            <v>13.35</v>
          </cell>
          <cell r="H972">
            <v>350.01</v>
          </cell>
          <cell r="I972">
            <v>0</v>
          </cell>
        </row>
        <row r="973">
          <cell r="A973">
            <v>0</v>
          </cell>
          <cell r="B973" t="str">
            <v>Compresor p/ Pintura</v>
          </cell>
          <cell r="C973">
            <v>4</v>
          </cell>
          <cell r="D973">
            <v>0</v>
          </cell>
          <cell r="E973" t="str">
            <v>Hr</v>
          </cell>
          <cell r="F973">
            <v>63.56</v>
          </cell>
          <cell r="G973">
            <v>11.44</v>
          </cell>
          <cell r="H973">
            <v>300</v>
          </cell>
          <cell r="I973">
            <v>0</v>
          </cell>
        </row>
        <row r="974">
          <cell r="A974">
            <v>63.833333333333329</v>
          </cell>
          <cell r="B974" t="str">
            <v>Tilla Tensora Barra HN 1/2" x 20' de 25'</v>
          </cell>
          <cell r="C974">
            <v>4</v>
          </cell>
          <cell r="D974">
            <v>0</v>
          </cell>
          <cell r="E974" t="str">
            <v>Ud</v>
          </cell>
          <cell r="F974">
            <v>0</v>
          </cell>
          <cell r="G974">
            <v>214.61276500000002</v>
          </cell>
          <cell r="H974">
            <v>105.28672443324007</v>
          </cell>
          <cell r="I974">
            <v>1595.74</v>
          </cell>
        </row>
        <row r="975">
          <cell r="A975">
            <v>0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</row>
        <row r="976">
          <cell r="A976">
            <v>64.833333333333329</v>
          </cell>
          <cell r="B976" t="str">
            <v>Análisis de Precio Unitario de 10.00 Ud de Correas en  Perfil Z8'' x 20' HN: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 t="str">
            <v>Caballeria - Cafeteria</v>
          </cell>
        </row>
        <row r="977">
          <cell r="A977" t="str">
            <v>a)</v>
          </cell>
          <cell r="B977" t="str">
            <v>Materiales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</row>
        <row r="978">
          <cell r="A978">
            <v>0</v>
          </cell>
          <cell r="B978" t="str">
            <v xml:space="preserve">Correas en 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</row>
        <row r="979">
          <cell r="A979">
            <v>0</v>
          </cell>
          <cell r="B979" t="str">
            <v>Perfil Z8'' x 20' HN</v>
          </cell>
          <cell r="C979">
            <v>4.6967813233872091</v>
          </cell>
          <cell r="D979">
            <v>6.4558823529411558E-2</v>
          </cell>
          <cell r="E979" t="str">
            <v>Ud</v>
          </cell>
          <cell r="F979">
            <v>1500</v>
          </cell>
          <cell r="G979">
            <v>270</v>
          </cell>
          <cell r="H979">
            <v>8850</v>
          </cell>
          <cell r="I979">
            <v>0</v>
          </cell>
        </row>
        <row r="980">
          <cell r="A980">
            <v>0</v>
          </cell>
          <cell r="B980" t="str">
            <v>Placa Anclaje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</row>
        <row r="981">
          <cell r="A981">
            <v>0</v>
          </cell>
          <cell r="B981" t="str">
            <v>L3X3X1/4</v>
          </cell>
          <cell r="C981">
            <v>6.5616797900262469</v>
          </cell>
          <cell r="D981">
            <v>1.2680000000000148E-3</v>
          </cell>
          <cell r="E981" t="str">
            <v>pl</v>
          </cell>
          <cell r="F981">
            <v>132.30000000000001</v>
          </cell>
          <cell r="G981">
            <v>23.81</v>
          </cell>
          <cell r="H981">
            <v>1025.6400000000001</v>
          </cell>
          <cell r="I981">
            <v>0</v>
          </cell>
        </row>
        <row r="982">
          <cell r="A982">
            <v>0</v>
          </cell>
          <cell r="B982" t="str">
            <v>Espárragos, Tuercas, Contratuercas y Pernos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0</v>
          </cell>
          <cell r="B983" t="str">
            <v>Tuerca Hexagonal 1/2''</v>
          </cell>
          <cell r="C983">
            <v>40</v>
          </cell>
          <cell r="D983">
            <v>0</v>
          </cell>
          <cell r="E983" t="str">
            <v>ud</v>
          </cell>
          <cell r="F983">
            <v>15</v>
          </cell>
          <cell r="G983">
            <v>2.7</v>
          </cell>
          <cell r="H983">
            <v>708</v>
          </cell>
          <cell r="I983">
            <v>0</v>
          </cell>
        </row>
        <row r="984">
          <cell r="A984">
            <v>0</v>
          </cell>
          <cell r="B984" t="str">
            <v>Pintura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</row>
        <row r="985">
          <cell r="A985">
            <v>0</v>
          </cell>
          <cell r="B985" t="str">
            <v>Pintura Multi-Purpose Epoxy Haze Gray</v>
          </cell>
          <cell r="C985">
            <v>5.4048797770399749E-4</v>
          </cell>
          <cell r="D985">
            <v>0.85017991380311131</v>
          </cell>
          <cell r="E985" t="str">
            <v>cub</v>
          </cell>
          <cell r="F985">
            <v>5925.0254237288136</v>
          </cell>
          <cell r="G985">
            <v>1066.5</v>
          </cell>
          <cell r="H985">
            <v>6.99</v>
          </cell>
          <cell r="I985">
            <v>0</v>
          </cell>
        </row>
        <row r="986">
          <cell r="A986">
            <v>0</v>
          </cell>
          <cell r="B986" t="str">
            <v>Pintura High Gloss Urethane Gris Perla</v>
          </cell>
          <cell r="C986">
            <v>2.7024398885199877E-3</v>
          </cell>
          <cell r="D986">
            <v>0.11010794828186669</v>
          </cell>
          <cell r="E986" t="str">
            <v>Gls</v>
          </cell>
          <cell r="F986">
            <v>2154.5508474576272</v>
          </cell>
          <cell r="G986">
            <v>387.82</v>
          </cell>
          <cell r="H986">
            <v>7.63</v>
          </cell>
          <cell r="I986">
            <v>0</v>
          </cell>
        </row>
        <row r="987">
          <cell r="A987">
            <v>0</v>
          </cell>
          <cell r="B987" t="str">
            <v>Misceláneos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</row>
        <row r="988">
          <cell r="A988">
            <v>0</v>
          </cell>
          <cell r="B988" t="str">
            <v>Electrodo E70XX Universal 1/8''</v>
          </cell>
          <cell r="C988">
            <v>5.3450708342326347E-2</v>
          </cell>
          <cell r="D988">
            <v>0.12252955780732698</v>
          </cell>
          <cell r="E988" t="str">
            <v>Lbs</v>
          </cell>
          <cell r="F988">
            <v>98</v>
          </cell>
          <cell r="G988">
            <v>17.64</v>
          </cell>
          <cell r="H988">
            <v>6.94</v>
          </cell>
          <cell r="I988">
            <v>0</v>
          </cell>
        </row>
        <row r="989">
          <cell r="A989">
            <v>0</v>
          </cell>
          <cell r="B989" t="str">
            <v>Acetileno 390</v>
          </cell>
          <cell r="C989">
            <v>8.0176062513489521E-2</v>
          </cell>
          <cell r="D989">
            <v>0.12252955780732698</v>
          </cell>
          <cell r="E989" t="str">
            <v>p3</v>
          </cell>
          <cell r="F989">
            <v>9.6525423728813564</v>
          </cell>
          <cell r="G989">
            <v>1.74</v>
          </cell>
          <cell r="H989">
            <v>1.03</v>
          </cell>
          <cell r="I989">
            <v>0</v>
          </cell>
        </row>
        <row r="990">
          <cell r="A990">
            <v>0</v>
          </cell>
          <cell r="B990" t="str">
            <v>Oxigeno Industrial 220</v>
          </cell>
          <cell r="C990">
            <v>6.4140850010791617E-2</v>
          </cell>
          <cell r="D990">
            <v>9.1348181201568041E-2</v>
          </cell>
          <cell r="E990" t="str">
            <v>p3</v>
          </cell>
          <cell r="F990">
            <v>2.6864406779661016</v>
          </cell>
          <cell r="G990">
            <v>0.48</v>
          </cell>
          <cell r="H990">
            <v>0.22</v>
          </cell>
          <cell r="I990">
            <v>0</v>
          </cell>
        </row>
        <row r="991">
          <cell r="A991">
            <v>0</v>
          </cell>
          <cell r="B991" t="str">
            <v>Disco p/ esmerilar</v>
          </cell>
          <cell r="C991">
            <v>5.3450708342326347E-3</v>
          </cell>
          <cell r="D991">
            <v>0.8708825963455451</v>
          </cell>
          <cell r="E991" t="str">
            <v>Ud</v>
          </cell>
          <cell r="F991">
            <v>150</v>
          </cell>
          <cell r="G991">
            <v>27</v>
          </cell>
          <cell r="H991">
            <v>1.77</v>
          </cell>
          <cell r="I991">
            <v>0</v>
          </cell>
        </row>
        <row r="992">
          <cell r="A992" t="str">
            <v>b)</v>
          </cell>
          <cell r="B992" t="str">
            <v>Fabricación: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</row>
        <row r="993">
          <cell r="A993">
            <v>0</v>
          </cell>
          <cell r="B993" t="str">
            <v>SandBlasting Superficie Metálicas</v>
          </cell>
          <cell r="C993">
            <v>4.0536598327799815E-2</v>
          </cell>
          <cell r="D993">
            <v>0.23345327586874082</v>
          </cell>
          <cell r="E993" t="str">
            <v>m2</v>
          </cell>
          <cell r="F993">
            <v>169.5</v>
          </cell>
          <cell r="G993">
            <v>30.51</v>
          </cell>
          <cell r="H993">
            <v>10</v>
          </cell>
          <cell r="I993">
            <v>0</v>
          </cell>
        </row>
        <row r="994">
          <cell r="A994">
            <v>0</v>
          </cell>
          <cell r="B994" t="str">
            <v>Fabricación Estructura Metalica - Tilla</v>
          </cell>
          <cell r="C994">
            <v>2.6725354171163174E-2</v>
          </cell>
          <cell r="D994">
            <v>0.12252955780732698</v>
          </cell>
          <cell r="E994" t="str">
            <v>ton</v>
          </cell>
          <cell r="F994">
            <v>20000</v>
          </cell>
          <cell r="G994">
            <v>3600</v>
          </cell>
          <cell r="H994">
            <v>708</v>
          </cell>
          <cell r="I994">
            <v>0</v>
          </cell>
        </row>
        <row r="995">
          <cell r="A995">
            <v>0</v>
          </cell>
          <cell r="B995" t="str">
            <v>Fabricación Estructura Metalica - Placa</v>
          </cell>
          <cell r="C995">
            <v>6.6983814523184609E-2</v>
          </cell>
          <cell r="D995">
            <v>2.4163265306117283E-4</v>
          </cell>
          <cell r="E995" t="str">
            <v>ton</v>
          </cell>
          <cell r="F995">
            <v>22000</v>
          </cell>
          <cell r="G995">
            <v>3960</v>
          </cell>
          <cell r="H995">
            <v>1739.32</v>
          </cell>
          <cell r="I995">
            <v>0</v>
          </cell>
        </row>
        <row r="996">
          <cell r="A996" t="str">
            <v>c)</v>
          </cell>
          <cell r="B996" t="str">
            <v>Operación Instalación: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</row>
        <row r="997">
          <cell r="A997">
            <v>0</v>
          </cell>
          <cell r="B997" t="str">
            <v>Izaje: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</row>
        <row r="998">
          <cell r="A998">
            <v>0</v>
          </cell>
          <cell r="B998" t="str">
            <v>MO-1001-9 [MAM] Maestro de Carpintería Metálica</v>
          </cell>
          <cell r="C998">
            <v>1</v>
          </cell>
          <cell r="D998">
            <v>0</v>
          </cell>
          <cell r="E998" t="str">
            <v>Día</v>
          </cell>
          <cell r="F998">
            <v>2022.3529411764707</v>
          </cell>
          <cell r="G998">
            <v>364.02</v>
          </cell>
          <cell r="H998">
            <v>2386.37</v>
          </cell>
          <cell r="I998">
            <v>0</v>
          </cell>
        </row>
        <row r="999">
          <cell r="A999">
            <v>0</v>
          </cell>
          <cell r="B999" t="str">
            <v>Tornillería: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</row>
        <row r="1000">
          <cell r="A1000">
            <v>0</v>
          </cell>
          <cell r="B1000" t="str">
            <v>MO-1001-13 [AEM] Armadores Estructuras Metálica</v>
          </cell>
          <cell r="C1000">
            <v>1</v>
          </cell>
          <cell r="D1000">
            <v>0</v>
          </cell>
          <cell r="E1000" t="str">
            <v>Día</v>
          </cell>
          <cell r="F1000">
            <v>1124.7393665158368</v>
          </cell>
          <cell r="G1000">
            <v>202.45</v>
          </cell>
          <cell r="H1000">
            <v>1327.19</v>
          </cell>
          <cell r="I1000">
            <v>0</v>
          </cell>
        </row>
        <row r="1001">
          <cell r="A1001">
            <v>0</v>
          </cell>
          <cell r="B1001" t="str">
            <v>MO-1001-14 [AyEM] Ayudante Estructuras Metálica</v>
          </cell>
          <cell r="C1001">
            <v>1</v>
          </cell>
          <cell r="D1001">
            <v>0</v>
          </cell>
          <cell r="E1001" t="str">
            <v>Día</v>
          </cell>
          <cell r="F1001">
            <v>866.50045248868685</v>
          </cell>
          <cell r="G1001">
            <v>155.97</v>
          </cell>
          <cell r="H1001">
            <v>1022.47</v>
          </cell>
          <cell r="I1001">
            <v>0</v>
          </cell>
        </row>
        <row r="1002">
          <cell r="A1002">
            <v>0</v>
          </cell>
          <cell r="B1002" t="str">
            <v>Pintura: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</row>
        <row r="1003">
          <cell r="A1003">
            <v>0</v>
          </cell>
          <cell r="B1003" t="str">
            <v>MO-1001-12 [PEM] Pintor Estructura Metálica</v>
          </cell>
          <cell r="C1003">
            <v>1</v>
          </cell>
          <cell r="D1003">
            <v>0</v>
          </cell>
          <cell r="E1003" t="str">
            <v>Día</v>
          </cell>
          <cell r="F1003">
            <v>737.38099547511399</v>
          </cell>
          <cell r="G1003">
            <v>132.72999999999999</v>
          </cell>
          <cell r="H1003">
            <v>870.11</v>
          </cell>
          <cell r="I1003">
            <v>0</v>
          </cell>
        </row>
        <row r="1004">
          <cell r="A1004">
            <v>0</v>
          </cell>
          <cell r="B1004" t="str">
            <v>Servicios, Herramientas y Equipos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</row>
        <row r="1005">
          <cell r="A1005">
            <v>0</v>
          </cell>
          <cell r="B1005" t="str">
            <v>Pistola Neumática P/ Tornilleria</v>
          </cell>
          <cell r="C1005">
            <v>8</v>
          </cell>
          <cell r="D1005">
            <v>0</v>
          </cell>
          <cell r="E1005" t="str">
            <v>Hr</v>
          </cell>
          <cell r="F1005">
            <v>74.152542372881356</v>
          </cell>
          <cell r="G1005">
            <v>13.35</v>
          </cell>
          <cell r="H1005">
            <v>700.02</v>
          </cell>
          <cell r="I1005">
            <v>0</v>
          </cell>
        </row>
        <row r="1006">
          <cell r="A1006">
            <v>0</v>
          </cell>
          <cell r="B1006" t="str">
            <v>Compresor p/ Pintura</v>
          </cell>
          <cell r="C1006">
            <v>8</v>
          </cell>
          <cell r="D1006">
            <v>0</v>
          </cell>
          <cell r="E1006" t="str">
            <v>Hr</v>
          </cell>
          <cell r="F1006">
            <v>63.56</v>
          </cell>
          <cell r="G1006">
            <v>11.44</v>
          </cell>
          <cell r="H1006">
            <v>600</v>
          </cell>
          <cell r="I1006">
            <v>0</v>
          </cell>
        </row>
        <row r="1007">
          <cell r="A1007">
            <v>64.833333333333329</v>
          </cell>
          <cell r="B1007" t="str">
            <v>Correas en  Perfil Z8'' x 20' HN</v>
          </cell>
          <cell r="C1007">
            <v>10</v>
          </cell>
          <cell r="D1007">
            <v>0</v>
          </cell>
          <cell r="E1007" t="str">
            <v>Ud</v>
          </cell>
          <cell r="F1007">
            <v>0</v>
          </cell>
          <cell r="G1007">
            <v>284.81957599999998</v>
          </cell>
          <cell r="H1007">
            <v>99.625683698580374</v>
          </cell>
          <cell r="I1007">
            <v>2007.13</v>
          </cell>
        </row>
        <row r="1009">
          <cell r="A1009">
            <v>65.833333333333329</v>
          </cell>
          <cell r="B1009" t="str">
            <v>Análisis de Precio Unitario de 1.00 Sem de Izaje de Estructuras Metalicas: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</row>
        <row r="1010">
          <cell r="A1010">
            <v>0</v>
          </cell>
          <cell r="B1010" t="str">
            <v>Materiales</v>
          </cell>
          <cell r="C1010">
            <v>0</v>
          </cell>
          <cell r="D1010">
            <v>0</v>
          </cell>
        </row>
        <row r="1011">
          <cell r="A1011">
            <v>0</v>
          </cell>
          <cell r="B1011" t="str">
            <v>Mano de Obra</v>
          </cell>
          <cell r="C1011">
            <v>0</v>
          </cell>
          <cell r="D1011">
            <v>0</v>
          </cell>
        </row>
        <row r="1012">
          <cell r="A1012">
            <v>0</v>
          </cell>
          <cell r="B1012" t="str">
            <v>Izaje</v>
          </cell>
          <cell r="C1012">
            <v>0</v>
          </cell>
          <cell r="D1012">
            <v>0</v>
          </cell>
        </row>
        <row r="1013">
          <cell r="A1013">
            <v>0</v>
          </cell>
          <cell r="B1013" t="str">
            <v>Grúa de 40 Tonelada</v>
          </cell>
          <cell r="C1013">
            <v>0</v>
          </cell>
          <cell r="D1013">
            <v>0</v>
          </cell>
          <cell r="E1013" t="str">
            <v>hr</v>
          </cell>
          <cell r="F1013">
            <v>5750</v>
          </cell>
          <cell r="G1013">
            <v>1035</v>
          </cell>
          <cell r="H1013">
            <v>0</v>
          </cell>
        </row>
        <row r="1014">
          <cell r="A1014">
            <v>0</v>
          </cell>
          <cell r="B1014" t="str">
            <v>Grúa de 80 Tonelada</v>
          </cell>
          <cell r="C1014">
            <v>0</v>
          </cell>
          <cell r="D1014">
            <v>0</v>
          </cell>
          <cell r="E1014" t="str">
            <v>hr</v>
          </cell>
          <cell r="F1014">
            <v>7500</v>
          </cell>
          <cell r="G1014">
            <v>1350</v>
          </cell>
          <cell r="H1014">
            <v>0</v>
          </cell>
        </row>
        <row r="1015">
          <cell r="A1015">
            <v>0</v>
          </cell>
          <cell r="B1015" t="str">
            <v>Grúa de 20 Tonelada</v>
          </cell>
          <cell r="C1015">
            <v>0</v>
          </cell>
          <cell r="D1015">
            <v>0</v>
          </cell>
          <cell r="E1015" t="str">
            <v>hr</v>
          </cell>
          <cell r="F1015">
            <v>3177.9661016949153</v>
          </cell>
          <cell r="G1015">
            <v>572.03</v>
          </cell>
          <cell r="H1015">
            <v>0</v>
          </cell>
        </row>
        <row r="1016">
          <cell r="A1016">
            <v>0</v>
          </cell>
          <cell r="B1016" t="str">
            <v>Operadores</v>
          </cell>
          <cell r="C1016">
            <v>0</v>
          </cell>
          <cell r="D1016">
            <v>0</v>
          </cell>
        </row>
        <row r="1017">
          <cell r="A1017">
            <v>0</v>
          </cell>
          <cell r="B1017" t="str">
            <v>MO-1001-10 [OPE] Operador de Equipo Pesado (GRÚA)</v>
          </cell>
          <cell r="C1017">
            <v>0</v>
          </cell>
          <cell r="D1017">
            <v>0</v>
          </cell>
          <cell r="E1017" t="str">
            <v>Día</v>
          </cell>
          <cell r="F1017">
            <v>1605.4371040723984</v>
          </cell>
          <cell r="G1017">
            <v>288.98</v>
          </cell>
          <cell r="H1017">
            <v>0</v>
          </cell>
        </row>
        <row r="1018">
          <cell r="A1018">
            <v>0</v>
          </cell>
          <cell r="B1018" t="str">
            <v>MO-1001-11 [SEM] Soldadores - Estructura Metálica</v>
          </cell>
          <cell r="C1018">
            <v>6</v>
          </cell>
          <cell r="D1018">
            <v>0</v>
          </cell>
          <cell r="E1018" t="str">
            <v>Día</v>
          </cell>
          <cell r="F1018">
            <v>1283.4162895927611</v>
          </cell>
          <cell r="G1018">
            <v>231.01</v>
          </cell>
          <cell r="H1018">
            <v>9086.56</v>
          </cell>
        </row>
        <row r="1019">
          <cell r="A1019">
            <v>0</v>
          </cell>
          <cell r="B1019" t="str">
            <v>MO-1001-13 [AEM] Armadores Estructuras Metálica</v>
          </cell>
          <cell r="C1019">
            <v>12</v>
          </cell>
          <cell r="D1019">
            <v>0</v>
          </cell>
          <cell r="E1019" t="str">
            <v>Día</v>
          </cell>
          <cell r="F1019">
            <v>1124.7393665158368</v>
          </cell>
          <cell r="G1019">
            <v>202.45</v>
          </cell>
          <cell r="H1019">
            <v>15926.27</v>
          </cell>
        </row>
        <row r="1020">
          <cell r="A1020">
            <v>0</v>
          </cell>
          <cell r="B1020" t="str">
            <v>MO-1001-14 [AyEM] Ayudante Estructuras Metálica</v>
          </cell>
          <cell r="C1020">
            <v>5</v>
          </cell>
          <cell r="D1020">
            <v>0</v>
          </cell>
          <cell r="E1020" t="str">
            <v>Día</v>
          </cell>
          <cell r="F1020">
            <v>866.50045248868685</v>
          </cell>
          <cell r="G1020">
            <v>155.97</v>
          </cell>
          <cell r="H1020">
            <v>5112.3500000000004</v>
          </cell>
        </row>
        <row r="1021">
          <cell r="A1021">
            <v>0</v>
          </cell>
          <cell r="B1021" t="str">
            <v>Servicios, Herramientas y Equipos</v>
          </cell>
          <cell r="C1021">
            <v>0</v>
          </cell>
          <cell r="D1021">
            <v>0</v>
          </cell>
        </row>
        <row r="1022">
          <cell r="A1022">
            <v>0</v>
          </cell>
          <cell r="B1022" t="str">
            <v>Andamios</v>
          </cell>
          <cell r="C1022">
            <v>40</v>
          </cell>
          <cell r="D1022">
            <v>0</v>
          </cell>
          <cell r="E1022" t="str">
            <v>Hr</v>
          </cell>
          <cell r="F1022">
            <v>38</v>
          </cell>
          <cell r="G1022">
            <v>6.84</v>
          </cell>
          <cell r="H1022">
            <v>1793.6</v>
          </cell>
        </row>
        <row r="1023">
          <cell r="A1023">
            <v>0</v>
          </cell>
          <cell r="B1023" t="str">
            <v>Pistola Neumática P/ Tornilleria</v>
          </cell>
          <cell r="C1023">
            <v>40</v>
          </cell>
          <cell r="D1023">
            <v>0</v>
          </cell>
          <cell r="E1023" t="str">
            <v>Hr</v>
          </cell>
          <cell r="F1023">
            <v>74.152542372881356</v>
          </cell>
          <cell r="G1023">
            <v>13.35</v>
          </cell>
          <cell r="H1023">
            <v>3500.1</v>
          </cell>
        </row>
        <row r="1024">
          <cell r="A1024">
            <v>65.833333333333329</v>
          </cell>
          <cell r="B1024" t="str">
            <v>Izaje de Estructuras Metalicas</v>
          </cell>
          <cell r="C1024">
            <v>1</v>
          </cell>
          <cell r="D1024">
            <v>0</v>
          </cell>
          <cell r="E1024" t="str">
            <v>Sem</v>
          </cell>
          <cell r="F1024">
            <v>0</v>
          </cell>
          <cell r="G1024">
            <v>0</v>
          </cell>
          <cell r="H1024">
            <v>0</v>
          </cell>
          <cell r="I1024">
            <v>35418.879999999997</v>
          </cell>
        </row>
        <row r="1027">
          <cell r="A1027">
            <v>66.833333333333329</v>
          </cell>
          <cell r="B1027" t="str">
            <v>Análisis de Precio Unitario de 39.00 Ud de Combinación Especial: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</row>
        <row r="1028">
          <cell r="A1028">
            <v>0</v>
          </cell>
          <cell r="B1028" t="str">
            <v>Servicios, Herramientas y Equipos</v>
          </cell>
          <cell r="C1028">
            <v>0</v>
          </cell>
          <cell r="D1028">
            <v>0</v>
          </cell>
        </row>
        <row r="1029">
          <cell r="A1029">
            <v>0</v>
          </cell>
          <cell r="B1029" t="str">
            <v>Viga Principal W6X9 de 2.72 m + Placa Base Plate 1/2 '' + Esparragos y Pernos: Perno ø 3/4'' x 12'' F1554 A36 (4)ud ( incluye Frabricación &amp; Pintura de Taller)</v>
          </cell>
          <cell r="C1029">
            <v>13</v>
          </cell>
          <cell r="D1029">
            <v>7.6923076923076927E-2</v>
          </cell>
          <cell r="E1029" t="str">
            <v>Ud</v>
          </cell>
          <cell r="F1029">
            <v>0</v>
          </cell>
          <cell r="G1029">
            <v>0</v>
          </cell>
          <cell r="H1029">
            <v>0</v>
          </cell>
        </row>
        <row r="1030">
          <cell r="A1030">
            <v>0</v>
          </cell>
          <cell r="B1030" t="str">
            <v>Viga Principal W6X9 de 2.72 m + Placa Base Plate 1/2 '' + Esparragos y Pernos: Perno ø 3/4'' x 12'' F1554 A36 (4)ud ( incluye Frabricación &amp; Pintura de Taller)</v>
          </cell>
          <cell r="C1030">
            <v>13</v>
          </cell>
          <cell r="D1030">
            <v>7.6923076923076927E-2</v>
          </cell>
          <cell r="E1030" t="str">
            <v>Ud</v>
          </cell>
          <cell r="F1030">
            <v>0</v>
          </cell>
          <cell r="G1030">
            <v>0</v>
          </cell>
          <cell r="H1030">
            <v>0</v>
          </cell>
        </row>
        <row r="1031">
          <cell r="A1031">
            <v>66.833333333333329</v>
          </cell>
          <cell r="B1031" t="str">
            <v>Combinación Especial</v>
          </cell>
          <cell r="C1031">
            <v>39</v>
          </cell>
          <cell r="D1031">
            <v>0</v>
          </cell>
          <cell r="E1031" t="str">
            <v>Ud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</row>
        <row r="1033">
          <cell r="A1033">
            <v>67.833333333333329</v>
          </cell>
          <cell r="B1033" t="str">
            <v>Análisis de Precio Unitario de 112.00 m2 de Estructura de Fachada HSS8X8X3/8 + HSS4X4X1/4 de 5.00 m + Plate 3/8 '' + Plate 3/8 '' ( incluye Frabricación &amp; Pintura de Taller):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 t="str">
            <v>Terminal</v>
          </cell>
          <cell r="I1033">
            <v>0</v>
          </cell>
        </row>
        <row r="1034">
          <cell r="A1034">
            <v>0</v>
          </cell>
          <cell r="B1034" t="str">
            <v>Materiales</v>
          </cell>
          <cell r="C1034">
            <v>0</v>
          </cell>
          <cell r="D1034">
            <v>0</v>
          </cell>
        </row>
        <row r="1035">
          <cell r="A1035" t="str">
            <v>lbm</v>
          </cell>
          <cell r="B1035" t="str">
            <v>Estructura de Fachada</v>
          </cell>
          <cell r="C1035">
            <v>5</v>
          </cell>
          <cell r="D1035" t="str">
            <v>m</v>
          </cell>
          <cell r="I1035" t="str">
            <v>perimeter</v>
          </cell>
        </row>
        <row r="1036">
          <cell r="A1036">
            <v>37.614126502748881</v>
          </cell>
          <cell r="B1036" t="str">
            <v>HSS8X8X3/8</v>
          </cell>
          <cell r="C1036">
            <v>0</v>
          </cell>
          <cell r="D1036">
            <v>0</v>
          </cell>
          <cell r="E1036" t="str">
            <v>pl</v>
          </cell>
          <cell r="F1036">
            <v>1015.5814155742198</v>
          </cell>
          <cell r="G1036">
            <v>182.8</v>
          </cell>
          <cell r="H1036">
            <v>0</v>
          </cell>
          <cell r="I1036">
            <v>2.6666666666666665</v>
          </cell>
        </row>
        <row r="1037">
          <cell r="A1037">
            <v>12.180793525340155</v>
          </cell>
          <cell r="B1037" t="str">
            <v>HSS4X4X1/4</v>
          </cell>
          <cell r="C1037">
            <v>0</v>
          </cell>
          <cell r="D1037">
            <v>0</v>
          </cell>
          <cell r="E1037" t="str">
            <v>pl</v>
          </cell>
          <cell r="F1037">
            <v>328.8814251841842</v>
          </cell>
          <cell r="G1037">
            <v>59.2</v>
          </cell>
          <cell r="H1037">
            <v>0</v>
          </cell>
          <cell r="I1037">
            <v>1.3333333333333333</v>
          </cell>
        </row>
        <row r="1038">
          <cell r="A1038" t="str">
            <v>lbm</v>
          </cell>
          <cell r="B1038" t="str">
            <v>Viga</v>
          </cell>
          <cell r="C1038">
            <v>22.4</v>
          </cell>
          <cell r="D1038" t="str">
            <v>m</v>
          </cell>
          <cell r="I1038" t="str">
            <v>perimeter</v>
          </cell>
        </row>
        <row r="1039">
          <cell r="A1039">
            <v>37.614126502748881</v>
          </cell>
          <cell r="B1039" t="str">
            <v>HSS8X8X3/8</v>
          </cell>
          <cell r="C1039">
            <v>0</v>
          </cell>
          <cell r="D1039">
            <v>0</v>
          </cell>
          <cell r="E1039" t="str">
            <v>pl</v>
          </cell>
          <cell r="F1039">
            <v>1015.5814155742198</v>
          </cell>
          <cell r="G1039">
            <v>182.8</v>
          </cell>
          <cell r="H1039">
            <v>0</v>
          </cell>
          <cell r="I1039">
            <v>2.6666666666666665</v>
          </cell>
        </row>
        <row r="1040">
          <cell r="A1040" t="str">
            <v>lbm</v>
          </cell>
          <cell r="B1040" t="str">
            <v>Riostra</v>
          </cell>
          <cell r="C1040">
            <v>5.3851648071345037</v>
          </cell>
          <cell r="D1040" t="str">
            <v>m</v>
          </cell>
          <cell r="I1040" t="str">
            <v>perimeter</v>
          </cell>
        </row>
        <row r="1041">
          <cell r="A1041">
            <v>12.180793525340155</v>
          </cell>
          <cell r="B1041" t="str">
            <v>HSS4X4X1/4</v>
          </cell>
          <cell r="C1041">
            <v>0</v>
          </cell>
          <cell r="D1041">
            <v>0</v>
          </cell>
          <cell r="E1041" t="str">
            <v>pl</v>
          </cell>
          <cell r="F1041">
            <v>328.8814251841842</v>
          </cell>
          <cell r="G1041">
            <v>59.2</v>
          </cell>
          <cell r="H1041">
            <v>0</v>
          </cell>
          <cell r="I1041">
            <v>1.3333333333333333</v>
          </cell>
        </row>
        <row r="1042">
          <cell r="A1042" t="str">
            <v>lbm</v>
          </cell>
          <cell r="B1042" t="str">
            <v>Riostra</v>
          </cell>
          <cell r="C1042">
            <v>6.2801273872430325</v>
          </cell>
          <cell r="D1042" t="str">
            <v>m</v>
          </cell>
          <cell r="I1042" t="str">
            <v>perimeter</v>
          </cell>
        </row>
        <row r="1043">
          <cell r="A1043">
            <v>12.180793525340155</v>
          </cell>
          <cell r="B1043" t="str">
            <v>HSS4X4X1/4</v>
          </cell>
          <cell r="C1043">
            <v>0</v>
          </cell>
          <cell r="D1043">
            <v>0</v>
          </cell>
          <cell r="E1043" t="str">
            <v>pl</v>
          </cell>
          <cell r="F1043">
            <v>328.8814251841842</v>
          </cell>
          <cell r="G1043">
            <v>59.2</v>
          </cell>
          <cell r="H1043">
            <v>0</v>
          </cell>
          <cell r="I1043">
            <v>1.3333333333333333</v>
          </cell>
        </row>
        <row r="1044">
          <cell r="A1044" t="str">
            <v>lbm</v>
          </cell>
          <cell r="B1044" t="str">
            <v>Riostra</v>
          </cell>
          <cell r="C1044">
            <v>5.2497618993626753</v>
          </cell>
          <cell r="D1044" t="str">
            <v>m</v>
          </cell>
          <cell r="I1044" t="str">
            <v>perimeter</v>
          </cell>
        </row>
        <row r="1045">
          <cell r="A1045">
            <v>12.180793525340155</v>
          </cell>
          <cell r="B1045" t="str">
            <v>HSS4X4X1/4</v>
          </cell>
          <cell r="C1045">
            <v>0</v>
          </cell>
          <cell r="D1045">
            <v>0</v>
          </cell>
          <cell r="E1045" t="str">
            <v>pl</v>
          </cell>
          <cell r="F1045">
            <v>328.8814251841842</v>
          </cell>
          <cell r="G1045">
            <v>59.2</v>
          </cell>
          <cell r="H1045">
            <v>0</v>
          </cell>
          <cell r="I1045">
            <v>1.3333333333333333</v>
          </cell>
        </row>
        <row r="1046">
          <cell r="A1046">
            <v>0</v>
          </cell>
          <cell r="B1046" t="str">
            <v>Conexión  Plate</v>
          </cell>
          <cell r="C1046">
            <v>0</v>
          </cell>
          <cell r="D1046">
            <v>0</v>
          </cell>
          <cell r="I1046">
            <v>0</v>
          </cell>
        </row>
        <row r="1047">
          <cell r="A1047">
            <v>15.3125</v>
          </cell>
          <cell r="B1047" t="str">
            <v>Plate 3/8 ''</v>
          </cell>
          <cell r="C1047">
            <v>12.083333333333334</v>
          </cell>
          <cell r="D1047">
            <v>1.3793103448276548E-3</v>
          </cell>
          <cell r="E1047" t="str">
            <v>p2</v>
          </cell>
          <cell r="F1047">
            <v>413.4375</v>
          </cell>
          <cell r="G1047">
            <v>74.42</v>
          </cell>
          <cell r="H1047">
            <v>5903.08</v>
          </cell>
          <cell r="I1047">
            <v>2</v>
          </cell>
        </row>
        <row r="1048">
          <cell r="A1048">
            <v>15.3125</v>
          </cell>
          <cell r="B1048" t="str">
            <v>Plate 3/8 ''</v>
          </cell>
          <cell r="C1048">
            <v>5.5555555555555554</v>
          </cell>
          <cell r="D1048">
            <v>8.000000000000132E-3</v>
          </cell>
          <cell r="E1048" t="str">
            <v>p2</v>
          </cell>
          <cell r="F1048">
            <v>413.4375</v>
          </cell>
          <cell r="G1048">
            <v>74.42</v>
          </cell>
          <cell r="H1048">
            <v>2732</v>
          </cell>
          <cell r="I1048">
            <v>2</v>
          </cell>
        </row>
        <row r="1049">
          <cell r="A1049">
            <v>15.3125</v>
          </cell>
          <cell r="B1049" t="str">
            <v>Plate 3/8 ''</v>
          </cell>
          <cell r="C1049">
            <v>0.88888888888888884</v>
          </cell>
          <cell r="D1049">
            <v>1.250000000000008E-2</v>
          </cell>
          <cell r="E1049" t="str">
            <v>p2</v>
          </cell>
          <cell r="F1049">
            <v>413.4375</v>
          </cell>
          <cell r="G1049">
            <v>74.42</v>
          </cell>
          <cell r="H1049">
            <v>439.07</v>
          </cell>
          <cell r="I1049">
            <v>2</v>
          </cell>
        </row>
        <row r="1050">
          <cell r="A1050">
            <v>15.3125</v>
          </cell>
          <cell r="B1050" t="str">
            <v>Plate 3/8 ''</v>
          </cell>
          <cell r="C1050">
            <v>6.25</v>
          </cell>
          <cell r="D1050">
            <v>8.0000000000001129E-3</v>
          </cell>
          <cell r="E1050" t="str">
            <v>p2</v>
          </cell>
          <cell r="F1050">
            <v>413.4375</v>
          </cell>
          <cell r="G1050">
            <v>74.42</v>
          </cell>
          <cell r="H1050">
            <v>3073.5</v>
          </cell>
          <cell r="I1050">
            <v>2</v>
          </cell>
        </row>
        <row r="1051">
          <cell r="A1051">
            <v>0</v>
          </cell>
          <cell r="B1051" t="str">
            <v>Casquillos</v>
          </cell>
          <cell r="C1051">
            <v>0</v>
          </cell>
          <cell r="D1051">
            <v>0</v>
          </cell>
          <cell r="I1051">
            <v>0</v>
          </cell>
        </row>
        <row r="1052">
          <cell r="A1052">
            <v>15.3125</v>
          </cell>
          <cell r="B1052" t="str">
            <v>Plate 3/8 ''</v>
          </cell>
          <cell r="C1052">
            <v>17.5</v>
          </cell>
          <cell r="D1052">
            <v>0</v>
          </cell>
          <cell r="E1052" t="str">
            <v>p2</v>
          </cell>
          <cell r="F1052">
            <v>413.4375</v>
          </cell>
          <cell r="G1052">
            <v>74.42</v>
          </cell>
          <cell r="H1052">
            <v>8537.51</v>
          </cell>
          <cell r="I1052">
            <v>2</v>
          </cell>
        </row>
        <row r="1053">
          <cell r="A1053">
            <v>0</v>
          </cell>
          <cell r="B1053" t="str">
            <v>Tornillo Autotaladrante 1 1/4" x 12</v>
          </cell>
          <cell r="C1053">
            <v>240</v>
          </cell>
          <cell r="D1053">
            <v>0</v>
          </cell>
          <cell r="E1053" t="str">
            <v>ud</v>
          </cell>
          <cell r="F1053">
            <v>2.77</v>
          </cell>
          <cell r="G1053">
            <v>0.5</v>
          </cell>
          <cell r="H1053">
            <v>784.8</v>
          </cell>
          <cell r="I1053">
            <v>0</v>
          </cell>
        </row>
        <row r="1054">
          <cell r="A1054">
            <v>0</v>
          </cell>
          <cell r="B1054" t="str">
            <v>Correa</v>
          </cell>
          <cell r="C1054">
            <v>22.4</v>
          </cell>
          <cell r="D1054">
            <v>0</v>
          </cell>
          <cell r="I1054">
            <v>0</v>
          </cell>
        </row>
        <row r="1055">
          <cell r="A1055">
            <v>4.8</v>
          </cell>
          <cell r="B1055" t="str">
            <v>C12x3/32</v>
          </cell>
          <cell r="C1055">
            <v>0</v>
          </cell>
          <cell r="D1055">
            <v>0</v>
          </cell>
          <cell r="E1055" t="str">
            <v>pl</v>
          </cell>
          <cell r="F1055">
            <v>121.875</v>
          </cell>
          <cell r="G1055">
            <v>21.94</v>
          </cell>
          <cell r="H1055">
            <v>0</v>
          </cell>
          <cell r="I1055">
            <v>0.20833333333333334</v>
          </cell>
        </row>
        <row r="1056">
          <cell r="A1056">
            <v>0</v>
          </cell>
          <cell r="B1056" t="str">
            <v>Conexión  Plate</v>
          </cell>
          <cell r="C1056">
            <v>22.4</v>
          </cell>
          <cell r="D1056">
            <v>0</v>
          </cell>
          <cell r="I1056">
            <v>0</v>
          </cell>
        </row>
        <row r="1057">
          <cell r="A1057">
            <v>0</v>
          </cell>
          <cell r="B1057" t="str">
            <v>Conexión Shear plate Viga + Fachada [ HSS8 @ W24 ]</v>
          </cell>
          <cell r="C1057">
            <v>8</v>
          </cell>
          <cell r="D1057">
            <v>0</v>
          </cell>
          <cell r="E1057" t="str">
            <v>Ud</v>
          </cell>
          <cell r="F1057">
            <v>5369.04</v>
          </cell>
          <cell r="G1057">
            <v>0</v>
          </cell>
          <cell r="H1057">
            <v>42952.32</v>
          </cell>
          <cell r="I1057">
            <v>0</v>
          </cell>
        </row>
        <row r="1058">
          <cell r="A1058">
            <v>0</v>
          </cell>
          <cell r="B1058" t="str">
            <v>Conexión Shear plate Viga + Fachada [ HSS4 @ W24 ]</v>
          </cell>
          <cell r="C1058">
            <v>6</v>
          </cell>
          <cell r="D1058">
            <v>0</v>
          </cell>
          <cell r="E1058" t="str">
            <v>Ud</v>
          </cell>
          <cell r="F1058">
            <v>5369.04</v>
          </cell>
          <cell r="G1058">
            <v>0</v>
          </cell>
          <cell r="H1058">
            <v>32214.240000000002</v>
          </cell>
          <cell r="I1058">
            <v>0</v>
          </cell>
        </row>
        <row r="1059">
          <cell r="A1059">
            <v>0</v>
          </cell>
          <cell r="B1059" t="str">
            <v>Casquillos</v>
          </cell>
          <cell r="C1059">
            <v>0</v>
          </cell>
          <cell r="D1059">
            <v>0</v>
          </cell>
          <cell r="I1059">
            <v>0</v>
          </cell>
        </row>
        <row r="1060">
          <cell r="A1060">
            <v>15.3125</v>
          </cell>
          <cell r="B1060" t="str">
            <v>Plate 3/8 ''</v>
          </cell>
          <cell r="C1060">
            <v>17.5</v>
          </cell>
          <cell r="D1060">
            <v>0</v>
          </cell>
          <cell r="E1060" t="str">
            <v>p2</v>
          </cell>
          <cell r="F1060">
            <v>413.4375</v>
          </cell>
          <cell r="G1060">
            <v>74.42</v>
          </cell>
          <cell r="H1060">
            <v>8537.51</v>
          </cell>
          <cell r="I1060">
            <v>2</v>
          </cell>
        </row>
        <row r="1061">
          <cell r="A1061">
            <v>0</v>
          </cell>
          <cell r="B1061" t="str">
            <v>Tornillo Autotaladrante 1 1/4" x 12</v>
          </cell>
          <cell r="C1061">
            <v>240</v>
          </cell>
          <cell r="D1061">
            <v>0</v>
          </cell>
          <cell r="E1061" t="str">
            <v>ud</v>
          </cell>
          <cell r="F1061">
            <v>2.77</v>
          </cell>
          <cell r="G1061">
            <v>0.5</v>
          </cell>
          <cell r="H1061">
            <v>784.8</v>
          </cell>
          <cell r="I1061">
            <v>0</v>
          </cell>
        </row>
        <row r="1062">
          <cell r="A1062">
            <v>0</v>
          </cell>
          <cell r="B1062" t="str">
            <v>Cubierta</v>
          </cell>
          <cell r="C1062">
            <v>0</v>
          </cell>
          <cell r="D1062">
            <v>0</v>
          </cell>
          <cell r="I1062">
            <v>0</v>
          </cell>
        </row>
        <row r="1063">
          <cell r="A1063">
            <v>0</v>
          </cell>
          <cell r="B1063" t="str">
            <v>STANDING SEAM NATURAL</v>
          </cell>
          <cell r="C1063">
            <v>112</v>
          </cell>
          <cell r="D1063">
            <v>0</v>
          </cell>
          <cell r="E1063" t="str">
            <v>m2</v>
          </cell>
          <cell r="F1063">
            <v>750</v>
          </cell>
          <cell r="G1063">
            <v>135</v>
          </cell>
          <cell r="H1063">
            <v>99120</v>
          </cell>
          <cell r="I1063">
            <v>0</v>
          </cell>
        </row>
        <row r="1064">
          <cell r="A1064">
            <v>0</v>
          </cell>
          <cell r="B1064" t="str">
            <v>Tornillo Autotaladrante 1 1/2" x 10</v>
          </cell>
          <cell r="C1064">
            <v>380</v>
          </cell>
          <cell r="D1064">
            <v>0</v>
          </cell>
          <cell r="E1064" t="str">
            <v>ud</v>
          </cell>
          <cell r="F1064">
            <v>2.2400000000000002</v>
          </cell>
          <cell r="G1064">
            <v>0.4</v>
          </cell>
          <cell r="H1064">
            <v>1003.2</v>
          </cell>
          <cell r="I1064">
            <v>0</v>
          </cell>
        </row>
        <row r="1065">
          <cell r="A1065">
            <v>0</v>
          </cell>
          <cell r="B1065" t="str">
            <v>Mano de Obra</v>
          </cell>
          <cell r="C1065">
            <v>0</v>
          </cell>
          <cell r="D1065">
            <v>0</v>
          </cell>
        </row>
        <row r="1066">
          <cell r="A1066">
            <v>0</v>
          </cell>
          <cell r="B1066" t="str">
            <v>Frabricación</v>
          </cell>
          <cell r="C1066">
            <v>0</v>
          </cell>
          <cell r="D1066">
            <v>0</v>
          </cell>
        </row>
        <row r="1067">
          <cell r="A1067">
            <v>0</v>
          </cell>
          <cell r="B1067" t="str">
            <v>SandBlasting Superficie Metálicas</v>
          </cell>
          <cell r="C1067">
            <v>7.85546816</v>
          </cell>
          <cell r="D1067">
            <v>5.7690259927172655E-4</v>
          </cell>
          <cell r="E1067" t="str">
            <v>m2</v>
          </cell>
          <cell r="F1067">
            <v>169.5</v>
          </cell>
          <cell r="G1067">
            <v>30.51</v>
          </cell>
          <cell r="H1067">
            <v>1572.08</v>
          </cell>
        </row>
        <row r="1068">
          <cell r="A1068">
            <v>0</v>
          </cell>
          <cell r="B1068" t="str">
            <v>Fabricación Estructura Metalica - Columna</v>
          </cell>
          <cell r="C1068">
            <v>0</v>
          </cell>
          <cell r="D1068">
            <v>0</v>
          </cell>
          <cell r="E1068" t="str">
            <v>ton</v>
          </cell>
          <cell r="F1068">
            <v>11999.999999999998</v>
          </cell>
          <cell r="G1068">
            <v>2160</v>
          </cell>
          <cell r="H1068">
            <v>0</v>
          </cell>
        </row>
        <row r="1069">
          <cell r="A1069">
            <v>0</v>
          </cell>
          <cell r="B1069" t="str">
            <v>Fabricación Estructura Metalica - Viga</v>
          </cell>
          <cell r="C1069">
            <v>0.13398437499999993</v>
          </cell>
          <cell r="D1069">
            <v>4.4897959183674091E-2</v>
          </cell>
          <cell r="E1069" t="str">
            <v>ton</v>
          </cell>
          <cell r="F1069">
            <v>11999.999999999998</v>
          </cell>
          <cell r="G1069">
            <v>2160</v>
          </cell>
          <cell r="H1069">
            <v>1982.4</v>
          </cell>
        </row>
        <row r="1070">
          <cell r="A1070">
            <v>0</v>
          </cell>
          <cell r="B1070" t="str">
            <v>Fabricación Estructura Metalica - Placa</v>
          </cell>
          <cell r="C1070">
            <v>0.18970486111111112</v>
          </cell>
          <cell r="D1070">
            <v>1.5557792623775472E-3</v>
          </cell>
          <cell r="E1070" t="str">
            <v>ton</v>
          </cell>
          <cell r="F1070">
            <v>22000</v>
          </cell>
          <cell r="G1070">
            <v>3960</v>
          </cell>
          <cell r="H1070">
            <v>4932.3999999999996</v>
          </cell>
        </row>
        <row r="1071">
          <cell r="A1071">
            <v>0</v>
          </cell>
          <cell r="B1071" t="str">
            <v>Pintura de Taller</v>
          </cell>
          <cell r="C1071">
            <v>0</v>
          </cell>
          <cell r="D1071">
            <v>0</v>
          </cell>
        </row>
        <row r="1072">
          <cell r="A1072">
            <v>0</v>
          </cell>
          <cell r="B1072" t="str">
            <v>MO-1001-13 [AEM] Armadores Estructuras Metálica</v>
          </cell>
          <cell r="C1072">
            <v>2</v>
          </cell>
          <cell r="D1072">
            <v>0</v>
          </cell>
          <cell r="E1072" t="str">
            <v>Día</v>
          </cell>
          <cell r="F1072">
            <v>1124.7393665158368</v>
          </cell>
          <cell r="G1072">
            <v>202.45</v>
          </cell>
          <cell r="H1072">
            <v>2654.38</v>
          </cell>
        </row>
        <row r="1073">
          <cell r="A1073">
            <v>0</v>
          </cell>
          <cell r="B1073" t="str">
            <v>MO-1001-11 [SEM] Soldadores - Estructura Metálica</v>
          </cell>
          <cell r="C1073">
            <v>7</v>
          </cell>
          <cell r="D1073">
            <v>0</v>
          </cell>
          <cell r="E1073" t="str">
            <v>Día</v>
          </cell>
          <cell r="F1073">
            <v>1283.4162895927611</v>
          </cell>
          <cell r="G1073">
            <v>231.01</v>
          </cell>
          <cell r="H1073">
            <v>10600.98</v>
          </cell>
        </row>
        <row r="1074">
          <cell r="A1074">
            <v>0</v>
          </cell>
          <cell r="B1074" t="str">
            <v>MO-1001-12 [PEM] Pintor Estructura Metálica</v>
          </cell>
          <cell r="C1074">
            <v>3</v>
          </cell>
          <cell r="D1074">
            <v>0</v>
          </cell>
          <cell r="E1074" t="str">
            <v>Día</v>
          </cell>
          <cell r="F1074">
            <v>737.38099547511399</v>
          </cell>
          <cell r="G1074">
            <v>132.72999999999999</v>
          </cell>
          <cell r="H1074">
            <v>2610.33</v>
          </cell>
        </row>
        <row r="1075">
          <cell r="A1075">
            <v>0</v>
          </cell>
          <cell r="B1075" t="str">
            <v>MO-1001-14 [AyEM] Ayudante Estructuras Metálica</v>
          </cell>
          <cell r="C1075">
            <v>3</v>
          </cell>
          <cell r="D1075">
            <v>0</v>
          </cell>
          <cell r="E1075" t="str">
            <v>Día</v>
          </cell>
          <cell r="F1075">
            <v>866.50045248868685</v>
          </cell>
          <cell r="G1075">
            <v>155.97</v>
          </cell>
          <cell r="H1075">
            <v>3067.41</v>
          </cell>
        </row>
        <row r="1076">
          <cell r="A1076">
            <v>0</v>
          </cell>
          <cell r="B1076" t="str">
            <v>Servicios, Herramientas y Equipos</v>
          </cell>
          <cell r="C1076">
            <v>0</v>
          </cell>
          <cell r="D1076">
            <v>0</v>
          </cell>
        </row>
        <row r="1077">
          <cell r="A1077">
            <v>0</v>
          </cell>
          <cell r="B1077" t="str">
            <v>Compresor p/ Pintura</v>
          </cell>
          <cell r="C1077">
            <v>24</v>
          </cell>
          <cell r="D1077">
            <v>0</v>
          </cell>
          <cell r="E1077" t="str">
            <v>Hr</v>
          </cell>
          <cell r="F1077">
            <v>63.56</v>
          </cell>
          <cell r="G1077">
            <v>11.44</v>
          </cell>
          <cell r="H1077">
            <v>1800</v>
          </cell>
        </row>
        <row r="1078">
          <cell r="A1078">
            <v>67.833333333333329</v>
          </cell>
          <cell r="B1078" t="str">
            <v>Estructura de Fachada HSS8X8X3/8 + HSS4X4X1/4 de 5.00 m + Plate 3/8 '' + Plate 3/8 '' ( incluye Frabricación &amp; Pintura de Taller)</v>
          </cell>
          <cell r="C1078">
            <v>112</v>
          </cell>
          <cell r="D1078">
            <v>0</v>
          </cell>
          <cell r="E1078" t="str">
            <v>m2</v>
          </cell>
          <cell r="F1078">
            <v>0</v>
          </cell>
          <cell r="G1078">
            <v>363.46900630212667</v>
          </cell>
          <cell r="H1078">
            <v>0</v>
          </cell>
          <cell r="I1078">
            <v>2100.91</v>
          </cell>
        </row>
        <row r="1080">
          <cell r="A1080">
            <v>68.833333333333329</v>
          </cell>
          <cell r="B1080" t="str">
            <v>Análisis de Precio Unitario de 6940.25 m2 de Metaldeck [ t = 127 ] mm Primer Nivel - Deck 2" AE 22 + L6x6x3/8 + Conectores C4x 5.4#: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 t="str">
            <v>Caballeria - Cafeteria</v>
          </cell>
        </row>
        <row r="1081">
          <cell r="A1081">
            <v>0</v>
          </cell>
          <cell r="B1081" t="str">
            <v>Materiales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</row>
        <row r="1082">
          <cell r="A1082">
            <v>0</v>
          </cell>
          <cell r="B1082" t="str">
            <v>Hormigones Industriales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</row>
        <row r="1083">
          <cell r="A1083">
            <v>0</v>
          </cell>
          <cell r="B1083" t="str">
            <v>Hormigón industrial f'c 210 Kg/cm² @ 28d</v>
          </cell>
          <cell r="C1083">
            <v>881.41174999999998</v>
          </cell>
          <cell r="D1083">
            <v>9.3599841391825444E-6</v>
          </cell>
          <cell r="E1083" t="str">
            <v>m3</v>
          </cell>
          <cell r="F1083">
            <v>4491.5254237288136</v>
          </cell>
          <cell r="G1083">
            <v>808.47</v>
          </cell>
          <cell r="H1083">
            <v>4671521.97</v>
          </cell>
          <cell r="I1083">
            <v>0</v>
          </cell>
        </row>
        <row r="1084">
          <cell r="A1084">
            <v>0</v>
          </cell>
          <cell r="B1084" t="str">
            <v>Aceros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0</v>
          </cell>
          <cell r="B1085" t="str">
            <v xml:space="preserve">Acero malla (D2.3 x D2.3, 100 x 100,Rollo 2.40 x 40.00 m., 4.85 qq) </v>
          </cell>
          <cell r="C1085">
            <v>72.294270833333343</v>
          </cell>
          <cell r="D1085">
            <v>1.0086091999460279E-5</v>
          </cell>
          <cell r="E1085" t="str">
            <v xml:space="preserve"> Rollo </v>
          </cell>
          <cell r="F1085">
            <v>8960.1694915254247</v>
          </cell>
          <cell r="G1085">
            <v>1612.83</v>
          </cell>
          <cell r="H1085">
            <v>764375</v>
          </cell>
          <cell r="I1085">
            <v>0</v>
          </cell>
        </row>
        <row r="1086">
          <cell r="A1086">
            <v>0</v>
          </cell>
          <cell r="B1086" t="str">
            <v>C4X5.4</v>
          </cell>
          <cell r="C1086">
            <v>2844.375</v>
          </cell>
          <cell r="D1086">
            <v>1.7578554164303719E-6</v>
          </cell>
          <cell r="E1086" t="str">
            <v>pl</v>
          </cell>
          <cell r="F1086">
            <v>145.80000000000001</v>
          </cell>
          <cell r="G1086">
            <v>26.24</v>
          </cell>
          <cell r="H1086">
            <v>489347.14</v>
          </cell>
          <cell r="I1086">
            <v>0</v>
          </cell>
        </row>
        <row r="1087">
          <cell r="A1087">
            <v>0</v>
          </cell>
          <cell r="B1087" t="str">
            <v>Metaldeck Cal 22</v>
          </cell>
          <cell r="C1087">
            <v>6940.25</v>
          </cell>
          <cell r="D1087">
            <v>0</v>
          </cell>
          <cell r="E1087" t="str">
            <v>pl</v>
          </cell>
          <cell r="F1087">
            <v>299.91666666666669</v>
          </cell>
          <cell r="G1087">
            <v>53.99</v>
          </cell>
          <cell r="H1087">
            <v>2456200.7400000002</v>
          </cell>
          <cell r="I1087">
            <v>0</v>
          </cell>
        </row>
        <row r="1088">
          <cell r="A1088">
            <v>0</v>
          </cell>
          <cell r="B1088" t="str">
            <v>L6X6X3/8</v>
          </cell>
          <cell r="C1088">
            <v>4325.2296587926512</v>
          </cell>
          <cell r="D1088">
            <v>7.8887683702951597E-8</v>
          </cell>
          <cell r="E1088" t="str">
            <v>pl</v>
          </cell>
          <cell r="F1088">
            <v>402.3</v>
          </cell>
          <cell r="G1088">
            <v>72.41</v>
          </cell>
          <cell r="H1088">
            <v>2053229.93</v>
          </cell>
          <cell r="I1088">
            <v>0</v>
          </cell>
        </row>
        <row r="1089">
          <cell r="A1089">
            <v>0</v>
          </cell>
          <cell r="B1089" t="str">
            <v>Acero ø3/8''</v>
          </cell>
          <cell r="C1089">
            <v>9.6664566929133855</v>
          </cell>
          <cell r="D1089">
            <v>3.6655697109904621E-4</v>
          </cell>
          <cell r="E1089" t="str">
            <v>QQ</v>
          </cell>
          <cell r="F1089">
            <v>1864.4067796610161</v>
          </cell>
          <cell r="G1089">
            <v>335.59</v>
          </cell>
          <cell r="H1089">
            <v>21273.97</v>
          </cell>
          <cell r="I1089">
            <v>0</v>
          </cell>
        </row>
        <row r="1090">
          <cell r="A1090">
            <v>0</v>
          </cell>
          <cell r="B1090" t="str">
            <v>Acero ø1/2''</v>
          </cell>
          <cell r="C1090">
            <v>0</v>
          </cell>
          <cell r="D1090">
            <v>0</v>
          </cell>
          <cell r="E1090" t="str">
            <v>QQ</v>
          </cell>
          <cell r="F1090">
            <v>1864.4067796610161</v>
          </cell>
          <cell r="G1090">
            <v>335.59</v>
          </cell>
          <cell r="H1090">
            <v>2200</v>
          </cell>
          <cell r="I1090">
            <v>0</v>
          </cell>
        </row>
        <row r="1091">
          <cell r="A1091">
            <v>0</v>
          </cell>
          <cell r="B1091" t="str">
            <v>Acero ø3/4''</v>
          </cell>
          <cell r="C1091">
            <v>0</v>
          </cell>
          <cell r="D1091">
            <v>0</v>
          </cell>
          <cell r="E1091" t="str">
            <v>QQ</v>
          </cell>
          <cell r="F1091">
            <v>1864.4067796610161</v>
          </cell>
          <cell r="G1091">
            <v>335.59</v>
          </cell>
          <cell r="H1091">
            <v>2200</v>
          </cell>
          <cell r="I1091">
            <v>0</v>
          </cell>
        </row>
        <row r="1092">
          <cell r="A1092">
            <v>0</v>
          </cell>
          <cell r="B1092" t="str">
            <v>Acero ø1''</v>
          </cell>
          <cell r="C1092">
            <v>0</v>
          </cell>
          <cell r="D1092">
            <v>0</v>
          </cell>
          <cell r="E1092" t="str">
            <v>QQ</v>
          </cell>
          <cell r="F1092">
            <v>1864.4067796610161</v>
          </cell>
          <cell r="G1092">
            <v>335.59</v>
          </cell>
          <cell r="H1092">
            <v>2200</v>
          </cell>
          <cell r="I1092">
            <v>0</v>
          </cell>
        </row>
        <row r="1093">
          <cell r="A1093">
            <v>0</v>
          </cell>
          <cell r="B1093" t="str">
            <v>Misceláneos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</row>
        <row r="1094">
          <cell r="A1094">
            <v>0</v>
          </cell>
          <cell r="B1094" t="str">
            <v xml:space="preserve">Alambre No.18 </v>
          </cell>
          <cell r="C1094">
            <v>19.332913385826771</v>
          </cell>
          <cell r="D1094">
            <v>3.6655697109904621E-4</v>
          </cell>
          <cell r="E1094" t="str">
            <v xml:space="preserve"> Lbs </v>
          </cell>
          <cell r="F1094">
            <v>32.203389830508478</v>
          </cell>
          <cell r="G1094">
            <v>5.8</v>
          </cell>
          <cell r="H1094">
            <v>734.99</v>
          </cell>
          <cell r="I1094">
            <v>0</v>
          </cell>
        </row>
        <row r="1095">
          <cell r="A1095">
            <v>0</v>
          </cell>
          <cell r="B1095" t="str">
            <v>Mano de Obra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</row>
        <row r="1096">
          <cell r="A1096">
            <v>0</v>
          </cell>
          <cell r="B1096" t="str">
            <v>M. O.1077-9 [9] Coloc. acero normal</v>
          </cell>
          <cell r="C1096">
            <v>9.6664566929133855</v>
          </cell>
          <cell r="D1096">
            <v>3.6655697109904621E-4</v>
          </cell>
          <cell r="E1096" t="str">
            <v>qq</v>
          </cell>
          <cell r="F1096">
            <v>321.74313473582782</v>
          </cell>
          <cell r="G1096">
            <v>0</v>
          </cell>
          <cell r="H1096">
            <v>3111.26</v>
          </cell>
          <cell r="I1096">
            <v>0</v>
          </cell>
        </row>
        <row r="1097">
          <cell r="A1097">
            <v>0</v>
          </cell>
          <cell r="B1097" t="str">
            <v>M. O.1077-8 [8] Coloc. acero malla electrosoldada</v>
          </cell>
          <cell r="C1097">
            <v>350.62721354166666</v>
          </cell>
          <cell r="D1097">
            <v>7.9470680703494436E-6</v>
          </cell>
          <cell r="E1097" t="str">
            <v>qq</v>
          </cell>
          <cell r="F1097">
            <v>482.36294691224271</v>
          </cell>
          <cell r="G1097">
            <v>0</v>
          </cell>
          <cell r="H1097">
            <v>169130.92</v>
          </cell>
          <cell r="I1097">
            <v>0</v>
          </cell>
        </row>
        <row r="1098">
          <cell r="A1098">
            <v>0</v>
          </cell>
          <cell r="B1098" t="str">
            <v>M. O.1014A-1 [1] Vaciado de Hormigón Industrial</v>
          </cell>
          <cell r="C1098">
            <v>881.41174999999998</v>
          </cell>
          <cell r="D1098">
            <v>9.3599841391825444E-6</v>
          </cell>
          <cell r="E1098" t="str">
            <v>m³</v>
          </cell>
          <cell r="F1098">
            <v>491.64407094362468</v>
          </cell>
          <cell r="G1098">
            <v>0</v>
          </cell>
          <cell r="H1098">
            <v>433344.92</v>
          </cell>
          <cell r="I1098">
            <v>0</v>
          </cell>
        </row>
        <row r="1099">
          <cell r="A1099">
            <v>0</v>
          </cell>
          <cell r="B1099" t="str">
            <v>Servicios, Herramientas y Equipos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</row>
        <row r="1100">
          <cell r="A1100">
            <v>0</v>
          </cell>
          <cell r="B1100" t="str">
            <v>Herramientas Menores Varilleros</v>
          </cell>
          <cell r="C1100">
            <v>11068870.84</v>
          </cell>
          <cell r="D1100">
            <v>0</v>
          </cell>
          <cell r="E1100" t="str">
            <v>%</v>
          </cell>
          <cell r="F1100">
            <v>1.6E-2</v>
          </cell>
          <cell r="G1100">
            <v>0</v>
          </cell>
          <cell r="H1100">
            <v>177101.93</v>
          </cell>
          <cell r="I1100">
            <v>0</v>
          </cell>
        </row>
        <row r="1101">
          <cell r="A1101">
            <v>68.833333333333329</v>
          </cell>
          <cell r="B1101" t="str">
            <v>Metaldeck [ t = 127 ] mm Primer Nivel - Deck 2" AE 22 + L6x6x3/8 + Conectores C4x 5.4#</v>
          </cell>
          <cell r="C1101">
            <v>6940.25</v>
          </cell>
          <cell r="D1101">
            <v>0</v>
          </cell>
          <cell r="E1101" t="str">
            <v>m2</v>
          </cell>
          <cell r="F1101">
            <v>0</v>
          </cell>
          <cell r="G1101">
            <v>229.8316389971543</v>
          </cell>
          <cell r="H1101">
            <v>0</v>
          </cell>
          <cell r="I1101">
            <v>1620.4</v>
          </cell>
        </row>
      </sheetData>
      <sheetData sheetId="8">
        <row r="1">
          <cell r="A1" t="str">
            <v>Fecha</v>
          </cell>
          <cell r="B1" t="str">
            <v>Proveedor</v>
          </cell>
          <cell r="C1" t="str">
            <v>ID Cotización</v>
          </cell>
          <cell r="D1" t="str">
            <v>Artículo</v>
          </cell>
          <cell r="E1" t="str">
            <v>UD</v>
          </cell>
          <cell r="F1" t="str">
            <v>Costo Unitario</v>
          </cell>
          <cell r="G1">
            <v>0.18</v>
          </cell>
          <cell r="H1" t="str">
            <v>Costo Unitario + ITBIS</v>
          </cell>
        </row>
        <row r="2">
          <cell r="A2">
            <v>0</v>
          </cell>
          <cell r="D2" t="str">
            <v>Agregados</v>
          </cell>
          <cell r="F2">
            <v>0</v>
          </cell>
          <cell r="G2">
            <v>0</v>
          </cell>
          <cell r="H2">
            <v>0</v>
          </cell>
        </row>
        <row r="3">
          <cell r="D3" t="str">
            <v xml:space="preserve">Agua Potable </v>
          </cell>
          <cell r="E3" t="str">
            <v xml:space="preserve"> Gls </v>
          </cell>
          <cell r="F3">
            <v>0.44067796610169496</v>
          </cell>
          <cell r="G3">
            <v>7.9322033898305097E-2</v>
          </cell>
          <cell r="H3">
            <v>0.52</v>
          </cell>
        </row>
        <row r="4">
          <cell r="D4" t="str">
            <v xml:space="preserve">Arena Itabo Lavada </v>
          </cell>
          <cell r="E4" t="str">
            <v xml:space="preserve"> m3 </v>
          </cell>
          <cell r="F4">
            <v>805.08474576271192</v>
          </cell>
          <cell r="G4">
            <v>144.91525423728814</v>
          </cell>
          <cell r="H4">
            <v>950</v>
          </cell>
        </row>
        <row r="5">
          <cell r="D5" t="str">
            <v xml:space="preserve">Arena triturada Fina </v>
          </cell>
          <cell r="E5" t="str">
            <v xml:space="preserve"> m3 </v>
          </cell>
          <cell r="F5">
            <v>805.08474576271192</v>
          </cell>
          <cell r="G5">
            <v>144.91525423728814</v>
          </cell>
          <cell r="H5">
            <v>950</v>
          </cell>
        </row>
        <row r="6">
          <cell r="D6" t="str">
            <v xml:space="preserve">Caliche </v>
          </cell>
          <cell r="E6" t="str">
            <v xml:space="preserve"> m3 </v>
          </cell>
          <cell r="F6">
            <v>0</v>
          </cell>
          <cell r="G6">
            <v>0</v>
          </cell>
          <cell r="H6">
            <v>0</v>
          </cell>
        </row>
        <row r="7">
          <cell r="D7" t="str">
            <v xml:space="preserve">Calzos de Hormigón Simple </v>
          </cell>
          <cell r="E7" t="str">
            <v>Ud</v>
          </cell>
          <cell r="F7">
            <v>1.8135593220338986</v>
          </cell>
          <cell r="G7">
            <v>0.32644067796610171</v>
          </cell>
          <cell r="H7">
            <v>2.14</v>
          </cell>
        </row>
        <row r="8">
          <cell r="D8" t="str">
            <v xml:space="preserve">Cemento Blanco </v>
          </cell>
          <cell r="E8" t="str">
            <v xml:space="preserve"> Fdas </v>
          </cell>
          <cell r="F8">
            <v>635.59322033898309</v>
          </cell>
          <cell r="G8">
            <v>114.40677966101696</v>
          </cell>
          <cell r="H8">
            <v>750</v>
          </cell>
        </row>
        <row r="9">
          <cell r="D9" t="str">
            <v xml:space="preserve">Cemento Portland Tipo I </v>
          </cell>
          <cell r="E9" t="str">
            <v xml:space="preserve"> Fdas </v>
          </cell>
          <cell r="F9">
            <v>207.62711864406782</v>
          </cell>
          <cell r="G9">
            <v>37.372881355932208</v>
          </cell>
          <cell r="H9">
            <v>245.00000000000003</v>
          </cell>
        </row>
        <row r="10">
          <cell r="D10" t="str">
            <v xml:space="preserve">Carbonato Cálcico </v>
          </cell>
          <cell r="E10" t="str">
            <v xml:space="preserve"> Fdas </v>
          </cell>
          <cell r="F10">
            <v>0</v>
          </cell>
          <cell r="G10">
            <v>0</v>
          </cell>
          <cell r="H10">
            <v>0</v>
          </cell>
        </row>
        <row r="11">
          <cell r="D11" t="str">
            <v xml:space="preserve">Derretido (rinde 25 m2/fdas) </v>
          </cell>
          <cell r="E11" t="str">
            <v xml:space="preserve"> Fdas </v>
          </cell>
          <cell r="F11">
            <v>295.76271186440681</v>
          </cell>
          <cell r="G11">
            <v>53.237288135593225</v>
          </cell>
          <cell r="H11">
            <v>349.00000000000006</v>
          </cell>
        </row>
        <row r="12">
          <cell r="D12" t="str">
            <v xml:space="preserve">Derretido Blanco </v>
          </cell>
          <cell r="E12" t="str">
            <v xml:space="preserve"> Fdas </v>
          </cell>
          <cell r="F12">
            <v>650</v>
          </cell>
          <cell r="G12">
            <v>117</v>
          </cell>
          <cell r="H12">
            <v>767</v>
          </cell>
        </row>
        <row r="13">
          <cell r="D13" t="str">
            <v xml:space="preserve">Derretido Colores Especiales </v>
          </cell>
          <cell r="E13" t="str">
            <v xml:space="preserve"> Fdas </v>
          </cell>
          <cell r="F13">
            <v>850</v>
          </cell>
          <cell r="G13">
            <v>153</v>
          </cell>
          <cell r="H13">
            <v>1003</v>
          </cell>
        </row>
        <row r="14">
          <cell r="D14" t="str">
            <v xml:space="preserve">Derretido gris </v>
          </cell>
          <cell r="E14" t="str">
            <v xml:space="preserve"> Fdas </v>
          </cell>
          <cell r="F14">
            <v>475</v>
          </cell>
          <cell r="G14">
            <v>85.5</v>
          </cell>
          <cell r="H14">
            <v>560.5</v>
          </cell>
        </row>
        <row r="15">
          <cell r="D15" t="str">
            <v xml:space="preserve">Grava 1 1/2'' </v>
          </cell>
          <cell r="E15" t="str">
            <v xml:space="preserve"> m3 </v>
          </cell>
          <cell r="F15">
            <v>932.20338983050851</v>
          </cell>
          <cell r="G15">
            <v>167.79661016949152</v>
          </cell>
          <cell r="H15">
            <v>1100</v>
          </cell>
        </row>
        <row r="16">
          <cell r="D16" t="str">
            <v xml:space="preserve">Grava 1/4'' </v>
          </cell>
          <cell r="E16" t="str">
            <v xml:space="preserve"> m3 </v>
          </cell>
          <cell r="F16">
            <v>932.20338983050851</v>
          </cell>
          <cell r="G16">
            <v>167.79661016949152</v>
          </cell>
          <cell r="H16">
            <v>1100</v>
          </cell>
        </row>
        <row r="17">
          <cell r="D17" t="str">
            <v xml:space="preserve">Grava 3/4'' </v>
          </cell>
          <cell r="E17" t="str">
            <v xml:space="preserve"> m3 </v>
          </cell>
          <cell r="F17">
            <v>932.20338983050851</v>
          </cell>
          <cell r="G17">
            <v>167.79661016949152</v>
          </cell>
          <cell r="H17">
            <v>1100</v>
          </cell>
        </row>
        <row r="18">
          <cell r="D18" t="str">
            <v xml:space="preserve">Grava Arena </v>
          </cell>
          <cell r="E18" t="str">
            <v xml:space="preserve"> m3 </v>
          </cell>
          <cell r="F18">
            <v>932.20338983050851</v>
          </cell>
          <cell r="G18">
            <v>167.79661016949152</v>
          </cell>
          <cell r="H18">
            <v>1100</v>
          </cell>
        </row>
        <row r="19">
          <cell r="D19" t="str">
            <v xml:space="preserve">Grava triturada para Imprimación </v>
          </cell>
          <cell r="E19" t="str">
            <v xml:space="preserve"> m3 </v>
          </cell>
          <cell r="F19">
            <v>0</v>
          </cell>
          <cell r="G19">
            <v>0</v>
          </cell>
          <cell r="H19">
            <v>0</v>
          </cell>
        </row>
        <row r="20">
          <cell r="D20" t="str">
            <v xml:space="preserve">Hidróxido de Cal </v>
          </cell>
          <cell r="E20" t="str">
            <v xml:space="preserve"> Fdas </v>
          </cell>
          <cell r="F20">
            <v>0</v>
          </cell>
          <cell r="G20">
            <v>0</v>
          </cell>
          <cell r="H20">
            <v>0</v>
          </cell>
        </row>
        <row r="21">
          <cell r="D21" t="str">
            <v xml:space="preserve">Material de Relleno </v>
          </cell>
          <cell r="E21" t="str">
            <v xml:space="preserve"> m3 </v>
          </cell>
          <cell r="F21">
            <v>425</v>
          </cell>
          <cell r="G21">
            <v>76.5</v>
          </cell>
          <cell r="H21">
            <v>501.5</v>
          </cell>
        </row>
        <row r="22">
          <cell r="D22" t="str">
            <v>Material de Relleno Piedra</v>
          </cell>
          <cell r="E22" t="str">
            <v xml:space="preserve"> m3 </v>
          </cell>
          <cell r="F22">
            <v>425</v>
          </cell>
          <cell r="G22">
            <v>76.5</v>
          </cell>
          <cell r="H22">
            <v>501.5</v>
          </cell>
        </row>
        <row r="23">
          <cell r="D23" t="str">
            <v>Material de Relleno Granzote</v>
          </cell>
          <cell r="E23" t="str">
            <v xml:space="preserve"> m3 </v>
          </cell>
          <cell r="F23">
            <v>425</v>
          </cell>
          <cell r="G23">
            <v>76.5</v>
          </cell>
          <cell r="H23">
            <v>501.5</v>
          </cell>
        </row>
        <row r="24">
          <cell r="D24" t="str">
            <v xml:space="preserve">Material para Imprimación de Carpeta Asfáltica (RC2) </v>
          </cell>
          <cell r="E24" t="str">
            <v xml:space="preserve"> Ud </v>
          </cell>
          <cell r="F24">
            <v>0</v>
          </cell>
          <cell r="G24">
            <v>0</v>
          </cell>
          <cell r="H24">
            <v>0</v>
          </cell>
        </row>
        <row r="25">
          <cell r="D25" t="str">
            <v xml:space="preserve">Material para Imprimación de Carpeta Asfáltica (AC30) </v>
          </cell>
          <cell r="E25" t="str">
            <v xml:space="preserve"> Ud </v>
          </cell>
          <cell r="F25">
            <v>0</v>
          </cell>
          <cell r="G25">
            <v>0</v>
          </cell>
          <cell r="H25">
            <v>0</v>
          </cell>
        </row>
        <row r="26">
          <cell r="A26">
            <v>0</v>
          </cell>
          <cell r="D26" t="str">
            <v>Aditivos para Hormigón y Mortero</v>
          </cell>
          <cell r="F26">
            <v>0</v>
          </cell>
          <cell r="G26">
            <v>0</v>
          </cell>
          <cell r="H26">
            <v>0</v>
          </cell>
        </row>
        <row r="27">
          <cell r="D27" t="str">
            <v>Mortero Listo Grout 640 kg/cm²</v>
          </cell>
          <cell r="E27" t="str">
            <v>fdas</v>
          </cell>
          <cell r="F27">
            <v>650</v>
          </cell>
          <cell r="G27">
            <v>117</v>
          </cell>
          <cell r="H27">
            <v>767</v>
          </cell>
        </row>
        <row r="28">
          <cell r="D28" t="str">
            <v xml:space="preserve">Mezcla Antillana para Revoque </v>
          </cell>
          <cell r="E28" t="str">
            <v xml:space="preserve"> Fdas </v>
          </cell>
          <cell r="F28">
            <v>0</v>
          </cell>
          <cell r="G28">
            <v>0</v>
          </cell>
          <cell r="H28">
            <v>0</v>
          </cell>
        </row>
        <row r="29">
          <cell r="D29" t="str">
            <v xml:space="preserve">Mezcla Antillana para Terminación </v>
          </cell>
          <cell r="E29" t="str">
            <v xml:space="preserve"> Fdas 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0</v>
          </cell>
          <cell r="D30" t="str">
            <v>Hormigón Industrial</v>
          </cell>
          <cell r="F30">
            <v>0</v>
          </cell>
          <cell r="G30">
            <v>0</v>
          </cell>
          <cell r="H30">
            <v>0</v>
          </cell>
        </row>
        <row r="31">
          <cell r="D31" t="str">
            <v>Hormigón Industrial f'c 180 kg/cm² @ 28d</v>
          </cell>
          <cell r="E31" t="str">
            <v>m3</v>
          </cell>
          <cell r="F31">
            <v>4400</v>
          </cell>
          <cell r="G31">
            <v>792</v>
          </cell>
          <cell r="H31">
            <v>5192</v>
          </cell>
        </row>
        <row r="32">
          <cell r="D32" t="str">
            <v>Hormigón Industrial f'c 210 kg/cm² @ 28d</v>
          </cell>
          <cell r="E32" t="str">
            <v>m3</v>
          </cell>
          <cell r="F32">
            <v>4491.5254237288136</v>
          </cell>
          <cell r="G32">
            <v>808.47457627118638</v>
          </cell>
          <cell r="H32">
            <v>5300</v>
          </cell>
        </row>
        <row r="33">
          <cell r="D33" t="str">
            <v>Hormigón Industrial f'c 240 kg/cm² @ 28d</v>
          </cell>
          <cell r="E33" t="str">
            <v>m3</v>
          </cell>
          <cell r="F33">
            <v>4703.3898305084749</v>
          </cell>
          <cell r="G33">
            <v>846.61016949152543</v>
          </cell>
          <cell r="H33">
            <v>5550</v>
          </cell>
        </row>
        <row r="34">
          <cell r="D34" t="str">
            <v>Hormigón Industrial f'c 280 kg/cm² @ 28d</v>
          </cell>
          <cell r="E34" t="str">
            <v>m3</v>
          </cell>
          <cell r="F34">
            <v>5013.5593220338988</v>
          </cell>
          <cell r="G34">
            <v>902.4406779661017</v>
          </cell>
          <cell r="H34">
            <v>5916</v>
          </cell>
        </row>
        <row r="35">
          <cell r="D35" t="str">
            <v>Hormigón industrial f'c 350 kg/cm² @ 24Hr</v>
          </cell>
          <cell r="E35" t="str">
            <v>m3</v>
          </cell>
          <cell r="F35">
            <v>5461.8644067796613</v>
          </cell>
          <cell r="G35">
            <v>983.13559322033905</v>
          </cell>
          <cell r="H35">
            <v>6445</v>
          </cell>
        </row>
        <row r="36">
          <cell r="A36">
            <v>0</v>
          </cell>
          <cell r="D36" t="str">
            <v>Bloques de Hormigón</v>
          </cell>
          <cell r="F36">
            <v>0</v>
          </cell>
          <cell r="G36">
            <v>0</v>
          </cell>
          <cell r="H36">
            <v>0</v>
          </cell>
        </row>
        <row r="37">
          <cell r="D37" t="str">
            <v>Bloques Calados de 6"</v>
          </cell>
          <cell r="E37" t="str">
            <v xml:space="preserve"> Ud </v>
          </cell>
          <cell r="F37">
            <v>24.576271186440678</v>
          </cell>
          <cell r="G37">
            <v>4.4237288135593218</v>
          </cell>
          <cell r="H37">
            <v>29</v>
          </cell>
        </row>
        <row r="38">
          <cell r="D38" t="str">
            <v xml:space="preserve">Bloques de Hormigón de 4'' </v>
          </cell>
          <cell r="E38" t="str">
            <v xml:space="preserve"> Ud </v>
          </cell>
          <cell r="F38">
            <v>23.728813559322035</v>
          </cell>
          <cell r="G38">
            <v>4.2711864406779663</v>
          </cell>
          <cell r="H38">
            <v>28</v>
          </cell>
        </row>
        <row r="39">
          <cell r="D39" t="str">
            <v xml:space="preserve">Bloques de Hormigón de 5'' </v>
          </cell>
          <cell r="E39" t="str">
            <v xml:space="preserve"> Ud </v>
          </cell>
          <cell r="F39">
            <v>23.728813559322035</v>
          </cell>
          <cell r="G39">
            <v>4.2711864406779663</v>
          </cell>
          <cell r="H39">
            <v>28</v>
          </cell>
        </row>
        <row r="40">
          <cell r="D40" t="str">
            <v xml:space="preserve">Bloques de Hormigón de 6'' </v>
          </cell>
          <cell r="E40" t="str">
            <v xml:space="preserve"> Ud </v>
          </cell>
          <cell r="F40">
            <v>24.576271186440678</v>
          </cell>
          <cell r="G40">
            <v>4.4237288135593218</v>
          </cell>
          <cell r="H40">
            <v>29</v>
          </cell>
        </row>
        <row r="41">
          <cell r="D41" t="str">
            <v xml:space="preserve">Bloques de Hormigón de 8'' </v>
          </cell>
          <cell r="E41" t="str">
            <v xml:space="preserve"> Ud </v>
          </cell>
          <cell r="F41">
            <v>29.661016949152543</v>
          </cell>
          <cell r="G41">
            <v>5.3389830508474576</v>
          </cell>
          <cell r="H41">
            <v>35</v>
          </cell>
        </row>
        <row r="42">
          <cell r="A42">
            <v>0</v>
          </cell>
          <cell r="D42" t="str">
            <v>Aceros</v>
          </cell>
          <cell r="F42">
            <v>0</v>
          </cell>
          <cell r="G42">
            <v>0</v>
          </cell>
          <cell r="H42">
            <v>0</v>
          </cell>
        </row>
        <row r="43">
          <cell r="D43" t="str">
            <v>Atado de Acero</v>
          </cell>
          <cell r="E43" t="str">
            <v>QQ</v>
          </cell>
          <cell r="F43">
            <v>41103.133627689022</v>
          </cell>
          <cell r="G43">
            <v>7398.5640529840239</v>
          </cell>
          <cell r="H43">
            <v>48501.697680673045</v>
          </cell>
        </row>
        <row r="44">
          <cell r="D44" t="str">
            <v>Acero ø1/4''</v>
          </cell>
          <cell r="E44" t="str">
            <v>QQ</v>
          </cell>
          <cell r="F44">
            <v>1864.4067796610161</v>
          </cell>
          <cell r="G44">
            <v>335.59322033898292</v>
          </cell>
          <cell r="H44">
            <v>2199.9999999999991</v>
          </cell>
        </row>
        <row r="45">
          <cell r="D45" t="str">
            <v>Acero ø3/8''</v>
          </cell>
          <cell r="E45" t="str">
            <v>QQ</v>
          </cell>
          <cell r="F45">
            <v>1864.4067796610161</v>
          </cell>
          <cell r="G45">
            <v>335.59322033898292</v>
          </cell>
          <cell r="H45">
            <v>2199.9999999999991</v>
          </cell>
        </row>
        <row r="46">
          <cell r="D46" t="str">
            <v>Acero ø1/2''</v>
          </cell>
          <cell r="E46" t="str">
            <v>QQ</v>
          </cell>
          <cell r="F46">
            <v>1864.4067796610161</v>
          </cell>
          <cell r="G46">
            <v>335.59322033898292</v>
          </cell>
          <cell r="H46">
            <v>2199.9999999999991</v>
          </cell>
        </row>
        <row r="47">
          <cell r="D47" t="str">
            <v>Acero ø3/4''</v>
          </cell>
          <cell r="E47" t="str">
            <v>QQ</v>
          </cell>
          <cell r="F47">
            <v>1864.4067796610161</v>
          </cell>
          <cell r="G47">
            <v>335.59322033898292</v>
          </cell>
          <cell r="H47">
            <v>2199.9999999999991</v>
          </cell>
        </row>
        <row r="48">
          <cell r="D48" t="str">
            <v>Acero ø1''</v>
          </cell>
          <cell r="E48" t="str">
            <v>QQ</v>
          </cell>
          <cell r="F48">
            <v>1864.4067796610161</v>
          </cell>
          <cell r="G48">
            <v>335.59322033898292</v>
          </cell>
          <cell r="H48">
            <v>2199.9999999999991</v>
          </cell>
        </row>
        <row r="49">
          <cell r="D49" t="str">
            <v xml:space="preserve">Acero malla (D2.3 x D2.3, 100 x 100,Rollo 2.40 x 40.00 m., 4.85 qq) </v>
          </cell>
          <cell r="E49" t="str">
            <v xml:space="preserve"> Rollo </v>
          </cell>
          <cell r="F49">
            <v>8960.1694915254247</v>
          </cell>
          <cell r="G49">
            <v>1612.8305084745764</v>
          </cell>
          <cell r="H49">
            <v>10573.000000000002</v>
          </cell>
        </row>
        <row r="50">
          <cell r="D50" t="str">
            <v xml:space="preserve">Acero malla (D2.3 x D2.3, 150 x 150,Rollo 2.40 x 40.00 m., 3.32 qq) </v>
          </cell>
          <cell r="E50" t="str">
            <v xml:space="preserve"> Rollo </v>
          </cell>
          <cell r="F50">
            <v>5745.4745762711864</v>
          </cell>
          <cell r="G50">
            <v>1034.1854237288135</v>
          </cell>
          <cell r="H50">
            <v>6779.66</v>
          </cell>
        </row>
        <row r="51">
          <cell r="D51" t="str">
            <v xml:space="preserve">Acero malla (D2.3 x D2.3, 200 x 200,Rollo 2.40 x 40.00 m., 2.48 qq) </v>
          </cell>
          <cell r="E51" t="str">
            <v xml:space="preserve"> Rollo </v>
          </cell>
          <cell r="F51">
            <v>4176.2457627118647</v>
          </cell>
          <cell r="G51">
            <v>751.72423728813567</v>
          </cell>
          <cell r="H51">
            <v>4927.97</v>
          </cell>
        </row>
        <row r="52">
          <cell r="D52" t="str">
            <v xml:space="preserve">Acero malla (D2.5 x D2.5, 100 x 100,Rollo 2.40 x 40.00 m., 5.35 qq) </v>
          </cell>
          <cell r="E52" t="str">
            <v xml:space="preserve"> Rollo </v>
          </cell>
          <cell r="F52">
            <v>9883.8983050847455</v>
          </cell>
          <cell r="G52">
            <v>1779.101694915254</v>
          </cell>
          <cell r="H52">
            <v>11663</v>
          </cell>
        </row>
        <row r="53">
          <cell r="D53" t="str">
            <v xml:space="preserve">Acero malla (D2.5 x D2.5, 150 x 150,Rollo 2.40 x 40.00 m., 3.66 qq) </v>
          </cell>
          <cell r="E53" t="str">
            <v xml:space="preserve"> Rollo </v>
          </cell>
          <cell r="F53">
            <v>8066.4237288135591</v>
          </cell>
          <cell r="G53">
            <v>1451.9562711864405</v>
          </cell>
          <cell r="H53">
            <v>9518.3799999999992</v>
          </cell>
        </row>
        <row r="54">
          <cell r="D54" t="str">
            <v xml:space="preserve">Acero malla (D2.5 x D2.5, 200 x 200,Rollo 2.40 x 40.00 m., 2.74 qq) </v>
          </cell>
          <cell r="E54" t="str">
            <v xml:space="preserve"> Rollo </v>
          </cell>
          <cell r="F54">
            <v>5790.6610169491523</v>
          </cell>
          <cell r="G54">
            <v>1042.3189830508475</v>
          </cell>
          <cell r="H54">
            <v>6832.98</v>
          </cell>
        </row>
        <row r="55">
          <cell r="D55" t="str">
            <v xml:space="preserve">Acero malla (D2.7 x D2.7, 100 x 100,Rollo 2.40 x 40.00 m., 5.87 qq) </v>
          </cell>
          <cell r="E55" t="str">
            <v xml:space="preserve"> Rollo </v>
          </cell>
          <cell r="F55">
            <v>8601.6949152542384</v>
          </cell>
          <cell r="G55">
            <v>1548.3050847457628</v>
          </cell>
          <cell r="H55">
            <v>10150.000000000002</v>
          </cell>
        </row>
        <row r="56">
          <cell r="D56" t="str">
            <v xml:space="preserve">Acero malla (D2.7 x D2.7, 150 x 150,Rollo 2.40 x 40.00 m., 3.90 qq) </v>
          </cell>
          <cell r="E56" t="str">
            <v xml:space="preserve"> Rollo </v>
          </cell>
          <cell r="F56">
            <v>6991.7627118644077</v>
          </cell>
          <cell r="G56">
            <v>1258.5172881355934</v>
          </cell>
          <cell r="H56">
            <v>8250.2800000000007</v>
          </cell>
        </row>
        <row r="57">
          <cell r="D57" t="str">
            <v xml:space="preserve">Acero malla (D2.9 x D2.9, 100 x 100,Rollo 2.40 x 40.00 m., 6.21 qq) </v>
          </cell>
          <cell r="E57" t="str">
            <v xml:space="preserve"> Rollo </v>
          </cell>
          <cell r="F57">
            <v>13657.525423728814</v>
          </cell>
          <cell r="G57">
            <v>2458.3545762711865</v>
          </cell>
          <cell r="H57">
            <v>16115.880000000001</v>
          </cell>
        </row>
        <row r="58">
          <cell r="D58" t="str">
            <v xml:space="preserve">Acero malla (D2.9 x D2.9, 150 x 150,Rollo 2.40 x 40.00 m., 4.25 qq) </v>
          </cell>
          <cell r="E58" t="str">
            <v xml:space="preserve"> Rollo </v>
          </cell>
          <cell r="F58">
            <v>9222</v>
          </cell>
          <cell r="G58">
            <v>1659.96</v>
          </cell>
          <cell r="H58">
            <v>10881.96</v>
          </cell>
        </row>
        <row r="59">
          <cell r="D59" t="str">
            <v xml:space="preserve">Acero malla (D2.9 x D2.9, 200 x 200,Rollo 2.40 x 40.00 m., 3.18 qq) </v>
          </cell>
          <cell r="E59" t="str">
            <v xml:space="preserve"> Rollo </v>
          </cell>
          <cell r="F59">
            <v>6756.5084745762715</v>
          </cell>
          <cell r="G59">
            <v>1216.1715254237288</v>
          </cell>
          <cell r="H59">
            <v>7972.68</v>
          </cell>
        </row>
        <row r="60">
          <cell r="D60" t="str">
            <v xml:space="preserve">Alambre de púas </v>
          </cell>
          <cell r="E60" t="str">
            <v xml:space="preserve"> Ud </v>
          </cell>
          <cell r="F60">
            <v>911.01694915254245</v>
          </cell>
          <cell r="G60">
            <v>163.98305084745763</v>
          </cell>
          <cell r="H60">
            <v>1075</v>
          </cell>
        </row>
        <row r="61">
          <cell r="D61" t="str">
            <v xml:space="preserve">Alambre No.14 </v>
          </cell>
          <cell r="E61" t="str">
            <v xml:space="preserve"> Lbs </v>
          </cell>
          <cell r="F61">
            <v>33.898305084745765</v>
          </cell>
          <cell r="G61">
            <v>6.101694915254237</v>
          </cell>
          <cell r="H61">
            <v>40</v>
          </cell>
        </row>
        <row r="62">
          <cell r="D62" t="str">
            <v xml:space="preserve">Alambre No.18 </v>
          </cell>
          <cell r="E62" t="str">
            <v xml:space="preserve"> Lbs </v>
          </cell>
          <cell r="F62">
            <v>32.203389830508478</v>
          </cell>
          <cell r="G62">
            <v>5.796610169491526</v>
          </cell>
          <cell r="H62">
            <v>38</v>
          </cell>
        </row>
        <row r="63">
          <cell r="D63" t="str">
            <v>Calzos para Acero</v>
          </cell>
          <cell r="E63" t="str">
            <v>QQ</v>
          </cell>
          <cell r="F63">
            <v>3</v>
          </cell>
          <cell r="G63">
            <v>0.54</v>
          </cell>
          <cell r="H63">
            <v>3.54</v>
          </cell>
        </row>
        <row r="64">
          <cell r="D64" t="str">
            <v>Electrodo E70XX Universal 1/8''</v>
          </cell>
          <cell r="E64" t="str">
            <v>Lbs</v>
          </cell>
          <cell r="F64">
            <v>98</v>
          </cell>
          <cell r="G64">
            <v>17.64</v>
          </cell>
          <cell r="H64">
            <v>115.64</v>
          </cell>
        </row>
        <row r="65">
          <cell r="D65" t="str">
            <v>Acetileno 390</v>
          </cell>
          <cell r="E65" t="str">
            <v>p3</v>
          </cell>
          <cell r="F65">
            <v>9.6525423728813564</v>
          </cell>
          <cell r="G65">
            <v>1.7374576271186442</v>
          </cell>
          <cell r="H65">
            <v>11.39</v>
          </cell>
        </row>
        <row r="66">
          <cell r="D66" t="str">
            <v>Oxigeno Industrial 220</v>
          </cell>
          <cell r="E66" t="str">
            <v>p3</v>
          </cell>
          <cell r="F66">
            <v>2.6864406779661016</v>
          </cell>
          <cell r="G66">
            <v>0.48355932203389829</v>
          </cell>
          <cell r="H66">
            <v>3.17</v>
          </cell>
        </row>
        <row r="67">
          <cell r="D67" t="str">
            <v>Tola Corrugada 3/16''</v>
          </cell>
          <cell r="E67" t="str">
            <v>Plancha</v>
          </cell>
          <cell r="F67">
            <v>6131.84</v>
          </cell>
          <cell r="G67">
            <v>1103.7311999999999</v>
          </cell>
          <cell r="H67">
            <v>7235.5712000000003</v>
          </cell>
        </row>
        <row r="68">
          <cell r="D68" t="str">
            <v>Disco p/ esmerilar</v>
          </cell>
          <cell r="E68" t="str">
            <v>Ud</v>
          </cell>
          <cell r="F68">
            <v>150</v>
          </cell>
          <cell r="G68">
            <v>27</v>
          </cell>
          <cell r="H68">
            <v>177</v>
          </cell>
        </row>
        <row r="69">
          <cell r="D69" t="str">
            <v>C4X5.4</v>
          </cell>
          <cell r="E69" t="str">
            <v>pl</v>
          </cell>
          <cell r="F69">
            <v>145.80000000000001</v>
          </cell>
          <cell r="G69">
            <v>26.244</v>
          </cell>
          <cell r="H69">
            <v>172.04400000000001</v>
          </cell>
        </row>
        <row r="70">
          <cell r="D70" t="str">
            <v>Barra HN 1/2" x 20'</v>
          </cell>
          <cell r="E70" t="str">
            <v>pl</v>
          </cell>
          <cell r="F70">
            <v>305</v>
          </cell>
          <cell r="G70">
            <v>54.9</v>
          </cell>
          <cell r="H70">
            <v>359.9</v>
          </cell>
        </row>
        <row r="71">
          <cell r="D71" t="str">
            <v>C6X8.2</v>
          </cell>
          <cell r="E71" t="str">
            <v>pl</v>
          </cell>
          <cell r="F71">
            <v>221.39999999999998</v>
          </cell>
          <cell r="G71">
            <v>39.851999999999997</v>
          </cell>
          <cell r="H71">
            <v>261.25199999999995</v>
          </cell>
        </row>
        <row r="72">
          <cell r="D72" t="str">
            <v>C10x15.3</v>
          </cell>
          <cell r="E72" t="str">
            <v>pl</v>
          </cell>
          <cell r="F72">
            <v>413.1</v>
          </cell>
          <cell r="G72">
            <v>74.358000000000004</v>
          </cell>
          <cell r="H72">
            <v>487.45800000000003</v>
          </cell>
        </row>
        <row r="73">
          <cell r="D73" t="str">
            <v>W27X114</v>
          </cell>
          <cell r="E73" t="str">
            <v>pl</v>
          </cell>
          <cell r="F73">
            <v>3078</v>
          </cell>
          <cell r="G73">
            <v>554.04</v>
          </cell>
          <cell r="H73">
            <v>3632.04</v>
          </cell>
        </row>
        <row r="74">
          <cell r="A74">
            <v>43178</v>
          </cell>
          <cell r="B74" t="str">
            <v>Valiente Fernandez</v>
          </cell>
          <cell r="C74" t="str">
            <v>Cot-0069897-1</v>
          </cell>
          <cell r="D74" t="str">
            <v>W24X94</v>
          </cell>
          <cell r="E74" t="str">
            <v>pl</v>
          </cell>
          <cell r="F74">
            <v>2538</v>
          </cell>
          <cell r="G74">
            <v>456.84</v>
          </cell>
          <cell r="H74">
            <v>2994.84</v>
          </cell>
        </row>
        <row r="75">
          <cell r="A75">
            <v>43178</v>
          </cell>
          <cell r="B75" t="str">
            <v>Casa Rodriguez</v>
          </cell>
          <cell r="C75">
            <v>200013753</v>
          </cell>
          <cell r="D75" t="str">
            <v>W24X94</v>
          </cell>
          <cell r="E75" t="str">
            <v>pl</v>
          </cell>
          <cell r="F75">
            <v>2538</v>
          </cell>
          <cell r="G75">
            <v>456.84</v>
          </cell>
          <cell r="H75">
            <v>2994.84</v>
          </cell>
        </row>
        <row r="76">
          <cell r="D76" t="str">
            <v>W24X84</v>
          </cell>
          <cell r="E76" t="str">
            <v>pl</v>
          </cell>
          <cell r="F76">
            <v>2268</v>
          </cell>
          <cell r="G76">
            <v>408.24</v>
          </cell>
          <cell r="H76">
            <v>2676.24</v>
          </cell>
        </row>
        <row r="77">
          <cell r="D77" t="str">
            <v>W24X76</v>
          </cell>
          <cell r="E77" t="str">
            <v>pl</v>
          </cell>
          <cell r="F77">
            <v>2052</v>
          </cell>
          <cell r="G77">
            <v>369.36</v>
          </cell>
          <cell r="H77">
            <v>2421.36</v>
          </cell>
        </row>
        <row r="78">
          <cell r="A78">
            <v>43178</v>
          </cell>
          <cell r="B78" t="str">
            <v>Valiente Fernandez</v>
          </cell>
          <cell r="C78" t="str">
            <v>Cot-0069897-1</v>
          </cell>
          <cell r="D78" t="str">
            <v>W24X68</v>
          </cell>
          <cell r="E78" t="str">
            <v>pl</v>
          </cell>
          <cell r="F78">
            <v>1836</v>
          </cell>
          <cell r="G78">
            <v>330.47999999999996</v>
          </cell>
          <cell r="H78">
            <v>2166.48</v>
          </cell>
        </row>
        <row r="79">
          <cell r="A79">
            <v>43178</v>
          </cell>
          <cell r="B79" t="str">
            <v>Manuel Corripio S,A.S</v>
          </cell>
          <cell r="C79">
            <v>671133</v>
          </cell>
          <cell r="D79" t="str">
            <v>W24X68</v>
          </cell>
          <cell r="E79" t="str">
            <v>pl</v>
          </cell>
          <cell r="F79">
            <v>1836</v>
          </cell>
          <cell r="G79">
            <v>330.47999999999996</v>
          </cell>
          <cell r="H79">
            <v>2166.48</v>
          </cell>
        </row>
        <row r="80">
          <cell r="A80">
            <v>43178</v>
          </cell>
          <cell r="B80" t="str">
            <v>Casa Rodriguez</v>
          </cell>
          <cell r="C80">
            <v>200013753</v>
          </cell>
          <cell r="D80" t="str">
            <v>W24X68</v>
          </cell>
          <cell r="E80" t="str">
            <v>pl</v>
          </cell>
          <cell r="F80">
            <v>1836</v>
          </cell>
          <cell r="G80">
            <v>330.47999999999996</v>
          </cell>
          <cell r="H80">
            <v>2166.48</v>
          </cell>
        </row>
        <row r="81">
          <cell r="D81" t="str">
            <v>W21X62</v>
          </cell>
          <cell r="E81" t="str">
            <v>pl</v>
          </cell>
          <cell r="F81">
            <v>1674</v>
          </cell>
          <cell r="G81">
            <v>301.32</v>
          </cell>
          <cell r="H81">
            <v>1975.32</v>
          </cell>
        </row>
        <row r="82">
          <cell r="D82" t="str">
            <v>W21X57</v>
          </cell>
          <cell r="E82" t="str">
            <v>pl</v>
          </cell>
          <cell r="F82">
            <v>1539</v>
          </cell>
          <cell r="G82">
            <v>277.02</v>
          </cell>
          <cell r="H82">
            <v>1816.02</v>
          </cell>
        </row>
        <row r="83">
          <cell r="D83" t="str">
            <v>W21X44</v>
          </cell>
          <cell r="E83" t="str">
            <v>pl</v>
          </cell>
          <cell r="F83">
            <v>1188</v>
          </cell>
          <cell r="G83">
            <v>213.84</v>
          </cell>
          <cell r="H83">
            <v>1401.84</v>
          </cell>
        </row>
        <row r="84">
          <cell r="D84" t="str">
            <v>W16X26</v>
          </cell>
          <cell r="E84" t="str">
            <v>pl</v>
          </cell>
          <cell r="F84">
            <v>702</v>
          </cell>
          <cell r="G84">
            <v>126.36</v>
          </cell>
          <cell r="H84">
            <v>828.36</v>
          </cell>
        </row>
        <row r="85">
          <cell r="D85" t="str">
            <v>W16X31</v>
          </cell>
          <cell r="E85" t="str">
            <v>pl</v>
          </cell>
          <cell r="F85">
            <v>837</v>
          </cell>
          <cell r="G85">
            <v>150.66</v>
          </cell>
          <cell r="H85">
            <v>987.66</v>
          </cell>
        </row>
        <row r="86">
          <cell r="D86" t="str">
            <v>W14X74</v>
          </cell>
          <cell r="E86" t="str">
            <v>pl</v>
          </cell>
          <cell r="F86">
            <v>1998</v>
          </cell>
          <cell r="G86">
            <v>359.64</v>
          </cell>
          <cell r="H86">
            <v>2357.64</v>
          </cell>
        </row>
        <row r="87">
          <cell r="D87" t="str">
            <v>W14X48</v>
          </cell>
          <cell r="E87" t="str">
            <v>pl</v>
          </cell>
          <cell r="F87">
            <v>1296</v>
          </cell>
          <cell r="G87">
            <v>233.28</v>
          </cell>
          <cell r="H87">
            <v>1529.28</v>
          </cell>
        </row>
        <row r="88">
          <cell r="A88">
            <v>43178</v>
          </cell>
          <cell r="B88" t="str">
            <v>Valiente Fernandez</v>
          </cell>
          <cell r="C88" t="str">
            <v>Cot-0069897-1</v>
          </cell>
          <cell r="D88" t="str">
            <v>W14X26</v>
          </cell>
          <cell r="E88" t="str">
            <v>pl</v>
          </cell>
          <cell r="F88">
            <v>702</v>
          </cell>
          <cell r="G88">
            <v>126.36</v>
          </cell>
          <cell r="H88">
            <v>828.36</v>
          </cell>
        </row>
        <row r="89">
          <cell r="A89">
            <v>43178</v>
          </cell>
          <cell r="B89" t="str">
            <v>Manuel Corripio S,A.S</v>
          </cell>
          <cell r="C89">
            <v>671133</v>
          </cell>
          <cell r="D89" t="str">
            <v>W14X26</v>
          </cell>
          <cell r="E89" t="str">
            <v>pl</v>
          </cell>
          <cell r="F89">
            <v>702</v>
          </cell>
          <cell r="G89">
            <v>126.36</v>
          </cell>
          <cell r="H89">
            <v>828.36</v>
          </cell>
        </row>
        <row r="90">
          <cell r="A90">
            <v>43178</v>
          </cell>
          <cell r="B90" t="str">
            <v>Casa Rodriguez</v>
          </cell>
          <cell r="C90">
            <v>200013753</v>
          </cell>
          <cell r="D90" t="str">
            <v>W14X26</v>
          </cell>
          <cell r="E90" t="str">
            <v>pl</v>
          </cell>
          <cell r="F90">
            <v>702</v>
          </cell>
          <cell r="G90">
            <v>126.36</v>
          </cell>
          <cell r="H90">
            <v>828.36</v>
          </cell>
        </row>
        <row r="91">
          <cell r="D91" t="str">
            <v>W14X22</v>
          </cell>
          <cell r="E91" t="str">
            <v>pl</v>
          </cell>
          <cell r="F91">
            <v>594</v>
          </cell>
          <cell r="G91">
            <v>106.92</v>
          </cell>
          <cell r="H91">
            <v>700.92</v>
          </cell>
        </row>
        <row r="92">
          <cell r="D92" t="str">
            <v>W12X45</v>
          </cell>
          <cell r="E92" t="str">
            <v>pl</v>
          </cell>
          <cell r="F92">
            <v>1215</v>
          </cell>
          <cell r="G92">
            <v>218.7</v>
          </cell>
          <cell r="H92">
            <v>1433.7</v>
          </cell>
        </row>
        <row r="93">
          <cell r="D93" t="str">
            <v>W12X30</v>
          </cell>
          <cell r="E93" t="str">
            <v>pl</v>
          </cell>
          <cell r="F93">
            <v>810</v>
          </cell>
          <cell r="G93">
            <v>145.79999999999998</v>
          </cell>
          <cell r="H93">
            <v>955.8</v>
          </cell>
        </row>
        <row r="94">
          <cell r="D94" t="str">
            <v>W10X49</v>
          </cell>
          <cell r="E94" t="str">
            <v>pl</v>
          </cell>
          <cell r="F94">
            <v>1323</v>
          </cell>
          <cell r="G94">
            <v>238.14</v>
          </cell>
          <cell r="H94">
            <v>1561.1399999999999</v>
          </cell>
        </row>
        <row r="95">
          <cell r="D95" t="str">
            <v>W8X10</v>
          </cell>
          <cell r="E95" t="str">
            <v>pl</v>
          </cell>
          <cell r="F95">
            <v>270</v>
          </cell>
          <cell r="G95">
            <v>48.6</v>
          </cell>
          <cell r="H95">
            <v>318.60000000000002</v>
          </cell>
        </row>
        <row r="96">
          <cell r="D96" t="str">
            <v>W8X21</v>
          </cell>
          <cell r="E96" t="str">
            <v>pl</v>
          </cell>
          <cell r="F96">
            <v>567</v>
          </cell>
          <cell r="G96">
            <v>102.06</v>
          </cell>
          <cell r="H96">
            <v>669.06</v>
          </cell>
        </row>
        <row r="97">
          <cell r="D97" t="str">
            <v>W8X35</v>
          </cell>
          <cell r="E97" t="str">
            <v>pl</v>
          </cell>
          <cell r="F97">
            <v>945</v>
          </cell>
          <cell r="G97">
            <v>170.1</v>
          </cell>
          <cell r="H97">
            <v>1115.0999999999999</v>
          </cell>
        </row>
        <row r="98">
          <cell r="D98" t="str">
            <v>W8X40</v>
          </cell>
          <cell r="E98" t="str">
            <v>pl</v>
          </cell>
          <cell r="F98">
            <v>1080</v>
          </cell>
          <cell r="G98">
            <v>194.4</v>
          </cell>
          <cell r="H98">
            <v>1274.4000000000001</v>
          </cell>
        </row>
        <row r="99">
          <cell r="D99" t="str">
            <v>Pipe4STD</v>
          </cell>
          <cell r="E99" t="str">
            <v>pl</v>
          </cell>
          <cell r="F99">
            <v>291.60000000000002</v>
          </cell>
          <cell r="G99">
            <v>52.488</v>
          </cell>
          <cell r="H99">
            <v>344.08800000000002</v>
          </cell>
        </row>
        <row r="100">
          <cell r="D100" t="str">
            <v>L6X6X3/8</v>
          </cell>
          <cell r="E100" t="str">
            <v>pl</v>
          </cell>
          <cell r="F100">
            <v>402.3</v>
          </cell>
          <cell r="G100">
            <v>72.414000000000001</v>
          </cell>
          <cell r="H100">
            <v>474.714</v>
          </cell>
        </row>
        <row r="101">
          <cell r="D101" t="str">
            <v>W6X9</v>
          </cell>
          <cell r="E101" t="str">
            <v>pl</v>
          </cell>
          <cell r="F101">
            <v>243</v>
          </cell>
          <cell r="G101">
            <v>43.739999999999995</v>
          </cell>
          <cell r="H101">
            <v>286.74</v>
          </cell>
        </row>
        <row r="102">
          <cell r="D102" t="str">
            <v>L3X3X1/4</v>
          </cell>
          <cell r="E102" t="str">
            <v>pl</v>
          </cell>
          <cell r="F102">
            <v>132.30000000000001</v>
          </cell>
          <cell r="G102">
            <v>23.814</v>
          </cell>
          <cell r="H102">
            <v>156.114</v>
          </cell>
        </row>
        <row r="103">
          <cell r="D103" t="str">
            <v>L3X3X3/8</v>
          </cell>
          <cell r="E103" t="str">
            <v>pl</v>
          </cell>
          <cell r="F103">
            <v>194.4</v>
          </cell>
          <cell r="G103">
            <v>34.991999999999997</v>
          </cell>
          <cell r="H103">
            <v>229.392</v>
          </cell>
        </row>
        <row r="104">
          <cell r="D104" t="str">
            <v>L4X4X5/16</v>
          </cell>
          <cell r="E104" t="str">
            <v>pl</v>
          </cell>
          <cell r="F104">
            <v>221.39999999999998</v>
          </cell>
          <cell r="G104">
            <v>39.851999999999997</v>
          </cell>
          <cell r="H104">
            <v>261.25199999999995</v>
          </cell>
        </row>
        <row r="105">
          <cell r="D105" t="str">
            <v>L4X4X3/8</v>
          </cell>
          <cell r="E105" t="str">
            <v>pl</v>
          </cell>
          <cell r="F105">
            <v>264.60000000000002</v>
          </cell>
          <cell r="G105">
            <v>47.628</v>
          </cell>
          <cell r="H105">
            <v>312.22800000000001</v>
          </cell>
        </row>
        <row r="106">
          <cell r="D106" t="str">
            <v>L2X2X1/4</v>
          </cell>
          <cell r="E106" t="str">
            <v>pl</v>
          </cell>
          <cell r="F106">
            <v>86.13</v>
          </cell>
          <cell r="G106">
            <v>15.503399999999999</v>
          </cell>
          <cell r="H106">
            <v>101.63339999999999</v>
          </cell>
        </row>
        <row r="107">
          <cell r="D107" t="str">
            <v>2L4X4X5/8</v>
          </cell>
          <cell r="E107" t="str">
            <v>pl</v>
          </cell>
          <cell r="F107">
            <v>845.1</v>
          </cell>
          <cell r="G107">
            <v>152.11799999999999</v>
          </cell>
          <cell r="H107">
            <v>997.21800000000007</v>
          </cell>
        </row>
        <row r="108">
          <cell r="D108" t="str">
            <v>2L4X4X3/8</v>
          </cell>
          <cell r="E108" t="str">
            <v>pl</v>
          </cell>
          <cell r="F108">
            <v>523.79999999999995</v>
          </cell>
          <cell r="G108">
            <v>94.283999999999992</v>
          </cell>
          <cell r="H108">
            <v>618.08399999999995</v>
          </cell>
        </row>
        <row r="109">
          <cell r="D109" t="str">
            <v>HSS6X4X1/4</v>
          </cell>
          <cell r="E109" t="str">
            <v>pl</v>
          </cell>
          <cell r="F109">
            <v>420.75642518418414</v>
          </cell>
          <cell r="G109">
            <v>75.736156533153135</v>
          </cell>
          <cell r="H109">
            <v>496.49258171733726</v>
          </cell>
        </row>
        <row r="110">
          <cell r="D110" t="str">
            <v>HSS4X0.250</v>
          </cell>
          <cell r="E110" t="str">
            <v>pl</v>
          </cell>
          <cell r="F110">
            <v>270</v>
          </cell>
          <cell r="G110">
            <v>48.6</v>
          </cell>
          <cell r="H110">
            <v>318.60000000000002</v>
          </cell>
        </row>
        <row r="111">
          <cell r="D111" t="str">
            <v>HSS4X4X1/4</v>
          </cell>
          <cell r="E111" t="str">
            <v>pl</v>
          </cell>
          <cell r="F111">
            <v>328.8814251841842</v>
          </cell>
          <cell r="G111">
            <v>59.198656533153155</v>
          </cell>
          <cell r="H111">
            <v>388.08008171733735</v>
          </cell>
        </row>
        <row r="112">
          <cell r="D112" t="str">
            <v>HSS8X8X3/8</v>
          </cell>
          <cell r="E112" t="str">
            <v>pl</v>
          </cell>
          <cell r="F112">
            <v>1015.5814155742198</v>
          </cell>
          <cell r="G112">
            <v>182.80465480335957</v>
          </cell>
          <cell r="H112">
            <v>1198.3860703775795</v>
          </cell>
        </row>
        <row r="113">
          <cell r="D113" t="str">
            <v>HSS10X10X3/8</v>
          </cell>
          <cell r="E113" t="str">
            <v>pl</v>
          </cell>
          <cell r="F113">
            <v>1291.2064155742196</v>
          </cell>
          <cell r="G113">
            <v>232.41715480335952</v>
          </cell>
          <cell r="H113">
            <v>1523.6235703775792</v>
          </cell>
        </row>
        <row r="114">
          <cell r="D114" t="str">
            <v>HSS10X10X1/2</v>
          </cell>
          <cell r="E114" t="str">
            <v>pl</v>
          </cell>
          <cell r="F114">
            <v>1682.9545464633761</v>
          </cell>
          <cell r="G114">
            <v>302.93181836340767</v>
          </cell>
          <cell r="H114">
            <v>1985.8863648267838</v>
          </cell>
        </row>
        <row r="115">
          <cell r="D115" t="str">
            <v>HSS12X12X1/2</v>
          </cell>
          <cell r="E115" t="str">
            <v>pl</v>
          </cell>
          <cell r="F115">
            <v>2050.4545464633761</v>
          </cell>
          <cell r="G115">
            <v>369.08181836340771</v>
          </cell>
          <cell r="H115">
            <v>2419.5363648267839</v>
          </cell>
        </row>
        <row r="116">
          <cell r="D116" t="str">
            <v>Plate 1/4 ''</v>
          </cell>
          <cell r="E116" t="str">
            <v>p2</v>
          </cell>
          <cell r="F116">
            <v>275.62499999999994</v>
          </cell>
          <cell r="G116">
            <v>49.61249999999999</v>
          </cell>
          <cell r="H116">
            <v>325.23749999999995</v>
          </cell>
        </row>
        <row r="117">
          <cell r="D117" t="str">
            <v>Plate 3/8 ''</v>
          </cell>
          <cell r="E117" t="str">
            <v>p2</v>
          </cell>
          <cell r="F117">
            <v>413.4375</v>
          </cell>
          <cell r="G117">
            <v>74.418750000000003</v>
          </cell>
          <cell r="H117">
            <v>487.85624999999999</v>
          </cell>
        </row>
        <row r="118">
          <cell r="D118" t="str">
            <v>Plate 7/16''</v>
          </cell>
          <cell r="E118" t="str">
            <v>p2</v>
          </cell>
          <cell r="F118">
            <v>482.34375000000006</v>
          </cell>
          <cell r="G118">
            <v>86.821875000000006</v>
          </cell>
          <cell r="H118">
            <v>569.16562500000009</v>
          </cell>
        </row>
        <row r="119">
          <cell r="D119" t="str">
            <v>Plate 1/2 ''</v>
          </cell>
          <cell r="E119" t="str">
            <v>p2</v>
          </cell>
          <cell r="F119">
            <v>551.24999999999989</v>
          </cell>
          <cell r="G119">
            <v>99.22499999999998</v>
          </cell>
          <cell r="H119">
            <v>650.47499999999991</v>
          </cell>
        </row>
        <row r="120">
          <cell r="D120" t="str">
            <v>Plate 9/16''</v>
          </cell>
          <cell r="E120" t="str">
            <v>p2</v>
          </cell>
          <cell r="F120">
            <v>620.15625</v>
          </cell>
          <cell r="G120">
            <v>111.628125</v>
          </cell>
          <cell r="H120">
            <v>731.78437499999995</v>
          </cell>
        </row>
        <row r="121">
          <cell r="D121" t="str">
            <v>Plate 5/8 ''</v>
          </cell>
          <cell r="E121" t="str">
            <v>p2</v>
          </cell>
          <cell r="F121">
            <v>689.06250000000011</v>
          </cell>
          <cell r="G121">
            <v>124.03125000000001</v>
          </cell>
          <cell r="H121">
            <v>813.09375000000011</v>
          </cell>
        </row>
        <row r="122">
          <cell r="D122" t="str">
            <v>Plate 11/16''</v>
          </cell>
          <cell r="E122" t="str">
            <v>p2</v>
          </cell>
          <cell r="F122">
            <v>757.96874999999989</v>
          </cell>
          <cell r="G122">
            <v>136.43437499999999</v>
          </cell>
          <cell r="H122">
            <v>894.40312499999982</v>
          </cell>
        </row>
        <row r="123">
          <cell r="D123" t="str">
            <v>Plate 3/4 ''</v>
          </cell>
          <cell r="E123" t="str">
            <v>p2</v>
          </cell>
          <cell r="F123">
            <v>826.875</v>
          </cell>
          <cell r="G123">
            <v>148.83750000000001</v>
          </cell>
          <cell r="H123">
            <v>975.71249999999998</v>
          </cell>
        </row>
        <row r="124">
          <cell r="D124" t="str">
            <v>Plate 13/16''</v>
          </cell>
          <cell r="E124" t="str">
            <v>p2</v>
          </cell>
          <cell r="F124">
            <v>895.78124999999989</v>
          </cell>
          <cell r="G124">
            <v>161.24062499999997</v>
          </cell>
          <cell r="H124">
            <v>1057.0218749999999</v>
          </cell>
        </row>
        <row r="125">
          <cell r="D125" t="str">
            <v>Plate 7/8 ''</v>
          </cell>
          <cell r="E125" t="str">
            <v>p2</v>
          </cell>
          <cell r="F125">
            <v>964.68750000000011</v>
          </cell>
          <cell r="G125">
            <v>173.64375000000001</v>
          </cell>
          <cell r="H125">
            <v>1138.3312500000002</v>
          </cell>
        </row>
        <row r="126">
          <cell r="D126" t="str">
            <v>Plate 15/16''</v>
          </cell>
          <cell r="E126" t="str">
            <v>p2</v>
          </cell>
          <cell r="F126">
            <v>1033.59375</v>
          </cell>
          <cell r="G126">
            <v>186.046875</v>
          </cell>
          <cell r="H126">
            <v>1219.640625</v>
          </cell>
        </row>
        <row r="127">
          <cell r="D127" t="str">
            <v>Plate 1/1 ''</v>
          </cell>
          <cell r="E127" t="str">
            <v>p2</v>
          </cell>
          <cell r="F127">
            <v>1102.4999999999998</v>
          </cell>
          <cell r="G127">
            <v>198.44999999999996</v>
          </cell>
          <cell r="H127">
            <v>1300.9499999999998</v>
          </cell>
        </row>
        <row r="128">
          <cell r="D128" t="str">
            <v>Plate 2/1 ''</v>
          </cell>
          <cell r="E128" t="str">
            <v>p2</v>
          </cell>
          <cell r="F128">
            <v>2204.9999999999995</v>
          </cell>
          <cell r="G128">
            <v>396.89999999999992</v>
          </cell>
          <cell r="H128">
            <v>2601.8999999999996</v>
          </cell>
        </row>
        <row r="129">
          <cell r="D129" t="str">
            <v>Plate 21/8 ''</v>
          </cell>
          <cell r="E129" t="str">
            <v>p2</v>
          </cell>
          <cell r="F129">
            <v>2894.0625</v>
          </cell>
          <cell r="G129">
            <v>520.93124999999998</v>
          </cell>
          <cell r="H129">
            <v>3414.9937500000001</v>
          </cell>
        </row>
        <row r="130">
          <cell r="D130" t="str">
            <v>Plate 23/8 ''</v>
          </cell>
          <cell r="E130" t="str">
            <v>p2</v>
          </cell>
          <cell r="F130">
            <v>3169.6875000000005</v>
          </cell>
          <cell r="G130">
            <v>570.54375000000005</v>
          </cell>
          <cell r="H130">
            <v>3740.2312500000007</v>
          </cell>
        </row>
        <row r="131">
          <cell r="A131">
            <v>0</v>
          </cell>
          <cell r="D131" t="str">
            <v>Perfiles Glavanizados</v>
          </cell>
          <cell r="F131">
            <v>0</v>
          </cell>
          <cell r="G131">
            <v>0</v>
          </cell>
          <cell r="H131">
            <v>0</v>
          </cell>
        </row>
        <row r="132">
          <cell r="D132" t="str">
            <v>C12x3/32</v>
          </cell>
          <cell r="E132" t="str">
            <v>pl</v>
          </cell>
          <cell r="F132">
            <v>121.875</v>
          </cell>
          <cell r="G132">
            <v>21.9375</v>
          </cell>
          <cell r="H132">
            <v>143.8125</v>
          </cell>
        </row>
        <row r="133">
          <cell r="A133">
            <v>0</v>
          </cell>
          <cell r="D133" t="str">
            <v>Sistemas de Fijación y Tornillería</v>
          </cell>
          <cell r="F133">
            <v>0</v>
          </cell>
          <cell r="G133">
            <v>0</v>
          </cell>
          <cell r="H133">
            <v>0</v>
          </cell>
        </row>
        <row r="134">
          <cell r="D134" t="str">
            <v>Anclaje HAS B7, Ø3/4'' x 12''</v>
          </cell>
          <cell r="E134" t="str">
            <v>ud</v>
          </cell>
          <cell r="F134">
            <v>350.85</v>
          </cell>
          <cell r="G134">
            <v>63.152999999999999</v>
          </cell>
          <cell r="H134">
            <v>414.00300000000004</v>
          </cell>
        </row>
        <row r="135">
          <cell r="D135" t="str">
            <v>Anclaje HAS B7, Ø3/4'' x 14''</v>
          </cell>
          <cell r="E135" t="str">
            <v>ud</v>
          </cell>
          <cell r="F135">
            <v>350.85</v>
          </cell>
          <cell r="G135">
            <v>63.152999999999999</v>
          </cell>
          <cell r="H135">
            <v>414.00300000000004</v>
          </cell>
        </row>
        <row r="136">
          <cell r="D136" t="str">
            <v>Anclaje HAS Ø 1'' x 10''</v>
          </cell>
          <cell r="E136" t="str">
            <v>ud</v>
          </cell>
          <cell r="F136">
            <v>500</v>
          </cell>
          <cell r="G136">
            <v>90</v>
          </cell>
          <cell r="H136">
            <v>590</v>
          </cell>
        </row>
        <row r="137">
          <cell r="D137" t="str">
            <v>Anclaje HILTY Kwik Bolt III Ø 1/2'' x 3''</v>
          </cell>
          <cell r="E137" t="str">
            <v>ud</v>
          </cell>
          <cell r="F137">
            <v>89.83</v>
          </cell>
          <cell r="G137">
            <v>16.1694</v>
          </cell>
          <cell r="H137">
            <v>105.99939999999999</v>
          </cell>
        </row>
        <row r="138">
          <cell r="D138" t="str">
            <v>Anclaje HILTY Kwik Bolt TZ-55316 Ø 5/8'' x 4''</v>
          </cell>
          <cell r="E138" t="str">
            <v>ud</v>
          </cell>
          <cell r="F138">
            <v>179.66</v>
          </cell>
          <cell r="G138">
            <v>32.338799999999999</v>
          </cell>
          <cell r="H138">
            <v>211.99879999999999</v>
          </cell>
        </row>
        <row r="139">
          <cell r="D139" t="str">
            <v>Anclaje HILTY Kwik Bolt TZ-CS Ø 3/4'' x 4 3/4''</v>
          </cell>
          <cell r="E139" t="str">
            <v>ud</v>
          </cell>
          <cell r="F139">
            <v>359.32</v>
          </cell>
          <cell r="G139">
            <v>64.677599999999998</v>
          </cell>
          <cell r="H139">
            <v>423.99759999999998</v>
          </cell>
        </row>
        <row r="140">
          <cell r="D140" t="str">
            <v>Clavos de Acero 2 1/2''</v>
          </cell>
          <cell r="E140" t="str">
            <v>Lbs</v>
          </cell>
          <cell r="F140">
            <v>44.07</v>
          </cell>
          <cell r="G140">
            <v>7.9325999999999999</v>
          </cell>
          <cell r="H140">
            <v>52.002600000000001</v>
          </cell>
        </row>
        <row r="141">
          <cell r="D141" t="str">
            <v>Tornillo Autotaladrante 1 1/2" x 10</v>
          </cell>
          <cell r="E141" t="str">
            <v>ud</v>
          </cell>
          <cell r="F141">
            <v>2.2400000000000002</v>
          </cell>
          <cell r="G141">
            <v>0.4032</v>
          </cell>
          <cell r="H141">
            <v>2.6432000000000002</v>
          </cell>
        </row>
        <row r="142">
          <cell r="D142" t="str">
            <v>Tornillo Autotaladrante 1 1/4" x 12</v>
          </cell>
          <cell r="E142" t="str">
            <v>ud</v>
          </cell>
          <cell r="F142">
            <v>2.77</v>
          </cell>
          <cell r="G142">
            <v>0.49859999999999999</v>
          </cell>
          <cell r="H142">
            <v>3.2686000000000002</v>
          </cell>
        </row>
        <row r="143">
          <cell r="D143" t="str">
            <v>Tuerca Hexagonal 1/2''</v>
          </cell>
          <cell r="E143" t="str">
            <v>ud</v>
          </cell>
          <cell r="F143">
            <v>15</v>
          </cell>
          <cell r="G143">
            <v>2.6999999999999997</v>
          </cell>
          <cell r="H143">
            <v>17.7</v>
          </cell>
        </row>
        <row r="144">
          <cell r="D144" t="str">
            <v>Clavos de Zinc</v>
          </cell>
          <cell r="E144" t="str">
            <v>Lbs</v>
          </cell>
          <cell r="F144">
            <v>35.65</v>
          </cell>
          <cell r="G144">
            <v>6.4169999999999998</v>
          </cell>
          <cell r="H144">
            <v>42.067</v>
          </cell>
        </row>
        <row r="145">
          <cell r="D145" t="str">
            <v>Clavos Galvanizado 2''</v>
          </cell>
          <cell r="E145" t="str">
            <v>Lbs</v>
          </cell>
          <cell r="F145">
            <v>42.37</v>
          </cell>
          <cell r="G145">
            <v>7.6265999999999989</v>
          </cell>
          <cell r="H145">
            <v>49.996599999999994</v>
          </cell>
        </row>
        <row r="146">
          <cell r="D146" t="str">
            <v>Conectores de cortantes Ø 3/4'' x 2''</v>
          </cell>
          <cell r="E146" t="str">
            <v>UD</v>
          </cell>
          <cell r="F146">
            <v>42.37</v>
          </cell>
          <cell r="G146">
            <v>7.6265999999999989</v>
          </cell>
          <cell r="H146">
            <v>49.996599999999994</v>
          </cell>
        </row>
        <row r="147">
          <cell r="D147" t="str">
            <v>Conectores de cortantes Ø 1/2'' x 3''</v>
          </cell>
          <cell r="E147" t="str">
            <v>UD</v>
          </cell>
          <cell r="F147">
            <v>42.37</v>
          </cell>
          <cell r="G147">
            <v>7.6265999999999989</v>
          </cell>
          <cell r="H147">
            <v>49.996599999999994</v>
          </cell>
        </row>
        <row r="148">
          <cell r="D148" t="str">
            <v>Conectores de cortantes Ø 1/2'' x 4''</v>
          </cell>
          <cell r="E148" t="str">
            <v>UD</v>
          </cell>
          <cell r="F148">
            <v>42.37</v>
          </cell>
          <cell r="G148">
            <v>7.6265999999999989</v>
          </cell>
          <cell r="H148">
            <v>49.996599999999994</v>
          </cell>
        </row>
        <row r="149">
          <cell r="D149" t="str">
            <v>Perno Ø  - A325   3/8'' x 2 3/4''</v>
          </cell>
          <cell r="E149" t="str">
            <v>Ud</v>
          </cell>
          <cell r="F149">
            <v>31.194915254237291</v>
          </cell>
          <cell r="G149">
            <v>5.6150847457627124</v>
          </cell>
          <cell r="H149">
            <v>36.81</v>
          </cell>
        </row>
        <row r="150">
          <cell r="D150" t="str">
            <v>Perno Ø  - A325   3/4'' x 1 3/4''</v>
          </cell>
          <cell r="E150" t="str">
            <v>Ud</v>
          </cell>
          <cell r="F150">
            <v>31.194915254237291</v>
          </cell>
          <cell r="G150">
            <v>5.6150847457627124</v>
          </cell>
          <cell r="H150">
            <v>36.81</v>
          </cell>
        </row>
        <row r="151">
          <cell r="D151" t="str">
            <v>Perno Ø  - A325   3/4'' x 2    ''</v>
          </cell>
          <cell r="E151" t="str">
            <v>Ud</v>
          </cell>
          <cell r="F151">
            <v>33.194915254237294</v>
          </cell>
          <cell r="G151">
            <v>5.9750847457627128</v>
          </cell>
          <cell r="H151">
            <v>39.170000000000009</v>
          </cell>
        </row>
        <row r="152">
          <cell r="D152" t="str">
            <v>Perno Ø  - A325   3/4'' x 2 1/2''</v>
          </cell>
          <cell r="E152" t="str">
            <v>Ud</v>
          </cell>
          <cell r="F152">
            <v>36.347457627118644</v>
          </cell>
          <cell r="G152">
            <v>6.5425423728813552</v>
          </cell>
          <cell r="H152">
            <v>42.89</v>
          </cell>
        </row>
        <row r="153">
          <cell r="D153" t="str">
            <v>Perno Ø  - A325   3/4'' x 2 1/4''</v>
          </cell>
          <cell r="E153" t="str">
            <v>Ud</v>
          </cell>
          <cell r="F153">
            <v>33.33898305084746</v>
          </cell>
          <cell r="G153">
            <v>6.0010169491525422</v>
          </cell>
          <cell r="H153">
            <v>39.340000000000003</v>
          </cell>
        </row>
        <row r="154">
          <cell r="D154" t="str">
            <v>Perno Ø  - A325   3/4'' x 2 1/8''</v>
          </cell>
          <cell r="E154" t="str">
            <v>Ud</v>
          </cell>
          <cell r="F154">
            <v>88.983050847457633</v>
          </cell>
          <cell r="G154">
            <v>16.016949152542374</v>
          </cell>
          <cell r="H154">
            <v>105</v>
          </cell>
        </row>
        <row r="155">
          <cell r="D155" t="str">
            <v>Perno Ø  - A325   5/8'' x 12 1/2''</v>
          </cell>
          <cell r="E155" t="str">
            <v>Ud</v>
          </cell>
          <cell r="F155">
            <v>167.64406779661016</v>
          </cell>
          <cell r="G155">
            <v>30.175932203389827</v>
          </cell>
          <cell r="H155">
            <v>197.82</v>
          </cell>
        </row>
        <row r="156">
          <cell r="D156" t="str">
            <v>Perno Ø  - A325   5/8'' x 2    ''</v>
          </cell>
          <cell r="E156" t="str">
            <v>Ud</v>
          </cell>
          <cell r="F156">
            <v>26.228813559322035</v>
          </cell>
          <cell r="G156">
            <v>4.7211864406779664</v>
          </cell>
          <cell r="H156">
            <v>30.950000000000003</v>
          </cell>
        </row>
        <row r="157">
          <cell r="D157" t="str">
            <v>Perno Ø  - A325   5/8'' x 2 1/2''</v>
          </cell>
          <cell r="E157" t="str">
            <v>Ud</v>
          </cell>
          <cell r="F157">
            <v>27.940677966101696</v>
          </cell>
          <cell r="G157">
            <v>5.0293220338983051</v>
          </cell>
          <cell r="H157">
            <v>32.97</v>
          </cell>
        </row>
        <row r="158">
          <cell r="D158" t="str">
            <v>Perno Ø  - A325   7/8'' x 2    ''</v>
          </cell>
          <cell r="E158" t="str">
            <v>Ud</v>
          </cell>
          <cell r="F158">
            <v>66.889830508474589</v>
          </cell>
          <cell r="G158">
            <v>12.040169491525425</v>
          </cell>
          <cell r="H158">
            <v>78.930000000000007</v>
          </cell>
        </row>
        <row r="159">
          <cell r="D159" t="str">
            <v>Perno Ø  - A325   7/8'' x 2 1/4''</v>
          </cell>
          <cell r="E159" t="str">
            <v>Ud</v>
          </cell>
          <cell r="F159">
            <v>68.830508474576277</v>
          </cell>
          <cell r="G159">
            <v>12.389491525423729</v>
          </cell>
          <cell r="H159">
            <v>81.22</v>
          </cell>
        </row>
        <row r="160">
          <cell r="D160" t="str">
            <v>Perno Ø  - A325   7/8'' x 2 3/4''</v>
          </cell>
          <cell r="E160" t="str">
            <v>Ud</v>
          </cell>
          <cell r="F160">
            <v>70.923728813559322</v>
          </cell>
          <cell r="G160">
            <v>12.766271186440678</v>
          </cell>
          <cell r="H160">
            <v>83.69</v>
          </cell>
        </row>
        <row r="161">
          <cell r="D161" t="str">
            <v>Perno Ø  - A325   7/8'' x 3 1/4''</v>
          </cell>
          <cell r="E161" t="str">
            <v>Ud</v>
          </cell>
          <cell r="F161">
            <v>77.483050847457633</v>
          </cell>
          <cell r="G161">
            <v>13.946949152542373</v>
          </cell>
          <cell r="H161">
            <v>91.43</v>
          </cell>
        </row>
        <row r="162">
          <cell r="D162" t="str">
            <v>Perno Ø  - A325 1    '' x 3    ''</v>
          </cell>
          <cell r="E162" t="str">
            <v>Ud</v>
          </cell>
          <cell r="F162">
            <v>83.533898305084747</v>
          </cell>
          <cell r="G162">
            <v>15.036101694915255</v>
          </cell>
          <cell r="H162">
            <v>98.570000000000007</v>
          </cell>
        </row>
        <row r="163">
          <cell r="D163" t="str">
            <v>Perno Ø  - A490   3/4'' x 2 1/2''</v>
          </cell>
          <cell r="E163" t="str">
            <v>Ud</v>
          </cell>
          <cell r="F163">
            <v>164.57627118644066</v>
          </cell>
          <cell r="G163">
            <v>29.623728813559318</v>
          </cell>
          <cell r="H163">
            <v>194.2</v>
          </cell>
        </row>
        <row r="164">
          <cell r="D164" t="str">
            <v>Perno Ø  - A490   5/8'' x 2 1/2''</v>
          </cell>
          <cell r="E164" t="str">
            <v>Ud</v>
          </cell>
          <cell r="F164">
            <v>164.57627118644066</v>
          </cell>
          <cell r="G164">
            <v>29.623728813559318</v>
          </cell>
          <cell r="H164">
            <v>194.2</v>
          </cell>
        </row>
        <row r="165">
          <cell r="D165" t="str">
            <v>Perno Ø  - A490   7/8'' x 2 1/2''</v>
          </cell>
          <cell r="E165" t="str">
            <v>Ud</v>
          </cell>
          <cell r="F165">
            <v>164.57627118644066</v>
          </cell>
          <cell r="G165">
            <v>29.623728813559318</v>
          </cell>
          <cell r="H165">
            <v>194.2</v>
          </cell>
        </row>
        <row r="166">
          <cell r="D166" t="str">
            <v>Perno Ø  - A490   7/8'' x 3    ''</v>
          </cell>
          <cell r="E166" t="str">
            <v>Ud</v>
          </cell>
          <cell r="F166">
            <v>177.65254237288136</v>
          </cell>
          <cell r="G166">
            <v>31.977457627118643</v>
          </cell>
          <cell r="H166">
            <v>209.63</v>
          </cell>
        </row>
        <row r="167">
          <cell r="D167" t="str">
            <v>Perno Ø  - A490   7/8'' x 3 1/2''</v>
          </cell>
          <cell r="E167" t="str">
            <v>Ud</v>
          </cell>
          <cell r="F167">
            <v>188.27966101694915</v>
          </cell>
          <cell r="G167">
            <v>33.890338983050846</v>
          </cell>
          <cell r="H167">
            <v>222.17</v>
          </cell>
        </row>
        <row r="168">
          <cell r="D168" t="str">
            <v>Perno Ø  - A490 1    '' x 2 3/4''</v>
          </cell>
          <cell r="E168" t="str">
            <v>Ud</v>
          </cell>
          <cell r="F168">
            <v>161.72033898305088</v>
          </cell>
          <cell r="G168">
            <v>29.109661016949158</v>
          </cell>
          <cell r="H168">
            <v>190.83000000000004</v>
          </cell>
        </row>
        <row r="169">
          <cell r="D169" t="str">
            <v>Perno Ø  - A490 1    '' x 3 3/4''</v>
          </cell>
          <cell r="E169" t="str">
            <v>Ud</v>
          </cell>
          <cell r="F169">
            <v>218.08474576271186</v>
          </cell>
          <cell r="G169">
            <v>39.255254237288135</v>
          </cell>
          <cell r="H169">
            <v>257.33999999999997</v>
          </cell>
        </row>
        <row r="170">
          <cell r="D170" t="str">
            <v>Perno Ø  - A490 1    '' x 4 1/2''</v>
          </cell>
          <cell r="E170" t="str">
            <v>Ud</v>
          </cell>
          <cell r="F170">
            <v>232.99152542372883</v>
          </cell>
          <cell r="G170">
            <v>41.93847457627119</v>
          </cell>
          <cell r="H170">
            <v>274.93</v>
          </cell>
        </row>
        <row r="171">
          <cell r="D171" t="str">
            <v>Perno Ø  - A490 1 1/8'' x 3 3/4''</v>
          </cell>
          <cell r="E171" t="str">
            <v>Ud</v>
          </cell>
          <cell r="F171">
            <v>248.87288135593224</v>
          </cell>
          <cell r="G171">
            <v>44.797118644067801</v>
          </cell>
          <cell r="H171">
            <v>293.67</v>
          </cell>
        </row>
        <row r="172">
          <cell r="D172" t="str">
            <v>Perno Ø  - A490 1 1/8'' x 4 1/2''</v>
          </cell>
          <cell r="E172" t="str">
            <v>Ud</v>
          </cell>
          <cell r="F172">
            <v>427.72033898305085</v>
          </cell>
          <cell r="G172">
            <v>76.989661016949157</v>
          </cell>
          <cell r="H172">
            <v>504.71000000000004</v>
          </cell>
        </row>
        <row r="173">
          <cell r="D173" t="str">
            <v>Perno ø 1 1/2'' x 19'' F1554 A36</v>
          </cell>
          <cell r="E173" t="str">
            <v>Ud</v>
          </cell>
          <cell r="F173">
            <v>206.77966101694918</v>
          </cell>
          <cell r="G173">
            <v>37.220338983050851</v>
          </cell>
          <cell r="H173">
            <v>244.00000000000003</v>
          </cell>
        </row>
        <row r="174">
          <cell r="D174" t="str">
            <v>Perno ø 1 3/8'' x 20'' F1554 A36</v>
          </cell>
          <cell r="E174" t="str">
            <v>Ud</v>
          </cell>
          <cell r="F174">
            <v>1560</v>
          </cell>
          <cell r="G174">
            <v>280.8</v>
          </cell>
          <cell r="H174">
            <v>1840.8</v>
          </cell>
        </row>
        <row r="175">
          <cell r="D175" t="str">
            <v>Perno ø 1'' x 12'' F1554 A36</v>
          </cell>
          <cell r="E175" t="str">
            <v>Ud</v>
          </cell>
          <cell r="F175">
            <v>135</v>
          </cell>
          <cell r="G175">
            <v>24.3</v>
          </cell>
          <cell r="H175">
            <v>159.30000000000001</v>
          </cell>
        </row>
        <row r="176">
          <cell r="D176" t="str">
            <v>Perno ø 3/4'' x 6'' F1554 A36</v>
          </cell>
          <cell r="E176" t="str">
            <v>Ud</v>
          </cell>
          <cell r="F176">
            <v>98</v>
          </cell>
          <cell r="G176">
            <v>17.64</v>
          </cell>
          <cell r="H176">
            <v>115.64</v>
          </cell>
        </row>
        <row r="177">
          <cell r="D177" t="str">
            <v>Perno ø 3/4'' x 12'' F1554 A36</v>
          </cell>
          <cell r="E177" t="str">
            <v>Ud</v>
          </cell>
          <cell r="F177">
            <v>135</v>
          </cell>
          <cell r="G177">
            <v>24.3</v>
          </cell>
          <cell r="H177">
            <v>159.30000000000001</v>
          </cell>
        </row>
        <row r="178">
          <cell r="D178" t="str">
            <v>Perno ø 1'' x 19'' F1554 A36</v>
          </cell>
          <cell r="E178" t="str">
            <v>Ud</v>
          </cell>
          <cell r="F178">
            <v>206.77966101694918</v>
          </cell>
          <cell r="G178">
            <v>37.220338983050851</v>
          </cell>
          <cell r="H178">
            <v>244.00000000000003</v>
          </cell>
        </row>
        <row r="179">
          <cell r="D179" t="str">
            <v>Perno ø 1'' x 24'' F1554 A36</v>
          </cell>
          <cell r="E179" t="str">
            <v>Ud</v>
          </cell>
          <cell r="F179">
            <v>300</v>
          </cell>
          <cell r="G179">
            <v>54</v>
          </cell>
          <cell r="H179">
            <v>354</v>
          </cell>
        </row>
        <row r="180">
          <cell r="D180" t="str">
            <v>Perno ø 1'' x 30'' F1554 A36</v>
          </cell>
          <cell r="E180" t="str">
            <v>Ud</v>
          </cell>
          <cell r="F180">
            <v>500</v>
          </cell>
          <cell r="G180">
            <v>90</v>
          </cell>
          <cell r="H180">
            <v>590</v>
          </cell>
        </row>
        <row r="181">
          <cell r="D181" t="str">
            <v>Conector de cortante Ø 3/4'' x 3'' Autosoldable</v>
          </cell>
          <cell r="E181" t="str">
            <v>Ud</v>
          </cell>
          <cell r="F181">
            <v>100</v>
          </cell>
          <cell r="G181">
            <v>18</v>
          </cell>
          <cell r="H181">
            <v>118</v>
          </cell>
        </row>
        <row r="182">
          <cell r="D182" t="str">
            <v>Resina HIT-HY-200</v>
          </cell>
          <cell r="E182" t="str">
            <v>ud</v>
          </cell>
          <cell r="F182">
            <v>3000</v>
          </cell>
          <cell r="G182">
            <v>540</v>
          </cell>
          <cell r="H182">
            <v>3540</v>
          </cell>
        </row>
        <row r="183">
          <cell r="D183" t="str">
            <v>Resina HIT-RE500-SD</v>
          </cell>
          <cell r="E183" t="str">
            <v>ud</v>
          </cell>
          <cell r="F183">
            <v>2206.7800000000002</v>
          </cell>
          <cell r="G183">
            <v>397.22040000000004</v>
          </cell>
          <cell r="H183">
            <v>2604.0004000000004</v>
          </cell>
        </row>
        <row r="184">
          <cell r="A184">
            <v>0</v>
          </cell>
          <cell r="D184" t="str">
            <v>Combustibles y Lubricantes</v>
          </cell>
          <cell r="F184">
            <v>0</v>
          </cell>
          <cell r="G184">
            <v>0</v>
          </cell>
          <cell r="H184">
            <v>0</v>
          </cell>
        </row>
        <row r="185">
          <cell r="D185" t="str">
            <v>Aceite de Motor</v>
          </cell>
          <cell r="E185" t="str">
            <v>ltr</v>
          </cell>
          <cell r="F185">
            <v>200</v>
          </cell>
          <cell r="G185">
            <v>36</v>
          </cell>
          <cell r="H185">
            <v>236</v>
          </cell>
        </row>
        <row r="186">
          <cell r="D186" t="str">
            <v xml:space="preserve">Gasoil </v>
          </cell>
          <cell r="E186" t="str">
            <v xml:space="preserve"> Gls </v>
          </cell>
          <cell r="F186">
            <v>133.72881355932205</v>
          </cell>
          <cell r="G186">
            <v>24.07118644067797</v>
          </cell>
          <cell r="H186">
            <v>157.80000000000001</v>
          </cell>
        </row>
        <row r="187">
          <cell r="D187" t="str">
            <v>Gasolina</v>
          </cell>
          <cell r="E187" t="str">
            <v>Gls</v>
          </cell>
          <cell r="F187">
            <v>210</v>
          </cell>
          <cell r="G187">
            <v>37.799999999999997</v>
          </cell>
          <cell r="H187">
            <v>247.8</v>
          </cell>
        </row>
        <row r="188">
          <cell r="D188" t="str">
            <v>Acetileno 390</v>
          </cell>
          <cell r="E188" t="str">
            <v>p3</v>
          </cell>
          <cell r="F188">
            <v>11.390794871794871</v>
          </cell>
          <cell r="G188">
            <v>2.0503430769230766</v>
          </cell>
          <cell r="H188">
            <v>13.441137948717948</v>
          </cell>
        </row>
        <row r="189">
          <cell r="D189" t="str">
            <v>Argon 99.996% K 220</v>
          </cell>
          <cell r="E189" t="str">
            <v>p3</v>
          </cell>
          <cell r="F189">
            <v>15.543545454545454</v>
          </cell>
          <cell r="G189">
            <v>2.7978381818181814</v>
          </cell>
          <cell r="H189">
            <v>18.341383636363634</v>
          </cell>
        </row>
        <row r="190">
          <cell r="D190" t="str">
            <v>Gas GLP</v>
          </cell>
          <cell r="E190" t="str">
            <v>Gls</v>
          </cell>
          <cell r="F190">
            <v>210</v>
          </cell>
          <cell r="G190">
            <v>37.799999999999997</v>
          </cell>
          <cell r="H190">
            <v>247.8</v>
          </cell>
        </row>
        <row r="191">
          <cell r="A191">
            <v>0</v>
          </cell>
          <cell r="D191" t="str">
            <v>Equipos Pesados</v>
          </cell>
          <cell r="F191">
            <v>0</v>
          </cell>
          <cell r="G191">
            <v>0</v>
          </cell>
          <cell r="H191">
            <v>0</v>
          </cell>
        </row>
        <row r="192">
          <cell r="D192" t="str">
            <v>Amasador Mecánico</v>
          </cell>
          <cell r="E192" t="str">
            <v>Hr</v>
          </cell>
          <cell r="F192">
            <v>125</v>
          </cell>
          <cell r="G192">
            <v>22.5</v>
          </cell>
          <cell r="H192">
            <v>147.5</v>
          </cell>
        </row>
        <row r="193">
          <cell r="D193" t="str">
            <v>Andamios</v>
          </cell>
          <cell r="E193" t="str">
            <v>Hr</v>
          </cell>
          <cell r="F193">
            <v>38</v>
          </cell>
          <cell r="G193">
            <v>6.84</v>
          </cell>
          <cell r="H193">
            <v>44.84</v>
          </cell>
        </row>
        <row r="194">
          <cell r="D194" t="str">
            <v>Buldócer D8</v>
          </cell>
          <cell r="E194" t="str">
            <v>Hr</v>
          </cell>
          <cell r="F194">
            <v>2000</v>
          </cell>
          <cell r="G194">
            <v>360</v>
          </cell>
          <cell r="H194">
            <v>2360</v>
          </cell>
        </row>
        <row r="195">
          <cell r="D195" t="str">
            <v>Camión Bote</v>
          </cell>
          <cell r="E195" t="str">
            <v>Hr</v>
          </cell>
          <cell r="F195">
            <v>1300</v>
          </cell>
          <cell r="G195">
            <v>234</v>
          </cell>
          <cell r="H195">
            <v>1534</v>
          </cell>
        </row>
        <row r="196">
          <cell r="D196" t="str">
            <v>Camioneta</v>
          </cell>
          <cell r="E196" t="str">
            <v>Hr</v>
          </cell>
          <cell r="F196">
            <v>131.25</v>
          </cell>
          <cell r="G196">
            <v>23.625</v>
          </cell>
          <cell r="H196">
            <v>154.875</v>
          </cell>
        </row>
        <row r="197">
          <cell r="D197" t="str">
            <v>Compactador Mecánico</v>
          </cell>
          <cell r="E197" t="str">
            <v>Hr</v>
          </cell>
          <cell r="F197">
            <v>162.5</v>
          </cell>
          <cell r="G197">
            <v>29.25</v>
          </cell>
          <cell r="H197">
            <v>191.75</v>
          </cell>
        </row>
        <row r="198">
          <cell r="D198" t="str">
            <v>Compresor</v>
          </cell>
          <cell r="E198" t="str">
            <v>Hr</v>
          </cell>
          <cell r="F198">
            <v>1759.6</v>
          </cell>
          <cell r="G198">
            <v>316.72799999999995</v>
          </cell>
          <cell r="H198">
            <v>2076.328</v>
          </cell>
        </row>
        <row r="199">
          <cell r="D199" t="str">
            <v xml:space="preserve">Renta Compresor 185 hp </v>
          </cell>
          <cell r="E199" t="str">
            <v xml:space="preserve"> H/día </v>
          </cell>
          <cell r="F199">
            <v>4666.6694915254238</v>
          </cell>
          <cell r="G199">
            <v>840.00050847457624</v>
          </cell>
          <cell r="H199">
            <v>5506.67</v>
          </cell>
        </row>
        <row r="200">
          <cell r="D200" t="str">
            <v xml:space="preserve">Renta Compresor, Pistolas y Operadores </v>
          </cell>
          <cell r="E200" t="str">
            <v xml:space="preserve"> Hr </v>
          </cell>
          <cell r="F200">
            <v>1526.4830508474577</v>
          </cell>
          <cell r="G200">
            <v>274.7669491525424</v>
          </cell>
          <cell r="H200">
            <v>1801.25</v>
          </cell>
        </row>
        <row r="201">
          <cell r="D201" t="str">
            <v>Pistola Neumática P/ Tornilleria</v>
          </cell>
          <cell r="E201" t="str">
            <v>Hr</v>
          </cell>
          <cell r="F201">
            <v>74.152542372881356</v>
          </cell>
          <cell r="G201">
            <v>13.347457627118644</v>
          </cell>
          <cell r="H201">
            <v>87.5</v>
          </cell>
        </row>
        <row r="202">
          <cell r="D202" t="str">
            <v>Compresor p/ Pintura</v>
          </cell>
          <cell r="E202" t="str">
            <v>Hr</v>
          </cell>
          <cell r="F202">
            <v>63.56</v>
          </cell>
          <cell r="G202">
            <v>11.440799999999999</v>
          </cell>
          <cell r="H202">
            <v>75.000799999999998</v>
          </cell>
        </row>
        <row r="203">
          <cell r="D203" t="str">
            <v>Estación Total</v>
          </cell>
          <cell r="E203" t="str">
            <v>Hr</v>
          </cell>
          <cell r="F203">
            <v>337.5</v>
          </cell>
          <cell r="G203">
            <v>60.75</v>
          </cell>
          <cell r="H203">
            <v>398.25</v>
          </cell>
        </row>
        <row r="204">
          <cell r="D204" t="str">
            <v>Letrero Informativo de Obra</v>
          </cell>
          <cell r="E204" t="str">
            <v>Hr</v>
          </cell>
          <cell r="F204">
            <v>12711.86</v>
          </cell>
          <cell r="G204">
            <v>2288.1347999999998</v>
          </cell>
          <cell r="H204">
            <v>14999.9948</v>
          </cell>
        </row>
        <row r="205">
          <cell r="D205" t="str">
            <v>Luces de Trabajo</v>
          </cell>
          <cell r="E205" t="str">
            <v>Hr</v>
          </cell>
          <cell r="F205">
            <v>131.25</v>
          </cell>
          <cell r="G205">
            <v>23.625</v>
          </cell>
          <cell r="H205">
            <v>154.875</v>
          </cell>
        </row>
        <row r="206">
          <cell r="D206" t="str">
            <v>Mezcladora de 7p³</v>
          </cell>
          <cell r="E206" t="str">
            <v>Hr</v>
          </cell>
          <cell r="F206">
            <v>125</v>
          </cell>
          <cell r="G206">
            <v>22.5</v>
          </cell>
          <cell r="H206">
            <v>147.5</v>
          </cell>
        </row>
        <row r="207">
          <cell r="D207" t="str">
            <v>Motoniveladora</v>
          </cell>
          <cell r="E207" t="str">
            <v>Hr</v>
          </cell>
          <cell r="F207">
            <v>1900</v>
          </cell>
          <cell r="G207">
            <v>342</v>
          </cell>
          <cell r="H207">
            <v>2242</v>
          </cell>
        </row>
        <row r="208">
          <cell r="D208" t="str">
            <v>Retroexcavadora</v>
          </cell>
          <cell r="E208" t="str">
            <v>Hr</v>
          </cell>
          <cell r="F208">
            <v>3000</v>
          </cell>
          <cell r="G208">
            <v>540</v>
          </cell>
          <cell r="H208">
            <v>3540</v>
          </cell>
        </row>
        <row r="209">
          <cell r="D209" t="str">
            <v>Retropala D420G</v>
          </cell>
          <cell r="E209" t="str">
            <v>Hr</v>
          </cell>
          <cell r="F209">
            <v>1500</v>
          </cell>
          <cell r="G209">
            <v>270</v>
          </cell>
          <cell r="H209">
            <v>1770</v>
          </cell>
        </row>
        <row r="210">
          <cell r="D210" t="str">
            <v>Rodillo</v>
          </cell>
          <cell r="E210" t="str">
            <v>Hr</v>
          </cell>
          <cell r="F210">
            <v>1800</v>
          </cell>
          <cell r="G210">
            <v>324</v>
          </cell>
          <cell r="H210">
            <v>2124</v>
          </cell>
        </row>
        <row r="211">
          <cell r="D211" t="str">
            <v>Plataforma</v>
          </cell>
          <cell r="E211" t="str">
            <v>Hr</v>
          </cell>
          <cell r="F211">
            <v>1800</v>
          </cell>
          <cell r="G211">
            <v>324</v>
          </cell>
          <cell r="H211">
            <v>2124</v>
          </cell>
        </row>
        <row r="212">
          <cell r="D212" t="str">
            <v>Grúa de 20 Tonelada</v>
          </cell>
          <cell r="E212" t="str">
            <v>hr</v>
          </cell>
          <cell r="F212">
            <v>3177.9661016949153</v>
          </cell>
          <cell r="G212">
            <v>572.03389830508479</v>
          </cell>
          <cell r="H212">
            <v>3750</v>
          </cell>
        </row>
        <row r="213">
          <cell r="D213" t="str">
            <v>Grúa de 40 Tonelada</v>
          </cell>
          <cell r="E213" t="str">
            <v>hr</v>
          </cell>
          <cell r="F213">
            <v>5750</v>
          </cell>
          <cell r="G213">
            <v>1035</v>
          </cell>
          <cell r="H213">
            <v>6785</v>
          </cell>
        </row>
        <row r="214">
          <cell r="D214" t="str">
            <v>Grúa de 80 Tonelada</v>
          </cell>
          <cell r="E214" t="str">
            <v>hr</v>
          </cell>
          <cell r="F214">
            <v>7500</v>
          </cell>
          <cell r="G214">
            <v>1350</v>
          </cell>
          <cell r="H214">
            <v>8850</v>
          </cell>
        </row>
        <row r="215">
          <cell r="D215" t="str">
            <v>Servicio de Fumigación</v>
          </cell>
          <cell r="E215" t="str">
            <v>Hr</v>
          </cell>
          <cell r="F215">
            <v>4237.29</v>
          </cell>
          <cell r="G215">
            <v>762.71219999999994</v>
          </cell>
          <cell r="H215">
            <v>5000.0021999999999</v>
          </cell>
        </row>
        <row r="216">
          <cell r="D216" t="str">
            <v>Tarifa Viajes &gt;20  Km</v>
          </cell>
          <cell r="E216" t="str">
            <v>km</v>
          </cell>
          <cell r="F216">
            <v>12.71</v>
          </cell>
          <cell r="G216">
            <v>2.2878000000000003</v>
          </cell>
          <cell r="H216">
            <v>14.997800000000002</v>
          </cell>
        </row>
        <row r="217">
          <cell r="D217" t="str">
            <v>Tarifa Viajes 0 - 5 Km</v>
          </cell>
          <cell r="E217" t="str">
            <v>km</v>
          </cell>
          <cell r="F217">
            <v>21.57</v>
          </cell>
          <cell r="G217">
            <v>3.8826000000000001</v>
          </cell>
          <cell r="H217">
            <v>25.4526</v>
          </cell>
        </row>
        <row r="218">
          <cell r="D218" t="str">
            <v>Tarifa Viajes 10.01 - 20 Km</v>
          </cell>
          <cell r="E218" t="str">
            <v>km</v>
          </cell>
          <cell r="F218">
            <v>14.68</v>
          </cell>
          <cell r="G218">
            <v>2.6423999999999999</v>
          </cell>
          <cell r="H218">
            <v>17.322399999999998</v>
          </cell>
        </row>
        <row r="219">
          <cell r="D219" t="str">
            <v>Tarifa Viajes 5.01 - 10 Km</v>
          </cell>
          <cell r="E219" t="str">
            <v>km</v>
          </cell>
          <cell r="F219">
            <v>15.78</v>
          </cell>
          <cell r="G219">
            <v>2.8403999999999998</v>
          </cell>
          <cell r="H219">
            <v>18.6204</v>
          </cell>
        </row>
        <row r="220">
          <cell r="D220" t="str">
            <v>Acarreo de Materiales</v>
          </cell>
          <cell r="E220" t="str">
            <v>m3-Km</v>
          </cell>
          <cell r="F220">
            <v>298.79000000000002</v>
          </cell>
          <cell r="H220">
            <v>0</v>
          </cell>
        </row>
        <row r="221">
          <cell r="D221" t="str">
            <v>TiendeTubo</v>
          </cell>
          <cell r="E221" t="str">
            <v>Hr</v>
          </cell>
          <cell r="F221">
            <v>2500</v>
          </cell>
          <cell r="G221">
            <v>450</v>
          </cell>
          <cell r="H221">
            <v>2950</v>
          </cell>
        </row>
        <row r="222">
          <cell r="A222">
            <v>0</v>
          </cell>
          <cell r="D222" t="str">
            <v>Malla Ciclónica</v>
          </cell>
          <cell r="F222">
            <v>0</v>
          </cell>
          <cell r="G222">
            <v>0</v>
          </cell>
          <cell r="H222">
            <v>0</v>
          </cell>
        </row>
        <row r="223">
          <cell r="D223" t="str">
            <v>Abrazadera p/Malla Ciclónica 2" Corta</v>
          </cell>
          <cell r="E223" t="str">
            <v>Ud</v>
          </cell>
          <cell r="F223">
            <v>12.71</v>
          </cell>
          <cell r="G223">
            <v>2.2878000000000003</v>
          </cell>
          <cell r="H223">
            <v>14.997800000000002</v>
          </cell>
        </row>
        <row r="224">
          <cell r="D224" t="str">
            <v>Abrazadera p/Malla Ciclónica 2" Larga</v>
          </cell>
          <cell r="E224" t="str">
            <v>Ud</v>
          </cell>
          <cell r="F224">
            <v>17.8</v>
          </cell>
          <cell r="G224">
            <v>3.2040000000000002</v>
          </cell>
          <cell r="H224">
            <v>21.004000000000001</v>
          </cell>
        </row>
        <row r="225">
          <cell r="D225" t="str">
            <v>Alambre de Púas Tipo Trinchera (incluye palometa y alambrado de soporte)</v>
          </cell>
          <cell r="E225" t="str">
            <v>ml</v>
          </cell>
          <cell r="F225">
            <v>580.79999999999995</v>
          </cell>
          <cell r="G225">
            <v>104.54399999999998</v>
          </cell>
          <cell r="H225">
            <v>685.34399999999994</v>
          </cell>
        </row>
        <row r="226">
          <cell r="D226" t="str">
            <v>Alambre Trinchera Ch</v>
          </cell>
          <cell r="E226" t="str">
            <v>Ud</v>
          </cell>
          <cell r="F226">
            <v>300.85000000000002</v>
          </cell>
          <cell r="G226">
            <v>54.152999999999999</v>
          </cell>
          <cell r="H226">
            <v>355.00300000000004</v>
          </cell>
        </row>
        <row r="227">
          <cell r="D227" t="str">
            <v>Copa Pasante p/Malla Ciclónica 11/2"</v>
          </cell>
          <cell r="E227" t="str">
            <v>Ud</v>
          </cell>
          <cell r="F227">
            <v>29.66</v>
          </cell>
          <cell r="G227">
            <v>5.3388</v>
          </cell>
          <cell r="H227">
            <v>34.998800000000003</v>
          </cell>
        </row>
        <row r="228">
          <cell r="D228" t="str">
            <v>Copa Pasante p/Malla Ciclónica 2"</v>
          </cell>
          <cell r="E228" t="str">
            <v>Ud</v>
          </cell>
          <cell r="F228">
            <v>76.27</v>
          </cell>
          <cell r="G228">
            <v>13.728599999999998</v>
          </cell>
          <cell r="H228">
            <v>89.998599999999996</v>
          </cell>
        </row>
        <row r="229">
          <cell r="D229" t="str">
            <v>Copa Terminal de Aluminio 2"</v>
          </cell>
          <cell r="E229" t="str">
            <v>Ud</v>
          </cell>
          <cell r="F229">
            <v>29.66</v>
          </cell>
          <cell r="G229">
            <v>5.3388</v>
          </cell>
          <cell r="H229">
            <v>34.998800000000003</v>
          </cell>
        </row>
        <row r="230">
          <cell r="D230" t="str">
            <v xml:space="preserve">Malla Ciclónica NO. 11 6' X 50' MC11 </v>
          </cell>
          <cell r="E230" t="str">
            <v xml:space="preserve"> Ud </v>
          </cell>
          <cell r="F230">
            <v>4110.1694915254238</v>
          </cell>
          <cell r="G230">
            <v>739.83050847457628</v>
          </cell>
          <cell r="H230">
            <v>4850</v>
          </cell>
        </row>
        <row r="231">
          <cell r="D231" t="str">
            <v>Malla Ciclónica NO. 9 6' X 50' MC9</v>
          </cell>
          <cell r="E231" t="str">
            <v xml:space="preserve"> Ud </v>
          </cell>
          <cell r="F231">
            <v>3909.32</v>
          </cell>
          <cell r="G231">
            <v>703.67759999999998</v>
          </cell>
          <cell r="H231">
            <v>4612.9976000000006</v>
          </cell>
        </row>
        <row r="232">
          <cell r="D232" t="str">
            <v>Palomenta p/Malla Ciclónica Doble</v>
          </cell>
          <cell r="E232" t="str">
            <v>Ud</v>
          </cell>
          <cell r="F232">
            <v>96.61</v>
          </cell>
          <cell r="G232">
            <v>17.389799999999997</v>
          </cell>
          <cell r="H232">
            <v>113.99979999999999</v>
          </cell>
        </row>
        <row r="233">
          <cell r="D233" t="str">
            <v>Palomenta p/Malla Ciclónica Sencilla</v>
          </cell>
          <cell r="E233" t="str">
            <v>Ud</v>
          </cell>
          <cell r="F233">
            <v>51.69</v>
          </cell>
          <cell r="G233">
            <v>9.3041999999999998</v>
          </cell>
          <cell r="H233">
            <v>60.994199999999999</v>
          </cell>
        </row>
        <row r="234">
          <cell r="D234" t="str">
            <v>Planchuela 1/2" x 1/8" x  20'</v>
          </cell>
          <cell r="E234" t="str">
            <v>Ud</v>
          </cell>
          <cell r="F234">
            <v>93.22</v>
          </cell>
          <cell r="G234">
            <v>16.779599999999999</v>
          </cell>
          <cell r="H234">
            <v>109.9996</v>
          </cell>
        </row>
        <row r="235">
          <cell r="D235" t="str">
            <v>Tornillo Carruaje 5/16 x 1 1/2"</v>
          </cell>
          <cell r="E235" t="str">
            <v>Ud</v>
          </cell>
          <cell r="F235">
            <v>4.24</v>
          </cell>
          <cell r="G235">
            <v>0.76319999999999999</v>
          </cell>
          <cell r="H235">
            <v>5.0032000000000005</v>
          </cell>
        </row>
        <row r="236">
          <cell r="D236" t="str">
            <v>Tubo p/malla ciclonica 1 1/4" x 20'</v>
          </cell>
          <cell r="E236" t="str">
            <v>Ud</v>
          </cell>
          <cell r="F236">
            <v>611.02</v>
          </cell>
          <cell r="G236">
            <v>109.9836</v>
          </cell>
          <cell r="H236">
            <v>721.00360000000001</v>
          </cell>
        </row>
        <row r="237">
          <cell r="D237" t="str">
            <v>Tubo p/malla ciclonica 2" x 20'</v>
          </cell>
          <cell r="E237" t="str">
            <v>Ud</v>
          </cell>
          <cell r="F237">
            <v>822.03</v>
          </cell>
          <cell r="G237">
            <v>147.96539999999999</v>
          </cell>
          <cell r="H237">
            <v>969.99540000000002</v>
          </cell>
        </row>
        <row r="238">
          <cell r="A238">
            <v>0</v>
          </cell>
          <cell r="D238" t="str">
            <v>Herramientas, Equipos y Servicios</v>
          </cell>
          <cell r="F238">
            <v>0</v>
          </cell>
          <cell r="G238">
            <v>0</v>
          </cell>
          <cell r="H238">
            <v>0</v>
          </cell>
        </row>
        <row r="239">
          <cell r="D239" t="str">
            <v>Estopa</v>
          </cell>
          <cell r="E239" t="str">
            <v>lbs</v>
          </cell>
          <cell r="F239">
            <v>50.85</v>
          </cell>
          <cell r="G239">
            <v>9.1530000000000005</v>
          </cell>
          <cell r="H239">
            <v>60.003</v>
          </cell>
        </row>
        <row r="240">
          <cell r="D240" t="str">
            <v>Escoba</v>
          </cell>
          <cell r="E240" t="str">
            <v>ud</v>
          </cell>
          <cell r="F240">
            <v>12.71</v>
          </cell>
          <cell r="G240">
            <v>2.2878000000000003</v>
          </cell>
          <cell r="H240">
            <v>14.997800000000002</v>
          </cell>
        </row>
        <row r="241">
          <cell r="D241" t="str">
            <v>Servicio de Colocación y Bombeo Hormigón</v>
          </cell>
          <cell r="E241" t="str">
            <v>m3</v>
          </cell>
          <cell r="F241">
            <v>442.37288135593218</v>
          </cell>
          <cell r="G241">
            <v>79.627118644067792</v>
          </cell>
          <cell r="H241">
            <v>522</v>
          </cell>
        </row>
        <row r="242">
          <cell r="D242" t="str">
            <v>Servicio de Colocación y Bombeo Hormigón</v>
          </cell>
          <cell r="E242" t="str">
            <v>m3</v>
          </cell>
          <cell r="F242">
            <v>442.37288135593218</v>
          </cell>
          <cell r="G242">
            <v>79.627118644067792</v>
          </cell>
          <cell r="H242">
            <v>522</v>
          </cell>
        </row>
        <row r="243">
          <cell r="D243" t="str">
            <v>Herramientas Menores Albañileria</v>
          </cell>
          <cell r="E243" t="str">
            <v>%</v>
          </cell>
          <cell r="F243">
            <v>1.6E-2</v>
          </cell>
          <cell r="G243">
            <v>2.8799999999999997E-3</v>
          </cell>
          <cell r="H243">
            <v>1.8880000000000001E-2</v>
          </cell>
        </row>
        <row r="244">
          <cell r="D244" t="str">
            <v>Herramientas Menores Albañileria</v>
          </cell>
          <cell r="E244" t="str">
            <v>%</v>
          </cell>
          <cell r="F244">
            <v>1.6E-2</v>
          </cell>
          <cell r="G244">
            <v>2.8799999999999997E-3</v>
          </cell>
          <cell r="H244">
            <v>1.8880000000000001E-2</v>
          </cell>
        </row>
        <row r="245">
          <cell r="D245" t="str">
            <v>Herramientas Menores Electricista</v>
          </cell>
          <cell r="E245" t="str">
            <v>%</v>
          </cell>
          <cell r="F245">
            <v>1.6E-2</v>
          </cell>
          <cell r="G245">
            <v>2.8799999999999997E-3</v>
          </cell>
          <cell r="H245">
            <v>1.8880000000000001E-2</v>
          </cell>
        </row>
        <row r="246">
          <cell r="D246" t="str">
            <v>Herramientas Menores Pintura</v>
          </cell>
          <cell r="E246" t="str">
            <v>%</v>
          </cell>
          <cell r="F246">
            <v>1.4999999999999999E-2</v>
          </cell>
          <cell r="G246">
            <v>2.6999999999999997E-3</v>
          </cell>
          <cell r="H246">
            <v>1.77E-2</v>
          </cell>
        </row>
        <row r="247">
          <cell r="D247" t="str">
            <v>Herramientas Menores Plomeria</v>
          </cell>
          <cell r="E247" t="str">
            <v>%</v>
          </cell>
          <cell r="F247">
            <v>1.6E-2</v>
          </cell>
          <cell r="G247">
            <v>2.8799999999999997E-3</v>
          </cell>
          <cell r="H247">
            <v>1.8880000000000001E-2</v>
          </cell>
        </row>
        <row r="248">
          <cell r="D248" t="str">
            <v>Herramientas Menores Varilleros</v>
          </cell>
          <cell r="E248" t="str">
            <v>%</v>
          </cell>
          <cell r="F248">
            <v>1.6E-2</v>
          </cell>
          <cell r="G248">
            <v>2.8799999999999997E-3</v>
          </cell>
          <cell r="H248">
            <v>1.8880000000000001E-2</v>
          </cell>
        </row>
        <row r="249">
          <cell r="B249" t="str">
            <v>Ingeniería Estructural De Acero, S A</v>
          </cell>
          <cell r="D249" t="str">
            <v>Fabricación Estructura Metalica - Columna</v>
          </cell>
          <cell r="E249" t="str">
            <v>ton</v>
          </cell>
          <cell r="F249">
            <v>11999.999999999998</v>
          </cell>
          <cell r="G249">
            <v>2159.9999999999995</v>
          </cell>
          <cell r="H249">
            <v>14159.999999999998</v>
          </cell>
        </row>
        <row r="250">
          <cell r="B250" t="str">
            <v>Ingeniería Estructural De Acero, S A</v>
          </cell>
          <cell r="D250" t="str">
            <v>Fabricación Estructura Metalica - Correas</v>
          </cell>
          <cell r="E250" t="str">
            <v>ton</v>
          </cell>
          <cell r="F250">
            <v>64000</v>
          </cell>
          <cell r="G250">
            <v>11520</v>
          </cell>
          <cell r="H250">
            <v>75520</v>
          </cell>
        </row>
        <row r="251">
          <cell r="B251" t="str">
            <v>Ingeniería Estructural De Acero, S A</v>
          </cell>
          <cell r="D251" t="str">
            <v>Fabricación Estructura Metalica - Placa</v>
          </cell>
          <cell r="E251" t="str">
            <v>ton</v>
          </cell>
          <cell r="F251">
            <v>22000</v>
          </cell>
          <cell r="G251">
            <v>3960</v>
          </cell>
          <cell r="H251">
            <v>25960</v>
          </cell>
        </row>
        <row r="252">
          <cell r="B252" t="str">
            <v>Ingeniería Estructural De Acero, S A</v>
          </cell>
          <cell r="D252" t="str">
            <v>Fabricación Estructura Metalica - Riostra</v>
          </cell>
          <cell r="E252" t="str">
            <v>ton</v>
          </cell>
          <cell r="F252">
            <v>59999.999999999993</v>
          </cell>
          <cell r="G252">
            <v>10799.999999999998</v>
          </cell>
          <cell r="H252">
            <v>70799.999999999985</v>
          </cell>
        </row>
        <row r="253">
          <cell r="B253" t="str">
            <v>Ingeniería Estructural De Acero, S A</v>
          </cell>
          <cell r="D253" t="str">
            <v>Fabricación Estructura Metalica - Tilla</v>
          </cell>
          <cell r="E253" t="str">
            <v>ton</v>
          </cell>
          <cell r="F253">
            <v>20000</v>
          </cell>
          <cell r="G253">
            <v>3600</v>
          </cell>
          <cell r="H253">
            <v>23600</v>
          </cell>
        </row>
        <row r="254">
          <cell r="B254" t="str">
            <v>Ingeniería Estructural De Acero, S A</v>
          </cell>
          <cell r="D254" t="str">
            <v>Fabricación Estructura Metalica - Trabe Armada</v>
          </cell>
          <cell r="E254" t="str">
            <v>ton</v>
          </cell>
          <cell r="F254">
            <v>22000</v>
          </cell>
          <cell r="G254">
            <v>3960</v>
          </cell>
          <cell r="H254">
            <v>25960</v>
          </cell>
        </row>
        <row r="255">
          <cell r="B255" t="str">
            <v>Ingeniería Estructural De Acero, S A</v>
          </cell>
          <cell r="D255" t="str">
            <v>Fabricación Estructura Metalica - Viga</v>
          </cell>
          <cell r="E255" t="str">
            <v>ton</v>
          </cell>
          <cell r="F255">
            <v>11999.999999999998</v>
          </cell>
          <cell r="G255">
            <v>2159.9999999999995</v>
          </cell>
          <cell r="H255">
            <v>14159.999999999998</v>
          </cell>
        </row>
        <row r="256">
          <cell r="B256" t="str">
            <v>Ingeniería Estructural De Acero, S A</v>
          </cell>
          <cell r="D256" t="str">
            <v>SandBlasting Superficie Metálicas</v>
          </cell>
          <cell r="E256" t="str">
            <v>m2</v>
          </cell>
          <cell r="F256">
            <v>169.5</v>
          </cell>
          <cell r="G256">
            <v>30.509999999999998</v>
          </cell>
          <cell r="H256">
            <v>200.01</v>
          </cell>
        </row>
        <row r="257">
          <cell r="B257" t="str">
            <v>Ingeniería Estructural De Acero, S A</v>
          </cell>
          <cell r="D257" t="str">
            <v>Transporte de Estructuas Metálica</v>
          </cell>
          <cell r="E257" t="str">
            <v>Ud</v>
          </cell>
          <cell r="F257">
            <v>21215</v>
          </cell>
          <cell r="G257">
            <v>3818.7</v>
          </cell>
          <cell r="H257">
            <v>25033.7</v>
          </cell>
        </row>
        <row r="258">
          <cell r="B258" t="str">
            <v>Ingeniería Estructural De Acero, S A</v>
          </cell>
          <cell r="D258" t="str">
            <v>Transporte de Losas Hollow Core</v>
          </cell>
          <cell r="E258" t="str">
            <v>Ud</v>
          </cell>
          <cell r="F258">
            <v>21215</v>
          </cell>
          <cell r="G258">
            <v>3818.7</v>
          </cell>
          <cell r="H258">
            <v>25033.7</v>
          </cell>
        </row>
        <row r="259">
          <cell r="A259">
            <v>0</v>
          </cell>
          <cell r="D259" t="str">
            <v>Cubiertas</v>
          </cell>
          <cell r="F259">
            <v>0</v>
          </cell>
          <cell r="G259">
            <v>0</v>
          </cell>
          <cell r="H259">
            <v>0</v>
          </cell>
        </row>
        <row r="260">
          <cell r="D260" t="str">
            <v>STANDING SEAM NATURAL</v>
          </cell>
          <cell r="E260" t="str">
            <v>m2</v>
          </cell>
          <cell r="F260">
            <v>750</v>
          </cell>
          <cell r="G260">
            <v>135</v>
          </cell>
          <cell r="H260">
            <v>885</v>
          </cell>
        </row>
        <row r="261">
          <cell r="D261" t="str">
            <v>Aluzinc cal. 26</v>
          </cell>
          <cell r="E261" t="str">
            <v>pl</v>
          </cell>
          <cell r="F261">
            <v>146</v>
          </cell>
          <cell r="G261">
            <v>26.279999999999998</v>
          </cell>
          <cell r="H261">
            <v>172.28</v>
          </cell>
        </row>
        <row r="262">
          <cell r="D262" t="str">
            <v>Metaldeck Cal 22</v>
          </cell>
          <cell r="E262" t="str">
            <v>pl</v>
          </cell>
          <cell r="F262">
            <v>299.91666666666669</v>
          </cell>
          <cell r="G262">
            <v>53.984999999999999</v>
          </cell>
          <cell r="H262">
            <v>353.9016666666667</v>
          </cell>
        </row>
        <row r="263">
          <cell r="D263" t="str">
            <v xml:space="preserve">Caballete </v>
          </cell>
          <cell r="E263" t="str">
            <v xml:space="preserve"> Ud </v>
          </cell>
          <cell r="F263">
            <v>359.90000000000003</v>
          </cell>
          <cell r="G263">
            <v>64.782000000000011</v>
          </cell>
          <cell r="H263">
            <v>424.68200000000002</v>
          </cell>
        </row>
        <row r="264">
          <cell r="D264" t="str">
            <v>Caballete de Barro Rojo</v>
          </cell>
          <cell r="E264" t="str">
            <v xml:space="preserve"> Ud </v>
          </cell>
          <cell r="F264">
            <v>359.90000000000003</v>
          </cell>
          <cell r="G264">
            <v>64.782000000000011</v>
          </cell>
          <cell r="H264">
            <v>424.68200000000002</v>
          </cell>
        </row>
        <row r="265">
          <cell r="D265" t="str">
            <v>Caballetes Naranja Basicos</v>
          </cell>
          <cell r="E265" t="str">
            <v xml:space="preserve"> Ud </v>
          </cell>
          <cell r="F265">
            <v>359.90000000000003</v>
          </cell>
          <cell r="G265">
            <v>64.782000000000011</v>
          </cell>
          <cell r="H265">
            <v>424.68200000000002</v>
          </cell>
        </row>
        <row r="266">
          <cell r="D266" t="str">
            <v>Teja de Barro Rojo Tipo S</v>
          </cell>
          <cell r="E266" t="str">
            <v xml:space="preserve"> Ud </v>
          </cell>
          <cell r="F266">
            <v>359.90000000000003</v>
          </cell>
          <cell r="G266">
            <v>64.782000000000011</v>
          </cell>
          <cell r="H266">
            <v>424.68200000000002</v>
          </cell>
        </row>
        <row r="267">
          <cell r="D267" t="str">
            <v>Tejas basica Naranja</v>
          </cell>
          <cell r="E267" t="str">
            <v xml:space="preserve"> Ud </v>
          </cell>
          <cell r="F267">
            <v>359.90000000000003</v>
          </cell>
          <cell r="G267">
            <v>64.782000000000011</v>
          </cell>
          <cell r="H267">
            <v>424.68200000000002</v>
          </cell>
        </row>
        <row r="268">
          <cell r="D268" t="str">
            <v>Plafón Aplacados Exteriores [Antihumedad]</v>
          </cell>
          <cell r="E268" t="str">
            <v xml:space="preserve"> Ud </v>
          </cell>
          <cell r="F268">
            <v>359.90000000000003</v>
          </cell>
          <cell r="G268">
            <v>64.782000000000011</v>
          </cell>
          <cell r="H268">
            <v>424.68200000000002</v>
          </cell>
        </row>
        <row r="269">
          <cell r="D269" t="str">
            <v>Plafón Aplacados Exteriores [Durock]</v>
          </cell>
          <cell r="E269" t="str">
            <v xml:space="preserve"> Ud </v>
          </cell>
          <cell r="F269">
            <v>359.90000000000003</v>
          </cell>
          <cell r="G269">
            <v>64.782000000000011</v>
          </cell>
          <cell r="H269">
            <v>424.68200000000002</v>
          </cell>
        </row>
        <row r="270">
          <cell r="D270" t="str">
            <v>Plafón Aplacados Interiores</v>
          </cell>
          <cell r="E270" t="str">
            <v xml:space="preserve"> Ud </v>
          </cell>
          <cell r="F270">
            <v>359.90000000000003</v>
          </cell>
          <cell r="G270">
            <v>64.782000000000011</v>
          </cell>
          <cell r="H270">
            <v>424.68200000000002</v>
          </cell>
        </row>
        <row r="271">
          <cell r="D271" t="str">
            <v>Plafón Comercial Acústico</v>
          </cell>
          <cell r="E271" t="str">
            <v xml:space="preserve"> Ud </v>
          </cell>
          <cell r="F271">
            <v>359.90000000000003</v>
          </cell>
          <cell r="G271">
            <v>64.782000000000011</v>
          </cell>
          <cell r="H271">
            <v>424.68200000000002</v>
          </cell>
        </row>
        <row r="272">
          <cell r="D272" t="str">
            <v>Plafón Comercial de PVC</v>
          </cell>
          <cell r="E272" t="str">
            <v xml:space="preserve"> Ud </v>
          </cell>
          <cell r="F272">
            <v>359.90000000000003</v>
          </cell>
          <cell r="G272">
            <v>64.782000000000011</v>
          </cell>
          <cell r="H272">
            <v>424.68200000000002</v>
          </cell>
        </row>
        <row r="273">
          <cell r="D273" t="str">
            <v>Plafón Comercial Metálico</v>
          </cell>
          <cell r="E273" t="str">
            <v xml:space="preserve"> Ud </v>
          </cell>
          <cell r="F273">
            <v>359.90000000000003</v>
          </cell>
          <cell r="G273">
            <v>64.782000000000011</v>
          </cell>
          <cell r="H273">
            <v>424.68200000000002</v>
          </cell>
        </row>
        <row r="274">
          <cell r="D274" t="str">
            <v>Perfil Z8'' x 20' HN</v>
          </cell>
          <cell r="E274" t="str">
            <v>Ud</v>
          </cell>
          <cell r="F274">
            <v>1500</v>
          </cell>
          <cell r="G274">
            <v>270</v>
          </cell>
          <cell r="H274">
            <v>1770</v>
          </cell>
        </row>
        <row r="275">
          <cell r="A275">
            <v>0</v>
          </cell>
          <cell r="D275" t="str">
            <v>Pinturas</v>
          </cell>
          <cell r="F275">
            <v>0</v>
          </cell>
          <cell r="G275">
            <v>0</v>
          </cell>
          <cell r="H275">
            <v>0</v>
          </cell>
        </row>
        <row r="276">
          <cell r="D276" t="str">
            <v>Pintura Acrílica</v>
          </cell>
          <cell r="E276" t="str">
            <v>Gls</v>
          </cell>
          <cell r="F276">
            <v>35.99</v>
          </cell>
          <cell r="G276">
            <v>6.4782000000000002</v>
          </cell>
          <cell r="H276">
            <v>42.468200000000003</v>
          </cell>
        </row>
        <row r="277">
          <cell r="D277" t="str">
            <v>Pintura anti-oxido</v>
          </cell>
          <cell r="E277" t="str">
            <v>Gls</v>
          </cell>
          <cell r="F277">
            <v>299.91666666666669</v>
          </cell>
          <cell r="G277">
            <v>53.984999999999999</v>
          </cell>
          <cell r="H277">
            <v>353.9016666666667</v>
          </cell>
        </row>
        <row r="278">
          <cell r="D278" t="str">
            <v>Pintura anti-oxido [1/4 Gls]</v>
          </cell>
          <cell r="E278" t="str">
            <v>Gls</v>
          </cell>
          <cell r="F278">
            <v>359.90000000000003</v>
          </cell>
          <cell r="G278">
            <v>64.782000000000011</v>
          </cell>
          <cell r="H278">
            <v>424.68200000000002</v>
          </cell>
        </row>
        <row r="279">
          <cell r="D279" t="str">
            <v>Pintura de Barniz</v>
          </cell>
          <cell r="E279" t="str">
            <v>Gls</v>
          </cell>
          <cell r="F279">
            <v>359.90000000000003</v>
          </cell>
          <cell r="G279">
            <v>64.782000000000011</v>
          </cell>
          <cell r="H279">
            <v>424.68200000000002</v>
          </cell>
        </row>
        <row r="280">
          <cell r="D280" t="str">
            <v>Pintura de Mantenimiento</v>
          </cell>
          <cell r="E280" t="str">
            <v>Gls</v>
          </cell>
          <cell r="F280">
            <v>359.90000000000003</v>
          </cell>
          <cell r="G280">
            <v>64.782000000000011</v>
          </cell>
          <cell r="H280">
            <v>424.68200000000002</v>
          </cell>
        </row>
        <row r="281">
          <cell r="D281" t="str">
            <v>Pintura de Mantenimiento [1/4 Gls]</v>
          </cell>
          <cell r="E281" t="str">
            <v>Gls</v>
          </cell>
          <cell r="F281">
            <v>35.99</v>
          </cell>
          <cell r="G281">
            <v>6.4782000000000002</v>
          </cell>
          <cell r="H281">
            <v>42.468200000000003</v>
          </cell>
        </row>
        <row r="282">
          <cell r="D282" t="str">
            <v>Pintura Multi-Purpose Epoxy Haze Gray</v>
          </cell>
          <cell r="E282" t="str">
            <v>cub</v>
          </cell>
          <cell r="F282">
            <v>5925.0254237288136</v>
          </cell>
          <cell r="G282">
            <v>1066.5045762711864</v>
          </cell>
          <cell r="H282">
            <v>6991.53</v>
          </cell>
        </row>
        <row r="283">
          <cell r="D283" t="str">
            <v>Pintura High Gloss Urethane Gris Perla</v>
          </cell>
          <cell r="E283" t="str">
            <v>Gls</v>
          </cell>
          <cell r="F283">
            <v>2154.5508474576272</v>
          </cell>
          <cell r="G283">
            <v>387.81915254237288</v>
          </cell>
          <cell r="H283">
            <v>2542.37</v>
          </cell>
        </row>
        <row r="284">
          <cell r="D284" t="str">
            <v>Pintura de Tráfico</v>
          </cell>
          <cell r="E284" t="str">
            <v>Gls</v>
          </cell>
          <cell r="F284">
            <v>299.91666666666669</v>
          </cell>
          <cell r="G284">
            <v>53.984999999999999</v>
          </cell>
          <cell r="H284">
            <v>353.9016666666667</v>
          </cell>
        </row>
        <row r="285">
          <cell r="D285" t="str">
            <v>Pintura Económica</v>
          </cell>
          <cell r="E285" t="str">
            <v>Gls</v>
          </cell>
          <cell r="F285">
            <v>359.90000000000003</v>
          </cell>
          <cell r="G285">
            <v>64.782000000000011</v>
          </cell>
          <cell r="H285">
            <v>424.68200000000002</v>
          </cell>
        </row>
        <row r="286">
          <cell r="D286" t="str">
            <v>Pintura Epóxica</v>
          </cell>
          <cell r="E286" t="str">
            <v>Gls</v>
          </cell>
          <cell r="F286">
            <v>359.90000000000003</v>
          </cell>
          <cell r="G286">
            <v>64.782000000000011</v>
          </cell>
          <cell r="H286">
            <v>424.68200000000002</v>
          </cell>
        </row>
        <row r="287">
          <cell r="D287" t="str">
            <v>Pintura Naranja - Caballetes</v>
          </cell>
          <cell r="E287" t="str">
            <v>Gls</v>
          </cell>
          <cell r="F287">
            <v>359.90000000000003</v>
          </cell>
          <cell r="G287">
            <v>64.782000000000011</v>
          </cell>
          <cell r="H287">
            <v>424.68200000000002</v>
          </cell>
        </row>
        <row r="288">
          <cell r="D288" t="str">
            <v>Pintura Satinada</v>
          </cell>
          <cell r="E288" t="str">
            <v>Gls</v>
          </cell>
          <cell r="F288">
            <v>359.90000000000003</v>
          </cell>
          <cell r="G288">
            <v>64.782000000000011</v>
          </cell>
          <cell r="H288">
            <v>424.68200000000002</v>
          </cell>
        </row>
        <row r="289">
          <cell r="D289" t="str">
            <v>Pintura Semi Gloss</v>
          </cell>
          <cell r="E289" t="str">
            <v>Gls</v>
          </cell>
          <cell r="F289">
            <v>359.90000000000003</v>
          </cell>
          <cell r="G289">
            <v>64.782000000000011</v>
          </cell>
          <cell r="H289">
            <v>424.68200000000002</v>
          </cell>
        </row>
        <row r="290">
          <cell r="D290" t="str">
            <v>Pintura Semi Gloss</v>
          </cell>
          <cell r="E290" t="str">
            <v>Gls</v>
          </cell>
          <cell r="F290">
            <v>359.90000000000003</v>
          </cell>
          <cell r="G290">
            <v>64.782000000000011</v>
          </cell>
          <cell r="H290">
            <v>424.68200000000002</v>
          </cell>
        </row>
        <row r="291">
          <cell r="A291">
            <v>0</v>
          </cell>
          <cell r="D291" t="str">
            <v>Madera, Encofrado y Desencofrado</v>
          </cell>
          <cell r="F291">
            <v>0</v>
          </cell>
          <cell r="G291">
            <v>0</v>
          </cell>
          <cell r="H291">
            <v>0</v>
          </cell>
        </row>
        <row r="292">
          <cell r="D292" t="str">
            <v xml:space="preserve">Madera de Pino Bruta </v>
          </cell>
          <cell r="E292" t="str">
            <v xml:space="preserve"> p2 </v>
          </cell>
          <cell r="F292">
            <v>35.99</v>
          </cell>
          <cell r="G292">
            <v>6.4782000000000002</v>
          </cell>
          <cell r="H292">
            <v>42.468200000000003</v>
          </cell>
        </row>
        <row r="293">
          <cell r="D293" t="str">
            <v xml:space="preserve">Madera 1" x  10" x 10' </v>
          </cell>
          <cell r="E293" t="str">
            <v xml:space="preserve"> Ud </v>
          </cell>
          <cell r="F293">
            <v>299.91666666666669</v>
          </cell>
          <cell r="G293">
            <v>53.984999999999999</v>
          </cell>
          <cell r="H293">
            <v>353.9016666666667</v>
          </cell>
        </row>
        <row r="294">
          <cell r="D294" t="str">
            <v xml:space="preserve">Madera 1" x  10" x 12' </v>
          </cell>
          <cell r="E294" t="str">
            <v xml:space="preserve"> Ud </v>
          </cell>
          <cell r="F294">
            <v>359.90000000000003</v>
          </cell>
          <cell r="G294">
            <v>64.782000000000011</v>
          </cell>
          <cell r="H294">
            <v>424.68200000000002</v>
          </cell>
        </row>
        <row r="295">
          <cell r="D295" t="str">
            <v xml:space="preserve">Madera 1" x  10" x 16' </v>
          </cell>
          <cell r="E295" t="str">
            <v xml:space="preserve"> Ud </v>
          </cell>
          <cell r="F295">
            <v>479.86666666666667</v>
          </cell>
          <cell r="G295">
            <v>86.376000000000005</v>
          </cell>
          <cell r="H295">
            <v>566.24266666666665</v>
          </cell>
        </row>
        <row r="296">
          <cell r="D296" t="str">
            <v xml:space="preserve">Madera 1" x  10" x 8' </v>
          </cell>
          <cell r="E296" t="str">
            <v xml:space="preserve"> Ud </v>
          </cell>
          <cell r="F296">
            <v>239.93333333333334</v>
          </cell>
          <cell r="G296">
            <v>43.188000000000002</v>
          </cell>
          <cell r="H296">
            <v>283.12133333333333</v>
          </cell>
        </row>
        <row r="297">
          <cell r="D297" t="str">
            <v xml:space="preserve">Madera 1" x  12" x 10' </v>
          </cell>
          <cell r="E297" t="str">
            <v xml:space="preserve"> Ud </v>
          </cell>
          <cell r="F297">
            <v>359.90000000000003</v>
          </cell>
          <cell r="G297">
            <v>64.782000000000011</v>
          </cell>
          <cell r="H297">
            <v>424.68200000000002</v>
          </cell>
        </row>
        <row r="298">
          <cell r="D298" t="str">
            <v xml:space="preserve">Madera 1" x  12" x 12' </v>
          </cell>
          <cell r="E298" t="str">
            <v xml:space="preserve"> Ud </v>
          </cell>
          <cell r="F298">
            <v>431.88</v>
          </cell>
          <cell r="G298">
            <v>77.738399999999999</v>
          </cell>
          <cell r="H298">
            <v>509.61840000000001</v>
          </cell>
        </row>
        <row r="299">
          <cell r="D299" t="str">
            <v xml:space="preserve">Madera 1" x  12" x 16' </v>
          </cell>
          <cell r="E299" t="str">
            <v xml:space="preserve"> Ud </v>
          </cell>
          <cell r="F299">
            <v>575.83999999999992</v>
          </cell>
          <cell r="G299">
            <v>103.65119999999997</v>
          </cell>
          <cell r="H299">
            <v>679.49119999999994</v>
          </cell>
        </row>
        <row r="300">
          <cell r="D300" t="str">
            <v xml:space="preserve">Madera 1" x  12" x 8' </v>
          </cell>
          <cell r="E300" t="str">
            <v xml:space="preserve"> Ud </v>
          </cell>
          <cell r="F300">
            <v>287.91999999999996</v>
          </cell>
          <cell r="G300">
            <v>51.825599999999987</v>
          </cell>
          <cell r="H300">
            <v>339.74559999999997</v>
          </cell>
        </row>
        <row r="301">
          <cell r="D301" t="str">
            <v xml:space="preserve">Madera 1" x  4" x 10' </v>
          </cell>
          <cell r="E301" t="str">
            <v xml:space="preserve"> Ud </v>
          </cell>
          <cell r="F301">
            <v>119.96666666666668</v>
          </cell>
          <cell r="G301">
            <v>21.594000000000001</v>
          </cell>
          <cell r="H301">
            <v>141.56066666666669</v>
          </cell>
        </row>
        <row r="302">
          <cell r="D302" t="str">
            <v xml:space="preserve">Madera 1" x  4" x 12' </v>
          </cell>
          <cell r="E302" t="str">
            <v xml:space="preserve"> Ud </v>
          </cell>
          <cell r="F302">
            <v>143.96</v>
          </cell>
          <cell r="G302">
            <v>25.912800000000001</v>
          </cell>
          <cell r="H302">
            <v>169.87280000000001</v>
          </cell>
        </row>
        <row r="303">
          <cell r="D303" t="str">
            <v xml:space="preserve">Madera 1" x  4" x 16' </v>
          </cell>
          <cell r="E303" t="str">
            <v xml:space="preserve"> Ud </v>
          </cell>
          <cell r="F303">
            <v>191.94666666666666</v>
          </cell>
          <cell r="G303">
            <v>34.550399999999996</v>
          </cell>
          <cell r="H303">
            <v>226.49706666666665</v>
          </cell>
        </row>
        <row r="304">
          <cell r="D304" t="str">
            <v xml:space="preserve">Madera 1" x  4" x 8' </v>
          </cell>
          <cell r="E304" t="str">
            <v xml:space="preserve"> Ud </v>
          </cell>
          <cell r="F304">
            <v>95.973333333333329</v>
          </cell>
          <cell r="G304">
            <v>17.275199999999998</v>
          </cell>
          <cell r="H304">
            <v>113.24853333333333</v>
          </cell>
        </row>
        <row r="305">
          <cell r="D305" t="str">
            <v xml:space="preserve">Madera 1" x  6" x 8' </v>
          </cell>
          <cell r="E305" t="str">
            <v xml:space="preserve"> Ud </v>
          </cell>
          <cell r="F305">
            <v>143.95999999999998</v>
          </cell>
          <cell r="G305">
            <v>25.912799999999994</v>
          </cell>
          <cell r="H305">
            <v>169.87279999999998</v>
          </cell>
        </row>
        <row r="306">
          <cell r="D306" t="str">
            <v xml:space="preserve">Madera 1" x  8" x 8' </v>
          </cell>
          <cell r="E306" t="str">
            <v xml:space="preserve"> Ud </v>
          </cell>
          <cell r="F306">
            <v>191.94666666666666</v>
          </cell>
          <cell r="G306">
            <v>34.550399999999996</v>
          </cell>
          <cell r="H306">
            <v>226.49706666666665</v>
          </cell>
        </row>
        <row r="307">
          <cell r="D307" t="str">
            <v xml:space="preserve">Madera 2" x  4" x 10' </v>
          </cell>
          <cell r="E307" t="str">
            <v xml:space="preserve"> Ud </v>
          </cell>
          <cell r="F307">
            <v>239.93333333333337</v>
          </cell>
          <cell r="G307">
            <v>43.188000000000002</v>
          </cell>
          <cell r="H307">
            <v>283.12133333333338</v>
          </cell>
        </row>
        <row r="308">
          <cell r="D308" t="str">
            <v xml:space="preserve">Madera 2" x  4" x 12' </v>
          </cell>
          <cell r="E308" t="str">
            <v xml:space="preserve"> Ud </v>
          </cell>
          <cell r="F308">
            <v>287.92</v>
          </cell>
          <cell r="G308">
            <v>51.825600000000001</v>
          </cell>
          <cell r="H308">
            <v>339.74560000000002</v>
          </cell>
        </row>
        <row r="309">
          <cell r="D309" t="str">
            <v xml:space="preserve">Madera 2" x  4" x 16' </v>
          </cell>
          <cell r="E309" t="str">
            <v xml:space="preserve"> Ud </v>
          </cell>
          <cell r="F309">
            <v>383.89333333333332</v>
          </cell>
          <cell r="G309">
            <v>69.100799999999992</v>
          </cell>
          <cell r="H309">
            <v>452.99413333333331</v>
          </cell>
        </row>
        <row r="310">
          <cell r="D310" t="str">
            <v xml:space="preserve">Madera 2" x  4" x 8' </v>
          </cell>
          <cell r="E310" t="str">
            <v xml:space="preserve"> Ud </v>
          </cell>
          <cell r="F310">
            <v>191.94666666666666</v>
          </cell>
          <cell r="G310">
            <v>34.550399999999996</v>
          </cell>
          <cell r="H310">
            <v>226.49706666666665</v>
          </cell>
        </row>
        <row r="311">
          <cell r="D311" t="str">
            <v xml:space="preserve">Madera 2" x  8" x 10' </v>
          </cell>
          <cell r="E311" t="str">
            <v xml:space="preserve"> Ud </v>
          </cell>
          <cell r="F311">
            <v>479.86666666666673</v>
          </cell>
          <cell r="G311">
            <v>86.376000000000005</v>
          </cell>
          <cell r="H311">
            <v>566.24266666666676</v>
          </cell>
        </row>
        <row r="312">
          <cell r="D312" t="str">
            <v xml:space="preserve">Madera 2" x  8" x 12' </v>
          </cell>
          <cell r="E312" t="str">
            <v xml:space="preserve"> Ud </v>
          </cell>
          <cell r="F312">
            <v>575.84</v>
          </cell>
          <cell r="G312">
            <v>103.6512</v>
          </cell>
          <cell r="H312">
            <v>679.49120000000005</v>
          </cell>
        </row>
        <row r="313">
          <cell r="D313" t="str">
            <v xml:space="preserve">Madera 2" x  8" x 16' </v>
          </cell>
          <cell r="E313" t="str">
            <v xml:space="preserve"> Ud </v>
          </cell>
          <cell r="F313">
            <v>767.78666666666663</v>
          </cell>
          <cell r="G313">
            <v>138.20159999999998</v>
          </cell>
          <cell r="H313">
            <v>905.98826666666662</v>
          </cell>
        </row>
        <row r="314">
          <cell r="D314" t="str">
            <v xml:space="preserve">Madera 2" x  8" x 8' </v>
          </cell>
          <cell r="E314" t="str">
            <v xml:space="preserve"> Ud </v>
          </cell>
          <cell r="F314">
            <v>383.89333333333332</v>
          </cell>
          <cell r="G314">
            <v>69.100799999999992</v>
          </cell>
          <cell r="H314">
            <v>452.99413333333331</v>
          </cell>
        </row>
        <row r="315">
          <cell r="D315" t="str">
            <v xml:space="preserve">Madera 4" x  4" x 12' </v>
          </cell>
          <cell r="E315" t="str">
            <v xml:space="preserve"> Ud </v>
          </cell>
          <cell r="F315">
            <v>575.84</v>
          </cell>
          <cell r="G315">
            <v>103.6512</v>
          </cell>
          <cell r="H315">
            <v>679.49120000000005</v>
          </cell>
        </row>
        <row r="316">
          <cell r="D316" t="str">
            <v xml:space="preserve">Madera 4" x  4" x 8' </v>
          </cell>
          <cell r="E316" t="str">
            <v xml:space="preserve"> Ud </v>
          </cell>
          <cell r="F316">
            <v>383.89333333333332</v>
          </cell>
          <cell r="G316">
            <v>69.100799999999992</v>
          </cell>
          <cell r="H316">
            <v>452.99413333333331</v>
          </cell>
        </row>
        <row r="317">
          <cell r="D317" t="str">
            <v>Plywood de 4'x8'x1/2"</v>
          </cell>
          <cell r="E317" t="str">
            <v xml:space="preserve"> Ud </v>
          </cell>
          <cell r="F317">
            <v>1200</v>
          </cell>
          <cell r="G317">
            <v>216</v>
          </cell>
          <cell r="H317">
            <v>1416</v>
          </cell>
        </row>
        <row r="318">
          <cell r="D318" t="str">
            <v>Plywood de 4'x8'x1/4"</v>
          </cell>
          <cell r="E318" t="str">
            <v xml:space="preserve"> Ud </v>
          </cell>
          <cell r="F318">
            <v>1200</v>
          </cell>
          <cell r="G318">
            <v>216</v>
          </cell>
          <cell r="H318">
            <v>1416</v>
          </cell>
        </row>
        <row r="319">
          <cell r="D319" t="str">
            <v>Plywood de 4'x8'x3/4"</v>
          </cell>
          <cell r="E319" t="str">
            <v xml:space="preserve"> Ud </v>
          </cell>
          <cell r="F319">
            <v>1200</v>
          </cell>
          <cell r="G319">
            <v>216</v>
          </cell>
          <cell r="H319">
            <v>1416</v>
          </cell>
        </row>
        <row r="320">
          <cell r="D320" t="str">
            <v>Enc. &amp; Desenc. Colu [ 0.15 x 0.15 ] m</v>
          </cell>
          <cell r="E320" t="str">
            <v>ml</v>
          </cell>
          <cell r="F320">
            <v>474.57627118644069</v>
          </cell>
          <cell r="G320">
            <v>85.423728813559322</v>
          </cell>
          <cell r="H320">
            <v>560</v>
          </cell>
        </row>
        <row r="321">
          <cell r="D321" t="str">
            <v>Enc. &amp; Desenc. Colu [ 0.15 x 0.20 ] m</v>
          </cell>
          <cell r="E321" t="str">
            <v>ml</v>
          </cell>
          <cell r="F321">
            <v>474.57627118644069</v>
          </cell>
          <cell r="G321">
            <v>85.423728813559322</v>
          </cell>
          <cell r="H321">
            <v>560</v>
          </cell>
        </row>
        <row r="322">
          <cell r="D322" t="str">
            <v>Enc. &amp; Desenc. Colu [ 0.15 x 0.30 ] m</v>
          </cell>
          <cell r="E322" t="str">
            <v>ml</v>
          </cell>
          <cell r="F322">
            <v>530.50847457627117</v>
          </cell>
          <cell r="G322">
            <v>95.491525423728802</v>
          </cell>
          <cell r="H322">
            <v>626</v>
          </cell>
        </row>
        <row r="323">
          <cell r="D323" t="str">
            <v>Enc. &amp; Desenc. Colu [ 0.20 x 0.20 ] m</v>
          </cell>
          <cell r="E323" t="str">
            <v>ml</v>
          </cell>
          <cell r="F323">
            <v>474.57627118644069</v>
          </cell>
          <cell r="G323">
            <v>85.423728813559322</v>
          </cell>
          <cell r="H323">
            <v>560</v>
          </cell>
        </row>
        <row r="324">
          <cell r="D324" t="str">
            <v>Enc. &amp; Desenc. Colu [ 0.20 x 0.25 ] m</v>
          </cell>
          <cell r="E324" t="str">
            <v>ml</v>
          </cell>
          <cell r="F324">
            <v>474.57627118644069</v>
          </cell>
          <cell r="G324">
            <v>85.423728813559322</v>
          </cell>
          <cell r="H324">
            <v>560</v>
          </cell>
        </row>
        <row r="325">
          <cell r="D325" t="str">
            <v>Enc. &amp; Desenc. Colu [ 0.20 x 0.30 ] m</v>
          </cell>
          <cell r="E325" t="str">
            <v>ml</v>
          </cell>
          <cell r="F325">
            <v>474.57627118644069</v>
          </cell>
          <cell r="G325">
            <v>85.423728813559322</v>
          </cell>
          <cell r="H325">
            <v>560</v>
          </cell>
        </row>
        <row r="326">
          <cell r="D326" t="str">
            <v>Enc. &amp; Desenc. Colu [ 0.20 x 0.35 ] m</v>
          </cell>
          <cell r="E326" t="str">
            <v>ml</v>
          </cell>
          <cell r="F326">
            <v>502.54237288135596</v>
          </cell>
          <cell r="G326">
            <v>90.457627118644069</v>
          </cell>
          <cell r="H326">
            <v>593</v>
          </cell>
        </row>
        <row r="327">
          <cell r="D327" t="str">
            <v>Enc. &amp; Desenc. Colu [ 0.20 x 0.40 ] m</v>
          </cell>
          <cell r="E327" t="str">
            <v>ml</v>
          </cell>
          <cell r="F327">
            <v>530.50847457627117</v>
          </cell>
          <cell r="G327">
            <v>95.491525423728802</v>
          </cell>
          <cell r="H327">
            <v>626</v>
          </cell>
        </row>
        <row r="328">
          <cell r="D328" t="str">
            <v>Enc. &amp; Desenc. Colu [ 0.20 x 0.45 ] m</v>
          </cell>
          <cell r="E328" t="str">
            <v>ml</v>
          </cell>
          <cell r="F328">
            <v>558.47457627118649</v>
          </cell>
          <cell r="G328">
            <v>100.52542372881356</v>
          </cell>
          <cell r="H328">
            <v>659</v>
          </cell>
        </row>
        <row r="329">
          <cell r="D329" t="str">
            <v>Enc. &amp; Desenc. Colu [ 0.20 x 0.50 ] m</v>
          </cell>
          <cell r="E329" t="str">
            <v>ml</v>
          </cell>
          <cell r="F329">
            <v>586.4406779661017</v>
          </cell>
          <cell r="G329">
            <v>105.5593220338983</v>
          </cell>
          <cell r="H329">
            <v>692</v>
          </cell>
        </row>
        <row r="330">
          <cell r="D330" t="str">
            <v>Enc. &amp; Desenc. Colu [ 0.20 x 0.55 ] m</v>
          </cell>
          <cell r="E330" t="str">
            <v>ml</v>
          </cell>
          <cell r="F330">
            <v>614.40677966101703</v>
          </cell>
          <cell r="G330">
            <v>110.59322033898306</v>
          </cell>
          <cell r="H330">
            <v>725.00000000000011</v>
          </cell>
        </row>
        <row r="331">
          <cell r="D331" t="str">
            <v>Enc. &amp; Desenc. Colu [ 0.20 x 0.60 ] m</v>
          </cell>
          <cell r="E331" t="str">
            <v>ml</v>
          </cell>
          <cell r="F331">
            <v>642.37288135593224</v>
          </cell>
          <cell r="G331">
            <v>115.62711864406779</v>
          </cell>
          <cell r="H331">
            <v>758</v>
          </cell>
        </row>
        <row r="332">
          <cell r="D332" t="str">
            <v>Enc. &amp; Desenc. Colu [ 0.20 x 0.65 ] m</v>
          </cell>
          <cell r="E332" t="str">
            <v>ml</v>
          </cell>
          <cell r="F332">
            <v>670.33898305084745</v>
          </cell>
          <cell r="G332">
            <v>120.66101694915254</v>
          </cell>
          <cell r="H332">
            <v>791</v>
          </cell>
        </row>
        <row r="333">
          <cell r="D333" t="str">
            <v>Enc. &amp; Desenc. Colu [ 0.20 x 0.70 ] m</v>
          </cell>
          <cell r="E333" t="str">
            <v>ml</v>
          </cell>
          <cell r="F333">
            <v>698.30508474576277</v>
          </cell>
          <cell r="G333">
            <v>125.69491525423729</v>
          </cell>
          <cell r="H333">
            <v>824</v>
          </cell>
        </row>
        <row r="334">
          <cell r="D334" t="str">
            <v>Enc. &amp; Desenc. Colu [ 0.20 x 0.75 ] m</v>
          </cell>
          <cell r="E334" t="str">
            <v>ml</v>
          </cell>
          <cell r="F334">
            <v>726.27118644067798</v>
          </cell>
          <cell r="G334">
            <v>130.72881355932202</v>
          </cell>
          <cell r="H334">
            <v>857</v>
          </cell>
        </row>
        <row r="335">
          <cell r="D335" t="str">
            <v>Enc. &amp; Desenc. Colu [ 0.20 x 0.80 ] m</v>
          </cell>
          <cell r="E335" t="str">
            <v>ml</v>
          </cell>
          <cell r="F335">
            <v>754.2372881355933</v>
          </cell>
          <cell r="G335">
            <v>135.76271186440678</v>
          </cell>
          <cell r="H335">
            <v>890.00000000000011</v>
          </cell>
        </row>
        <row r="336">
          <cell r="D336" t="str">
            <v>Enc. &amp; Desenc. Colu [ 0.25 x 0.25 ] m</v>
          </cell>
          <cell r="E336" t="str">
            <v>ml</v>
          </cell>
          <cell r="F336">
            <v>474.57627118644069</v>
          </cell>
          <cell r="G336">
            <v>85.423728813559322</v>
          </cell>
          <cell r="H336">
            <v>560</v>
          </cell>
        </row>
        <row r="337">
          <cell r="D337" t="str">
            <v>Enc. &amp; Desenc. Colu [ 0.25 x 0.30 ] m</v>
          </cell>
          <cell r="E337" t="str">
            <v>ml</v>
          </cell>
          <cell r="F337">
            <v>474.57627118644069</v>
          </cell>
          <cell r="G337">
            <v>85.423728813559322</v>
          </cell>
          <cell r="H337">
            <v>560</v>
          </cell>
        </row>
        <row r="338">
          <cell r="D338" t="str">
            <v>Enc. &amp; Desenc. Colu [ 0.25 x 0.35 ] m</v>
          </cell>
          <cell r="E338" t="str">
            <v>ml</v>
          </cell>
          <cell r="F338">
            <v>502.54237288135596</v>
          </cell>
          <cell r="G338">
            <v>90.457627118644069</v>
          </cell>
          <cell r="H338">
            <v>593</v>
          </cell>
        </row>
        <row r="339">
          <cell r="D339" t="str">
            <v>Enc. &amp; Desenc. Colu [ 0.25 x 0.40 ] m</v>
          </cell>
          <cell r="E339" t="str">
            <v>ml</v>
          </cell>
          <cell r="F339">
            <v>530.50847457627117</v>
          </cell>
          <cell r="G339">
            <v>95.491525423728802</v>
          </cell>
          <cell r="H339">
            <v>626</v>
          </cell>
        </row>
        <row r="340">
          <cell r="D340" t="str">
            <v>Enc. &amp; Desenc. Colu [ 0.25 x 0.45 ] m</v>
          </cell>
          <cell r="E340" t="str">
            <v>ml</v>
          </cell>
          <cell r="F340">
            <v>558.47457627118649</v>
          </cell>
          <cell r="G340">
            <v>100.52542372881356</v>
          </cell>
          <cell r="H340">
            <v>659</v>
          </cell>
        </row>
        <row r="341">
          <cell r="D341" t="str">
            <v>Enc. &amp; Desenc. Colu [ 0.25 x 0.50 ] m</v>
          </cell>
          <cell r="E341" t="str">
            <v>ml</v>
          </cell>
          <cell r="F341">
            <v>586.4406779661017</v>
          </cell>
          <cell r="G341">
            <v>105.5593220338983</v>
          </cell>
          <cell r="H341">
            <v>692</v>
          </cell>
        </row>
        <row r="342">
          <cell r="D342" t="str">
            <v>Enc. &amp; Desenc. Colu [ 0.25 x 0.55 ] m</v>
          </cell>
          <cell r="E342" t="str">
            <v>ml</v>
          </cell>
          <cell r="F342">
            <v>614.40677966101703</v>
          </cell>
          <cell r="G342">
            <v>110.59322033898306</v>
          </cell>
          <cell r="H342">
            <v>725.00000000000011</v>
          </cell>
        </row>
        <row r="343">
          <cell r="D343" t="str">
            <v>Enc. &amp; Desenc. Colu [ 0.25 x 0.60 ] m</v>
          </cell>
          <cell r="E343" t="str">
            <v>ml</v>
          </cell>
          <cell r="F343">
            <v>642.37288135593224</v>
          </cell>
          <cell r="G343">
            <v>115.62711864406779</v>
          </cell>
          <cell r="H343">
            <v>758</v>
          </cell>
        </row>
        <row r="344">
          <cell r="D344" t="str">
            <v>Enc. &amp; Desenc. Colu [ 0.25 x 0.65 ] m</v>
          </cell>
          <cell r="E344" t="str">
            <v>ml</v>
          </cell>
          <cell r="F344">
            <v>670.33898305084745</v>
          </cell>
          <cell r="G344">
            <v>120.66101694915254</v>
          </cell>
          <cell r="H344">
            <v>791</v>
          </cell>
        </row>
        <row r="345">
          <cell r="D345" t="str">
            <v>Enc. &amp; Desenc. Colu [ 0.25 x 0.70 ] m</v>
          </cell>
          <cell r="E345" t="str">
            <v>ml</v>
          </cell>
          <cell r="F345">
            <v>698.30508474576277</v>
          </cell>
          <cell r="G345">
            <v>125.69491525423729</v>
          </cell>
          <cell r="H345">
            <v>824</v>
          </cell>
        </row>
        <row r="346">
          <cell r="D346" t="str">
            <v>Enc. &amp; Desenc. Colu [ 0.25 x 0.75 ] m</v>
          </cell>
          <cell r="E346" t="str">
            <v>ml</v>
          </cell>
          <cell r="F346">
            <v>726.27118644067798</v>
          </cell>
          <cell r="G346">
            <v>130.72881355932202</v>
          </cell>
          <cell r="H346">
            <v>857</v>
          </cell>
        </row>
        <row r="347">
          <cell r="D347" t="str">
            <v>Enc. &amp; Desenc. Colu [ 0.25 x 0.80 ] m</v>
          </cell>
          <cell r="E347" t="str">
            <v>ml</v>
          </cell>
          <cell r="F347">
            <v>754.2372881355933</v>
          </cell>
          <cell r="G347">
            <v>135.76271186440678</v>
          </cell>
          <cell r="H347">
            <v>890.00000000000011</v>
          </cell>
        </row>
        <row r="348">
          <cell r="D348" t="str">
            <v>Enc. &amp; Desenc. Colu [ 0.30 x 0.30 ] m</v>
          </cell>
          <cell r="E348" t="str">
            <v>ml</v>
          </cell>
          <cell r="F348">
            <v>474.57627118644069</v>
          </cell>
          <cell r="G348">
            <v>85.423728813559322</v>
          </cell>
          <cell r="H348">
            <v>560</v>
          </cell>
        </row>
        <row r="349">
          <cell r="D349" t="str">
            <v>Enc. &amp; Desenc. Colu [ 0.30 x 0.35 ] m</v>
          </cell>
          <cell r="E349" t="str">
            <v>ml</v>
          </cell>
          <cell r="F349">
            <v>502.54237288135596</v>
          </cell>
          <cell r="G349">
            <v>90.457627118644069</v>
          </cell>
          <cell r="H349">
            <v>593</v>
          </cell>
        </row>
        <row r="350">
          <cell r="D350" t="str">
            <v>Enc. &amp; Desenc. Colu [ 0.30 x 0.40 ] m</v>
          </cell>
          <cell r="E350" t="str">
            <v>ml</v>
          </cell>
          <cell r="F350">
            <v>530.50847457627117</v>
          </cell>
          <cell r="G350">
            <v>95.491525423728802</v>
          </cell>
          <cell r="H350">
            <v>626</v>
          </cell>
        </row>
        <row r="351">
          <cell r="D351" t="str">
            <v>Enc. &amp; Desenc. Colu [ 0.30 x 0.45 ] m</v>
          </cell>
          <cell r="E351" t="str">
            <v>ml</v>
          </cell>
          <cell r="F351">
            <v>558.47457627118649</v>
          </cell>
          <cell r="G351">
            <v>100.52542372881356</v>
          </cell>
          <cell r="H351">
            <v>659</v>
          </cell>
        </row>
        <row r="352">
          <cell r="D352" t="str">
            <v>Enc. &amp; Desenc. Colu [ 0.30 x 0.50 ] m</v>
          </cell>
          <cell r="E352" t="str">
            <v>ml</v>
          </cell>
          <cell r="F352">
            <v>586.4406779661017</v>
          </cell>
          <cell r="G352">
            <v>105.5593220338983</v>
          </cell>
          <cell r="H352">
            <v>692</v>
          </cell>
        </row>
        <row r="353">
          <cell r="D353" t="str">
            <v>Enc. &amp; Desenc. Colu [ 0.30 x 0.55 ] m</v>
          </cell>
          <cell r="E353" t="str">
            <v>ml</v>
          </cell>
          <cell r="F353">
            <v>614.40677966101703</v>
          </cell>
          <cell r="G353">
            <v>110.59322033898306</v>
          </cell>
          <cell r="H353">
            <v>725.00000000000011</v>
          </cell>
        </row>
        <row r="354">
          <cell r="D354" t="str">
            <v>Enc. &amp; Desenc. Colu [ 0.30 x 0.60 ] m</v>
          </cell>
          <cell r="E354" t="str">
            <v>ml</v>
          </cell>
          <cell r="F354">
            <v>642.37288135593224</v>
          </cell>
          <cell r="G354">
            <v>115.62711864406779</v>
          </cell>
          <cell r="H354">
            <v>758</v>
          </cell>
        </row>
        <row r="355">
          <cell r="D355" t="str">
            <v>Enc. &amp; Desenc. Colu [ 0.30 x 0.65 ] m</v>
          </cell>
          <cell r="E355" t="str">
            <v>ml</v>
          </cell>
          <cell r="F355">
            <v>670.33898305084745</v>
          </cell>
          <cell r="G355">
            <v>120.66101694915254</v>
          </cell>
          <cell r="H355">
            <v>791</v>
          </cell>
        </row>
        <row r="356">
          <cell r="D356" t="str">
            <v>Enc. &amp; Desenc. Colu [ 0.30 x 0.70 ] m</v>
          </cell>
          <cell r="E356" t="str">
            <v>ml</v>
          </cell>
          <cell r="F356">
            <v>698.30508474576277</v>
          </cell>
          <cell r="G356">
            <v>125.69491525423729</v>
          </cell>
          <cell r="H356">
            <v>824</v>
          </cell>
        </row>
        <row r="357">
          <cell r="D357" t="str">
            <v>Enc. &amp; Desenc. Colu [ 0.30 x 0.75 ] m</v>
          </cell>
          <cell r="E357" t="str">
            <v>ml</v>
          </cell>
          <cell r="F357">
            <v>726.27118644067798</v>
          </cell>
          <cell r="G357">
            <v>130.72881355932202</v>
          </cell>
          <cell r="H357">
            <v>857</v>
          </cell>
        </row>
        <row r="358">
          <cell r="D358" t="str">
            <v>Enc. &amp; Desenc. Colu [ 0.30 x 0.80 ] m</v>
          </cell>
          <cell r="E358" t="str">
            <v>ml</v>
          </cell>
          <cell r="F358">
            <v>754.2372881355933</v>
          </cell>
          <cell r="G358">
            <v>135.76271186440678</v>
          </cell>
          <cell r="H358">
            <v>890.00000000000011</v>
          </cell>
        </row>
        <row r="359">
          <cell r="D359" t="str">
            <v>Enc. &amp; Desenc. Colu [ 0.35 x 0.35 ] m</v>
          </cell>
          <cell r="E359" t="str">
            <v>ml</v>
          </cell>
          <cell r="F359">
            <v>530.50847457627117</v>
          </cell>
          <cell r="G359">
            <v>95.491525423728802</v>
          </cell>
          <cell r="H359">
            <v>626</v>
          </cell>
        </row>
        <row r="360">
          <cell r="D360" t="str">
            <v>Enc. &amp; Desenc. Colu [ 0.35 x 0.40 ] m</v>
          </cell>
          <cell r="E360" t="str">
            <v>ml</v>
          </cell>
          <cell r="F360">
            <v>558.47457627118649</v>
          </cell>
          <cell r="G360">
            <v>100.52542372881356</v>
          </cell>
          <cell r="H360">
            <v>659</v>
          </cell>
        </row>
        <row r="361">
          <cell r="D361" t="str">
            <v>Enc. &amp; Desenc. Colu [ 0.35 x 0.45 ] m</v>
          </cell>
          <cell r="E361" t="str">
            <v>ml</v>
          </cell>
          <cell r="F361">
            <v>614.40677966101703</v>
          </cell>
          <cell r="G361">
            <v>110.59322033898306</v>
          </cell>
          <cell r="H361">
            <v>725.00000000000011</v>
          </cell>
        </row>
        <row r="362">
          <cell r="D362" t="str">
            <v>Enc. &amp; Desenc. Colu [ 0.35 x 0.50 ] m</v>
          </cell>
          <cell r="E362" t="str">
            <v>ml</v>
          </cell>
          <cell r="F362">
            <v>642.37288135593224</v>
          </cell>
          <cell r="G362">
            <v>115.62711864406779</v>
          </cell>
          <cell r="H362">
            <v>758</v>
          </cell>
        </row>
        <row r="363">
          <cell r="D363" t="str">
            <v>Enc. &amp; Desenc. Colu [ 0.35 x 0.55 ] m</v>
          </cell>
          <cell r="E363" t="str">
            <v>ml</v>
          </cell>
          <cell r="F363">
            <v>670.33898305084745</v>
          </cell>
          <cell r="G363">
            <v>120.66101694915254</v>
          </cell>
          <cell r="H363">
            <v>791</v>
          </cell>
        </row>
        <row r="364">
          <cell r="D364" t="str">
            <v>Enc. &amp; Desenc. Colu [ 0.35 x 0.60 ] m</v>
          </cell>
          <cell r="E364" t="str">
            <v>ml</v>
          </cell>
          <cell r="F364">
            <v>698.30508474576277</v>
          </cell>
          <cell r="G364">
            <v>125.69491525423729</v>
          </cell>
          <cell r="H364">
            <v>824</v>
          </cell>
        </row>
        <row r="365">
          <cell r="D365" t="str">
            <v>Enc. &amp; Desenc. Colu [ 0.40 x 0.40 ] m</v>
          </cell>
          <cell r="E365" t="str">
            <v>ml</v>
          </cell>
          <cell r="F365">
            <v>586.4406779661017</v>
          </cell>
          <cell r="G365">
            <v>105.5593220338983</v>
          </cell>
          <cell r="H365">
            <v>692</v>
          </cell>
        </row>
        <row r="366">
          <cell r="D366" t="str">
            <v>Enc. &amp; Desenc. Colu [ 0.40 x 0.45 ] m</v>
          </cell>
          <cell r="E366" t="str">
            <v>ml</v>
          </cell>
          <cell r="F366">
            <v>614.40677966101703</v>
          </cell>
          <cell r="G366">
            <v>110.59322033898306</v>
          </cell>
          <cell r="H366">
            <v>725.00000000000011</v>
          </cell>
        </row>
        <row r="367">
          <cell r="D367" t="str">
            <v>Enc. &amp; Desenc. Colu [ 0.40 x 0.50 ] m</v>
          </cell>
          <cell r="E367" t="str">
            <v>ml</v>
          </cell>
          <cell r="F367">
            <v>642.37288135593224</v>
          </cell>
          <cell r="G367">
            <v>115.62711864406779</v>
          </cell>
          <cell r="H367">
            <v>758</v>
          </cell>
        </row>
        <row r="368">
          <cell r="D368" t="str">
            <v>Enc. &amp; Desenc. Colu [ 0.40 x 0.55 ] m</v>
          </cell>
          <cell r="E368" t="str">
            <v>ml</v>
          </cell>
          <cell r="F368">
            <v>670.33898305084745</v>
          </cell>
          <cell r="G368">
            <v>120.66101694915254</v>
          </cell>
          <cell r="H368">
            <v>791</v>
          </cell>
        </row>
        <row r="369">
          <cell r="D369" t="str">
            <v>Enc. &amp; Desenc. Colu [ 0.40 x 0.60 ] m</v>
          </cell>
          <cell r="E369" t="str">
            <v>ml</v>
          </cell>
          <cell r="F369">
            <v>698.30508474576277</v>
          </cell>
          <cell r="G369">
            <v>125.69491525423729</v>
          </cell>
          <cell r="H369">
            <v>824</v>
          </cell>
        </row>
        <row r="370">
          <cell r="D370" t="str">
            <v>Enc. &amp; Desenc. Colu [ 0.40 x 0.65 ] m</v>
          </cell>
          <cell r="E370" t="str">
            <v>ml</v>
          </cell>
          <cell r="F370">
            <v>726.27118644067798</v>
          </cell>
          <cell r="G370">
            <v>130.72881355932202</v>
          </cell>
          <cell r="H370">
            <v>857</v>
          </cell>
        </row>
        <row r="371">
          <cell r="D371" t="str">
            <v>Enc. &amp; Desenc. Colu [ 0.40 x 0.70 ] m</v>
          </cell>
          <cell r="E371" t="str">
            <v>ml</v>
          </cell>
          <cell r="F371">
            <v>754.2372881355933</v>
          </cell>
          <cell r="G371">
            <v>135.76271186440678</v>
          </cell>
          <cell r="H371">
            <v>890.00000000000011</v>
          </cell>
        </row>
        <row r="372">
          <cell r="D372" t="str">
            <v>Enc. &amp; Desenc. Colu [ 0.40 x 0.75 ] m</v>
          </cell>
          <cell r="E372" t="str">
            <v>ml</v>
          </cell>
          <cell r="F372">
            <v>782.20338983050851</v>
          </cell>
          <cell r="G372">
            <v>140.79661016949152</v>
          </cell>
          <cell r="H372">
            <v>923</v>
          </cell>
        </row>
        <row r="373">
          <cell r="D373" t="str">
            <v>Enc. &amp; Desenc. Colu [ 0.40 x 0.80 ] m</v>
          </cell>
          <cell r="E373" t="str">
            <v>ml</v>
          </cell>
          <cell r="F373">
            <v>810.16949152542372</v>
          </cell>
          <cell r="G373">
            <v>145.83050847457628</v>
          </cell>
          <cell r="H373">
            <v>956</v>
          </cell>
        </row>
        <row r="374">
          <cell r="D374" t="str">
            <v>Enc. &amp; Desenc. Colu [ 0.45 x 0.45 ] m</v>
          </cell>
          <cell r="E374" t="str">
            <v>ml</v>
          </cell>
          <cell r="F374">
            <v>642.37288135593224</v>
          </cell>
          <cell r="G374">
            <v>115.62711864406779</v>
          </cell>
          <cell r="H374">
            <v>758</v>
          </cell>
        </row>
        <row r="375">
          <cell r="D375" t="str">
            <v>Enc. &amp; Desenc. Colu [ 0.45 x 0.50 ] m</v>
          </cell>
          <cell r="E375" t="str">
            <v>ml</v>
          </cell>
          <cell r="F375">
            <v>642.37288135593224</v>
          </cell>
          <cell r="G375">
            <v>115.62711864406779</v>
          </cell>
          <cell r="H375">
            <v>758</v>
          </cell>
        </row>
        <row r="376">
          <cell r="D376" t="str">
            <v>Enc. &amp; Desenc. Colu [ 0.45 x 0.55 ] m</v>
          </cell>
          <cell r="E376" t="str">
            <v>ml</v>
          </cell>
          <cell r="F376">
            <v>670.33898305084745</v>
          </cell>
          <cell r="G376">
            <v>120.66101694915254</v>
          </cell>
          <cell r="H376">
            <v>791</v>
          </cell>
        </row>
        <row r="377">
          <cell r="D377" t="str">
            <v>Enc. &amp; Desenc. Colu [ 0.45 x 0.60 ] m</v>
          </cell>
          <cell r="E377" t="str">
            <v>ml</v>
          </cell>
          <cell r="F377">
            <v>698.30508474576277</v>
          </cell>
          <cell r="G377">
            <v>125.69491525423729</v>
          </cell>
          <cell r="H377">
            <v>824</v>
          </cell>
        </row>
        <row r="378">
          <cell r="D378" t="str">
            <v>Enc. &amp; Desenc. Colu [ 0.45 x 0.65 ] m</v>
          </cell>
          <cell r="E378" t="str">
            <v>ml</v>
          </cell>
          <cell r="F378">
            <v>698.30508474576277</v>
          </cell>
          <cell r="G378">
            <v>125.69491525423729</v>
          </cell>
          <cell r="H378">
            <v>824</v>
          </cell>
        </row>
        <row r="379">
          <cell r="D379" t="str">
            <v>Enc. &amp; Desenc. Colu [ 0.50 x 0.50 ] m</v>
          </cell>
          <cell r="E379" t="str">
            <v>ml</v>
          </cell>
          <cell r="F379">
            <v>698.30508474576277</v>
          </cell>
          <cell r="G379">
            <v>125.69491525423729</v>
          </cell>
          <cell r="H379">
            <v>824</v>
          </cell>
        </row>
        <row r="380">
          <cell r="D380" t="str">
            <v>Enc. &amp; Desenc. Colu [ 0.50 x 0.55 ] m</v>
          </cell>
          <cell r="E380" t="str">
            <v>ml</v>
          </cell>
          <cell r="F380">
            <v>726.27118644067798</v>
          </cell>
          <cell r="G380">
            <v>130.72881355932202</v>
          </cell>
          <cell r="H380">
            <v>857</v>
          </cell>
        </row>
        <row r="381">
          <cell r="D381" t="str">
            <v>Enc. &amp; Desenc. Colu [ 0.50 x 0.60 ] m</v>
          </cell>
          <cell r="E381" t="str">
            <v>ml</v>
          </cell>
          <cell r="F381">
            <v>810.16949152542372</v>
          </cell>
          <cell r="G381">
            <v>145.83050847457628</v>
          </cell>
          <cell r="H381">
            <v>956</v>
          </cell>
        </row>
        <row r="382">
          <cell r="D382" t="str">
            <v>Enc. &amp; Desenc. Colu [ 0.50 x 0.65 ] m</v>
          </cell>
          <cell r="E382" t="str">
            <v>ml</v>
          </cell>
          <cell r="F382">
            <v>782.20338983050851</v>
          </cell>
          <cell r="G382">
            <v>140.79661016949152</v>
          </cell>
          <cell r="H382">
            <v>923</v>
          </cell>
        </row>
        <row r="383">
          <cell r="D383" t="str">
            <v>Enc. &amp; Desenc. Colu [ 0.50 x 0.70 ] m</v>
          </cell>
          <cell r="E383" t="str">
            <v>ml</v>
          </cell>
          <cell r="F383">
            <v>810.16949152542372</v>
          </cell>
          <cell r="G383">
            <v>145.83050847457628</v>
          </cell>
          <cell r="H383">
            <v>956</v>
          </cell>
        </row>
        <row r="384">
          <cell r="D384" t="str">
            <v>Enc. &amp; Desenc. Colu [ 0.50 x 0.75 ] m</v>
          </cell>
          <cell r="E384" t="str">
            <v>ml</v>
          </cell>
          <cell r="F384">
            <v>838.13559322033905</v>
          </cell>
          <cell r="G384">
            <v>150.86440677966101</v>
          </cell>
          <cell r="H384">
            <v>989</v>
          </cell>
        </row>
        <row r="385">
          <cell r="D385" t="str">
            <v>Enc. &amp; Desenc. Colu [ 0.50 x 0.80 ] m</v>
          </cell>
          <cell r="E385" t="str">
            <v>ml</v>
          </cell>
          <cell r="F385">
            <v>866.10169491525426</v>
          </cell>
          <cell r="G385">
            <v>155.89830508474577</v>
          </cell>
          <cell r="H385">
            <v>1022</v>
          </cell>
        </row>
        <row r="386">
          <cell r="D386" t="str">
            <v>Enc. &amp; Desenc. Colu [ 0.55 x 0.55 ] m</v>
          </cell>
          <cell r="E386" t="str">
            <v>ml</v>
          </cell>
          <cell r="F386">
            <v>754.2372881355933</v>
          </cell>
          <cell r="G386">
            <v>135.76271186440678</v>
          </cell>
          <cell r="H386">
            <v>890.00000000000011</v>
          </cell>
        </row>
        <row r="387">
          <cell r="D387" t="str">
            <v>Enc. &amp; Desenc. Colu [ 0.60 x 0.60 ] m</v>
          </cell>
          <cell r="E387" t="str">
            <v>ml</v>
          </cell>
          <cell r="F387">
            <v>810.16949152542372</v>
          </cell>
          <cell r="G387">
            <v>145.83050847457628</v>
          </cell>
          <cell r="H387">
            <v>956</v>
          </cell>
        </row>
        <row r="388">
          <cell r="D388" t="str">
            <v>Enc. &amp; Desenc. Colu [ 0.60 x 0.65 ] m</v>
          </cell>
          <cell r="E388" t="str">
            <v>ml</v>
          </cell>
          <cell r="F388">
            <v>838.13559322033905</v>
          </cell>
          <cell r="G388">
            <v>150.86440677966101</v>
          </cell>
          <cell r="H388">
            <v>989</v>
          </cell>
        </row>
        <row r="389">
          <cell r="D389" t="str">
            <v>Enc. &amp; Desenc. Colu [ 0.60 x 0.70 ] m</v>
          </cell>
          <cell r="E389" t="str">
            <v>ml</v>
          </cell>
          <cell r="F389">
            <v>866.10169491525426</v>
          </cell>
          <cell r="G389">
            <v>155.89830508474577</v>
          </cell>
          <cell r="H389">
            <v>1022</v>
          </cell>
        </row>
        <row r="390">
          <cell r="D390" t="str">
            <v>Enc. &amp; Desenc. Colu [ 0.60 x 0.75 ] m</v>
          </cell>
          <cell r="E390" t="str">
            <v>ml</v>
          </cell>
          <cell r="F390">
            <v>894.06779661016958</v>
          </cell>
          <cell r="G390">
            <v>160.93220338983051</v>
          </cell>
          <cell r="H390">
            <v>1055</v>
          </cell>
        </row>
        <row r="391">
          <cell r="D391" t="str">
            <v>Enc. &amp; Desenc. Colu [ 0.60 x 0.80 ] m</v>
          </cell>
          <cell r="E391" t="str">
            <v>ml</v>
          </cell>
          <cell r="F391">
            <v>922.03389830508479</v>
          </cell>
          <cell r="G391">
            <v>165.96610169491527</v>
          </cell>
          <cell r="H391">
            <v>1088</v>
          </cell>
        </row>
        <row r="392">
          <cell r="D392" t="str">
            <v>Enc. &amp; Desenc. Colu [ 0.65 x 0.65 ] m</v>
          </cell>
          <cell r="E392" t="str">
            <v>ml</v>
          </cell>
          <cell r="F392">
            <v>866.10169491525426</v>
          </cell>
          <cell r="G392">
            <v>155.89830508474577</v>
          </cell>
          <cell r="H392">
            <v>1022</v>
          </cell>
        </row>
        <row r="393">
          <cell r="D393" t="str">
            <v>Enc. &amp; Desenc. Colu [ 0.65 x 0.70 ] m</v>
          </cell>
          <cell r="E393" t="str">
            <v>ml</v>
          </cell>
          <cell r="F393">
            <v>950</v>
          </cell>
          <cell r="G393">
            <v>171</v>
          </cell>
          <cell r="H393">
            <v>1121</v>
          </cell>
        </row>
        <row r="394">
          <cell r="D394" t="str">
            <v>Enc. &amp; Desenc. Colu [ 0.70 x 0.70 ] m</v>
          </cell>
          <cell r="E394" t="str">
            <v>ml</v>
          </cell>
          <cell r="F394">
            <v>922.03389830508479</v>
          </cell>
          <cell r="G394">
            <v>165.96610169491527</v>
          </cell>
          <cell r="H394">
            <v>1088</v>
          </cell>
        </row>
        <row r="395">
          <cell r="D395" t="str">
            <v>Enc. &amp; Desenc. Colu [ 0.70 x 0.75 ] m</v>
          </cell>
          <cell r="E395" t="str">
            <v>ml</v>
          </cell>
          <cell r="F395">
            <v>977.96610169491532</v>
          </cell>
          <cell r="G395">
            <v>176.03389830508476</v>
          </cell>
          <cell r="H395">
            <v>1154</v>
          </cell>
        </row>
        <row r="396">
          <cell r="D396" t="str">
            <v>Enc. &amp; Desenc. Colu [ 0.70 x 0.80 ] m</v>
          </cell>
          <cell r="E396" t="str">
            <v>ml</v>
          </cell>
          <cell r="F396">
            <v>977.96610169491532</v>
          </cell>
          <cell r="G396">
            <v>176.03389830508476</v>
          </cell>
          <cell r="H396">
            <v>1154</v>
          </cell>
        </row>
        <row r="397">
          <cell r="D397" t="str">
            <v>Enc. &amp; Desenc. Colu [ 0.75 x 0.75 ] m</v>
          </cell>
          <cell r="E397" t="str">
            <v>ml</v>
          </cell>
          <cell r="F397">
            <v>977.96610169491532</v>
          </cell>
          <cell r="G397">
            <v>176.03389830508476</v>
          </cell>
          <cell r="H397">
            <v>1154</v>
          </cell>
        </row>
        <row r="398">
          <cell r="D398" t="str">
            <v>Enc. &amp; Desenc. Colu [ 0.75 x 0.80 ] m</v>
          </cell>
          <cell r="E398" t="str">
            <v>ml</v>
          </cell>
          <cell r="F398">
            <v>1033.89830508</v>
          </cell>
          <cell r="G398">
            <v>186.10169491439999</v>
          </cell>
          <cell r="H398">
            <v>1219.9999999944</v>
          </cell>
        </row>
        <row r="399">
          <cell r="D399" t="str">
            <v>Enc. &amp; Desenc. Colu [ 0.80 x 0.100 ] m</v>
          </cell>
          <cell r="E399" t="str">
            <v>ml</v>
          </cell>
          <cell r="F399">
            <v>1033.89830508</v>
          </cell>
          <cell r="G399">
            <v>186.10169491439999</v>
          </cell>
          <cell r="H399">
            <v>1219.9999999944</v>
          </cell>
        </row>
        <row r="400">
          <cell r="D400" t="str">
            <v>Enc. &amp; Desenc. Colu [ 0.80 x 10.20 ] m</v>
          </cell>
          <cell r="E400" t="str">
            <v>ml</v>
          </cell>
          <cell r="F400">
            <v>1033.89830508</v>
          </cell>
          <cell r="G400">
            <v>186.10169491439999</v>
          </cell>
          <cell r="H400">
            <v>1219.9999999944</v>
          </cell>
        </row>
        <row r="401">
          <cell r="D401" t="str">
            <v>Enc. &amp; Desenc. Colu [ 0.80 x 0.80 ] m</v>
          </cell>
          <cell r="E401" t="str">
            <v>ml</v>
          </cell>
          <cell r="F401">
            <v>1033.89830508</v>
          </cell>
          <cell r="G401">
            <v>186.10169491439999</v>
          </cell>
          <cell r="H401">
            <v>1219.9999999944</v>
          </cell>
        </row>
        <row r="402">
          <cell r="D402" t="str">
            <v>Enc. &amp; Desenc. Colu R [ 0.20 x 0.20 ] m</v>
          </cell>
          <cell r="E402" t="str">
            <v>ml</v>
          </cell>
          <cell r="F402">
            <v>372.88135593220341</v>
          </cell>
          <cell r="G402">
            <v>67.118644067796609</v>
          </cell>
          <cell r="H402">
            <v>440</v>
          </cell>
        </row>
        <row r="403">
          <cell r="D403" t="str">
            <v>Enc. &amp; Desenc. Colu R [ 0.25 x 0.25 ] m</v>
          </cell>
          <cell r="E403" t="str">
            <v>ml</v>
          </cell>
          <cell r="F403">
            <v>455.50847457627123</v>
          </cell>
          <cell r="G403">
            <v>81.991525423728817</v>
          </cell>
          <cell r="H403">
            <v>537.5</v>
          </cell>
        </row>
        <row r="404">
          <cell r="D404" t="str">
            <v>Enc. &amp; Desenc. Colu R [ 0.30 x 0.30 ] m</v>
          </cell>
          <cell r="E404" t="str">
            <v>ml</v>
          </cell>
          <cell r="F404">
            <v>538.13559322033905</v>
          </cell>
          <cell r="G404">
            <v>96.864406779661024</v>
          </cell>
          <cell r="H404">
            <v>635.00000000000011</v>
          </cell>
        </row>
        <row r="405">
          <cell r="D405" t="str">
            <v>Enc. &amp; Desenc. Colu R [ 0.35 x 0.35 ] m</v>
          </cell>
          <cell r="E405" t="str">
            <v>ml</v>
          </cell>
          <cell r="F405">
            <v>595.33898305084745</v>
          </cell>
          <cell r="G405">
            <v>107.16101694915254</v>
          </cell>
          <cell r="H405">
            <v>702.5</v>
          </cell>
        </row>
        <row r="406">
          <cell r="D406" t="str">
            <v>Enc. &amp; Desenc. Colu R [ 0.40 x 0.40 ] m</v>
          </cell>
          <cell r="E406" t="str">
            <v>ml</v>
          </cell>
          <cell r="F406">
            <v>652.54237288135596</v>
          </cell>
          <cell r="G406">
            <v>117.45762711864407</v>
          </cell>
          <cell r="H406">
            <v>770</v>
          </cell>
        </row>
        <row r="407">
          <cell r="D407" t="str">
            <v>Enc. &amp; Desenc. Colu R [ 0.45 x 0.45 ] m</v>
          </cell>
          <cell r="E407" t="str">
            <v>ml</v>
          </cell>
          <cell r="F407">
            <v>709.74576271186447</v>
          </cell>
          <cell r="G407">
            <v>127.7542372881356</v>
          </cell>
          <cell r="H407">
            <v>837.50000000000011</v>
          </cell>
        </row>
        <row r="408">
          <cell r="D408" t="str">
            <v>Enc. &amp; Desenc. Colu R [ 0.50 x 0.50 ] m</v>
          </cell>
          <cell r="E408" t="str">
            <v>ml</v>
          </cell>
          <cell r="F408">
            <v>766.94915254237287</v>
          </cell>
          <cell r="G408">
            <v>138.0508474576271</v>
          </cell>
          <cell r="H408">
            <v>905</v>
          </cell>
        </row>
        <row r="409">
          <cell r="D409" t="str">
            <v>Enc. &amp; Desenc. Colu R [ 0.55 x 0.55 ] m</v>
          </cell>
          <cell r="E409" t="str">
            <v>ml</v>
          </cell>
          <cell r="F409">
            <v>824.15254237288138</v>
          </cell>
          <cell r="G409">
            <v>148.34745762711864</v>
          </cell>
          <cell r="H409">
            <v>972.5</v>
          </cell>
        </row>
        <row r="410">
          <cell r="D410" t="str">
            <v>Enc. &amp; Desenc. Colu R [ 0.60 x 0.60 ] m</v>
          </cell>
          <cell r="E410" t="str">
            <v>ml</v>
          </cell>
          <cell r="F410">
            <v>881.3559322033899</v>
          </cell>
          <cell r="G410">
            <v>158.64406779661019</v>
          </cell>
          <cell r="H410">
            <v>1040</v>
          </cell>
        </row>
        <row r="411">
          <cell r="D411" t="str">
            <v>Enc. &amp; Desenc. Colu R [ 0.65 x 0.65 ] m</v>
          </cell>
          <cell r="E411" t="str">
            <v>ml</v>
          </cell>
          <cell r="F411">
            <v>938.55932203389841</v>
          </cell>
          <cell r="G411">
            <v>168.9406779661017</v>
          </cell>
          <cell r="H411">
            <v>1107.5</v>
          </cell>
        </row>
        <row r="412">
          <cell r="D412" t="str">
            <v>Enc. &amp; Desenc. Colu R [ 0.70 x 0.70 ] m</v>
          </cell>
          <cell r="E412" t="str">
            <v>ml</v>
          </cell>
          <cell r="F412">
            <v>995.76271186440681</v>
          </cell>
          <cell r="G412">
            <v>179.23728813559322</v>
          </cell>
          <cell r="H412">
            <v>1175</v>
          </cell>
        </row>
        <row r="413">
          <cell r="D413" t="str">
            <v>Enc. &amp; Desenc. Colu R [ 0.75 x 0.75 ] m</v>
          </cell>
          <cell r="E413" t="str">
            <v>ml</v>
          </cell>
          <cell r="F413">
            <v>1052.9661016949153</v>
          </cell>
          <cell r="G413">
            <v>189.53389830508476</v>
          </cell>
          <cell r="H413">
            <v>1242.5</v>
          </cell>
        </row>
        <row r="414">
          <cell r="D414" t="str">
            <v>Enc. &amp; Desenc. Colu R [ 0.80 x 0.80 ] m</v>
          </cell>
          <cell r="E414" t="str">
            <v>ml</v>
          </cell>
          <cell r="F414">
            <v>1110.1694915254238</v>
          </cell>
          <cell r="G414">
            <v>199.83050847457628</v>
          </cell>
          <cell r="H414">
            <v>1310</v>
          </cell>
        </row>
        <row r="415">
          <cell r="D415" t="str">
            <v>Enc. &amp; Desenc. Colu Tapa y Tapa</v>
          </cell>
          <cell r="E415" t="str">
            <v>ml</v>
          </cell>
          <cell r="F415">
            <v>237.28813559322035</v>
          </cell>
          <cell r="G415">
            <v>42.711864406779661</v>
          </cell>
          <cell r="H415">
            <v>280</v>
          </cell>
        </row>
        <row r="416">
          <cell r="D416" t="str">
            <v>Enc. &amp; Desenc. Dint [ 0.15 x 0.20 ] m</v>
          </cell>
          <cell r="E416" t="str">
            <v>ml</v>
          </cell>
          <cell r="F416">
            <v>266.94915254237287</v>
          </cell>
          <cell r="G416">
            <v>48.050847457627114</v>
          </cell>
          <cell r="H416">
            <v>315</v>
          </cell>
        </row>
        <row r="417">
          <cell r="D417" t="str">
            <v>Enc. &amp; Desenc. Dint [ 0.15 x 0.25 ] m</v>
          </cell>
          <cell r="E417" t="str">
            <v>ml</v>
          </cell>
          <cell r="F417">
            <v>266.94915254237287</v>
          </cell>
          <cell r="G417">
            <v>48.050847457627114</v>
          </cell>
          <cell r="H417">
            <v>315</v>
          </cell>
        </row>
        <row r="418">
          <cell r="D418" t="str">
            <v>Enc. &amp; Desenc. Dint [ 0.15 x 0.30 ] m</v>
          </cell>
          <cell r="E418" t="str">
            <v>ml</v>
          </cell>
          <cell r="F418">
            <v>266.94915254237287</v>
          </cell>
          <cell r="G418">
            <v>48.050847457627114</v>
          </cell>
          <cell r="H418">
            <v>315</v>
          </cell>
        </row>
        <row r="419">
          <cell r="D419" t="str">
            <v>Enc. &amp; Desenc. Dint [ 0.15 x 0.35 ] m</v>
          </cell>
          <cell r="E419" t="str">
            <v>ml</v>
          </cell>
          <cell r="F419">
            <v>266.94915254237287</v>
          </cell>
          <cell r="G419">
            <v>48.050847457627114</v>
          </cell>
          <cell r="H419">
            <v>315</v>
          </cell>
        </row>
        <row r="420">
          <cell r="D420" t="str">
            <v>Enc. &amp; Desenc. Dint [ 0.15 x 0.40 ] m</v>
          </cell>
          <cell r="E420" t="str">
            <v>ml</v>
          </cell>
          <cell r="F420">
            <v>266.94915254237287</v>
          </cell>
          <cell r="G420">
            <v>48.050847457627114</v>
          </cell>
          <cell r="H420">
            <v>315</v>
          </cell>
        </row>
        <row r="421">
          <cell r="D421" t="str">
            <v>Enc. &amp; Desenc. Dint [ 0.15 x 0.45 ] m</v>
          </cell>
          <cell r="E421" t="str">
            <v>ml</v>
          </cell>
          <cell r="F421">
            <v>266.94915254237287</v>
          </cell>
          <cell r="G421">
            <v>48.050847457627114</v>
          </cell>
          <cell r="H421">
            <v>315</v>
          </cell>
        </row>
        <row r="422">
          <cell r="D422" t="str">
            <v>Enc. &amp; Desenc. Dint [ 0.15 x 0.50 ] m</v>
          </cell>
          <cell r="E422" t="str">
            <v>ml</v>
          </cell>
          <cell r="F422">
            <v>266.94915254237287</v>
          </cell>
          <cell r="G422">
            <v>48.050847457627114</v>
          </cell>
          <cell r="H422">
            <v>315</v>
          </cell>
        </row>
        <row r="423">
          <cell r="D423" t="str">
            <v>Enc. &amp; Desenc. Dint [ 0.15 x 0.55 ] m</v>
          </cell>
          <cell r="E423" t="str">
            <v>ml</v>
          </cell>
          <cell r="F423">
            <v>266.94915254237287</v>
          </cell>
          <cell r="G423">
            <v>48.050847457627114</v>
          </cell>
          <cell r="H423">
            <v>315</v>
          </cell>
        </row>
        <row r="424">
          <cell r="D424" t="str">
            <v>Enc. &amp; Desenc. Dint [ 0.20 x 0.55 ] m</v>
          </cell>
          <cell r="E424" t="str">
            <v>ml</v>
          </cell>
          <cell r="F424">
            <v>266.94915254237287</v>
          </cell>
          <cell r="G424">
            <v>48.050847457627114</v>
          </cell>
          <cell r="H424">
            <v>315</v>
          </cell>
        </row>
        <row r="425">
          <cell r="D425" t="str">
            <v>Enc. &amp; Desenc. Dint [ 0.20 x 0.80 ] m</v>
          </cell>
          <cell r="E425" t="str">
            <v>ml</v>
          </cell>
          <cell r="F425">
            <v>266.94915254237287</v>
          </cell>
          <cell r="G425">
            <v>48.050847457627114</v>
          </cell>
          <cell r="H425">
            <v>315</v>
          </cell>
        </row>
        <row r="426">
          <cell r="D426" t="str">
            <v>Enc. &amp; Desenc. Dint Tapa y Tapa</v>
          </cell>
          <cell r="E426" t="str">
            <v>ml</v>
          </cell>
          <cell r="F426">
            <v>156.77966101694915</v>
          </cell>
          <cell r="G426">
            <v>28.220338983050844</v>
          </cell>
          <cell r="H426">
            <v>185</v>
          </cell>
        </row>
        <row r="427">
          <cell r="D427" t="str">
            <v>Enc. &amp; Desenc. Losa [ t= 0.12 ] m</v>
          </cell>
          <cell r="E427" t="str">
            <v>m2</v>
          </cell>
          <cell r="F427">
            <v>264.40677966101697</v>
          </cell>
          <cell r="G427">
            <v>47.593220338983052</v>
          </cell>
          <cell r="H427">
            <v>312</v>
          </cell>
        </row>
        <row r="428">
          <cell r="D428" t="str">
            <v>Enc. &amp; Desenc. Losa [ t= 0.12 ] m, 3.00 ≤ H ≤ 5.00 m</v>
          </cell>
          <cell r="E428" t="str">
            <v>m2</v>
          </cell>
          <cell r="F428">
            <v>22.881355932203391</v>
          </cell>
          <cell r="G428">
            <v>4.1186440677966099</v>
          </cell>
          <cell r="H428">
            <v>27</v>
          </cell>
        </row>
        <row r="429">
          <cell r="D429" t="str">
            <v>Enc. &amp; Desenc. Losa [ t= 0.13 ] m</v>
          </cell>
          <cell r="E429" t="str">
            <v>m2</v>
          </cell>
          <cell r="F429">
            <v>264.40677966101697</v>
          </cell>
          <cell r="G429">
            <v>47.593220338983052</v>
          </cell>
          <cell r="H429">
            <v>312</v>
          </cell>
        </row>
        <row r="430">
          <cell r="D430" t="str">
            <v>Enc. &amp; Desenc. Losa [ t= 0.13 ] m, 3.00 ≤ H ≤ 5.00 m</v>
          </cell>
          <cell r="E430" t="str">
            <v>m2</v>
          </cell>
          <cell r="F430">
            <v>22.881355932203391</v>
          </cell>
          <cell r="G430">
            <v>4.1186440677966099</v>
          </cell>
          <cell r="H430">
            <v>27</v>
          </cell>
        </row>
        <row r="431">
          <cell r="D431" t="str">
            <v>Enc. &amp; Desenc. Losa [ t= 0.15 ] m</v>
          </cell>
          <cell r="E431" t="str">
            <v>m2</v>
          </cell>
          <cell r="F431">
            <v>264.40677966101697</v>
          </cell>
          <cell r="G431">
            <v>47.593220338983052</v>
          </cell>
          <cell r="H431">
            <v>312</v>
          </cell>
        </row>
        <row r="432">
          <cell r="D432" t="str">
            <v>Enc. &amp; Desenc. Losa [ t= 0.18 ] m</v>
          </cell>
          <cell r="E432" t="str">
            <v>m2</v>
          </cell>
          <cell r="F432">
            <v>264.40677966101697</v>
          </cell>
          <cell r="G432">
            <v>47.593220338983052</v>
          </cell>
          <cell r="H432">
            <v>312</v>
          </cell>
        </row>
        <row r="433">
          <cell r="D433" t="str">
            <v>Enc. &amp; Desenc. Losa [ t= 0.20 ] m</v>
          </cell>
          <cell r="E433" t="str">
            <v>m2</v>
          </cell>
          <cell r="F433">
            <v>264.40677966101697</v>
          </cell>
          <cell r="G433">
            <v>47.593220338983052</v>
          </cell>
          <cell r="H433">
            <v>312</v>
          </cell>
        </row>
        <row r="434">
          <cell r="D434" t="str">
            <v>Enc. &amp; Desenc. Losa [ t= 0.25 ] m</v>
          </cell>
          <cell r="E434" t="str">
            <v>m2</v>
          </cell>
          <cell r="F434">
            <v>264.40677966101697</v>
          </cell>
          <cell r="G434">
            <v>47.593220338983052</v>
          </cell>
          <cell r="H434">
            <v>312</v>
          </cell>
        </row>
        <row r="435">
          <cell r="D435" t="str">
            <v>Enc. &amp; Desenc. Losa Incl. [t= 0.12 ] m</v>
          </cell>
          <cell r="E435" t="str">
            <v>m2</v>
          </cell>
          <cell r="F435">
            <v>277.62711864406782</v>
          </cell>
          <cell r="G435">
            <v>49.972881355932209</v>
          </cell>
          <cell r="H435">
            <v>327.60000000000002</v>
          </cell>
        </row>
        <row r="436">
          <cell r="D436" t="str">
            <v>Enc. &amp; Desenc. Losa Incl. [t= 0.12 ] m, 3.00 ≤ H ≤ 5.00 m</v>
          </cell>
          <cell r="E436" t="str">
            <v>m2</v>
          </cell>
          <cell r="F436">
            <v>22.881355932203391</v>
          </cell>
          <cell r="G436">
            <v>4.1186440677966099</v>
          </cell>
          <cell r="H436">
            <v>27</v>
          </cell>
        </row>
        <row r="437">
          <cell r="D437" t="str">
            <v>Enc. &amp; Desenc. Losa Incl. [t= 0.13 ] m</v>
          </cell>
          <cell r="E437" t="str">
            <v>m2</v>
          </cell>
          <cell r="F437">
            <v>277.62711864406782</v>
          </cell>
          <cell r="G437">
            <v>49.972881355932209</v>
          </cell>
          <cell r="H437">
            <v>327.60000000000002</v>
          </cell>
        </row>
        <row r="438">
          <cell r="D438" t="str">
            <v>Enc. &amp; Desenc. Losa Incl. [t= 0.13 ] m, 3.00 ≤ H ≤ 5.00 m</v>
          </cell>
          <cell r="E438" t="str">
            <v>m2</v>
          </cell>
          <cell r="F438">
            <v>22.881355932203391</v>
          </cell>
          <cell r="G438">
            <v>4.1186440677966099</v>
          </cell>
          <cell r="H438">
            <v>27</v>
          </cell>
        </row>
        <row r="439">
          <cell r="D439" t="str">
            <v>Enc. &amp; Desenc. Losa Incl. [t= 0.15 ] m</v>
          </cell>
          <cell r="E439" t="str">
            <v>m2</v>
          </cell>
          <cell r="F439">
            <v>277.62711864406782</v>
          </cell>
          <cell r="G439">
            <v>49.972881355932209</v>
          </cell>
          <cell r="H439">
            <v>327.60000000000002</v>
          </cell>
        </row>
        <row r="440">
          <cell r="D440" t="str">
            <v>Enc. &amp; Desenc. Losa Incl. [t= 0.15 ] m, 3.00 ≤ H ≤ 5.00 m</v>
          </cell>
          <cell r="E440" t="str">
            <v>m2</v>
          </cell>
          <cell r="F440">
            <v>22.881355932203391</v>
          </cell>
          <cell r="G440">
            <v>4.1186440677966099</v>
          </cell>
          <cell r="H440">
            <v>27</v>
          </cell>
        </row>
        <row r="441">
          <cell r="D441" t="str">
            <v>Enc. &amp; Desenc. Muro [ t= 0.10 ] m</v>
          </cell>
          <cell r="E441" t="str">
            <v>m2</v>
          </cell>
          <cell r="F441">
            <v>294.06779661016952</v>
          </cell>
          <cell r="G441">
            <v>52.932203389830512</v>
          </cell>
          <cell r="H441">
            <v>347.00000000000006</v>
          </cell>
        </row>
        <row r="442">
          <cell r="D442" t="str">
            <v>Enc. &amp; Desenc. Muro [ t= 0.15 ] m</v>
          </cell>
          <cell r="E442" t="str">
            <v>m2</v>
          </cell>
          <cell r="F442">
            <v>294.06779661016952</v>
          </cell>
          <cell r="G442">
            <v>52.932203389830512</v>
          </cell>
          <cell r="H442">
            <v>347.00000000000006</v>
          </cell>
        </row>
        <row r="443">
          <cell r="D443" t="str">
            <v>Enc. &amp; Desenc. Muro [ t= 0.20 ] m</v>
          </cell>
          <cell r="E443" t="str">
            <v>m2</v>
          </cell>
          <cell r="F443">
            <v>294.06779661016952</v>
          </cell>
          <cell r="G443">
            <v>52.932203389830512</v>
          </cell>
          <cell r="H443">
            <v>347.00000000000006</v>
          </cell>
        </row>
        <row r="444">
          <cell r="D444" t="str">
            <v>Enc. &amp; Desenc. Muro [ t= 0.25 ] m</v>
          </cell>
          <cell r="E444" t="str">
            <v>m2</v>
          </cell>
          <cell r="F444">
            <v>294.06779661016952</v>
          </cell>
          <cell r="G444">
            <v>52.932203389830512</v>
          </cell>
          <cell r="H444">
            <v>347.00000000000006</v>
          </cell>
        </row>
        <row r="445">
          <cell r="D445" t="str">
            <v>Enc. &amp; Desenc. Muro [ t= 0.30 ] m</v>
          </cell>
          <cell r="E445" t="str">
            <v>m2</v>
          </cell>
          <cell r="F445">
            <v>294.06779661016952</v>
          </cell>
          <cell r="G445">
            <v>52.932203389830512</v>
          </cell>
          <cell r="H445">
            <v>347.00000000000006</v>
          </cell>
        </row>
        <row r="446">
          <cell r="D446" t="str">
            <v>Enc. &amp; Desenc. Muro [ t= 0.325 ] m</v>
          </cell>
          <cell r="E446" t="str">
            <v>m2</v>
          </cell>
          <cell r="F446">
            <v>294.06779661016952</v>
          </cell>
          <cell r="G446">
            <v>52.932203389830512</v>
          </cell>
          <cell r="H446">
            <v>347.00000000000006</v>
          </cell>
        </row>
        <row r="447">
          <cell r="D447" t="str">
            <v>Enc. &amp; Desenc. Muro [ t= 0.33 ] m</v>
          </cell>
          <cell r="E447" t="str">
            <v>m2</v>
          </cell>
          <cell r="F447">
            <v>294.06779661016952</v>
          </cell>
          <cell r="G447">
            <v>52.932203389830512</v>
          </cell>
          <cell r="H447">
            <v>347.00000000000006</v>
          </cell>
        </row>
        <row r="448">
          <cell r="D448" t="str">
            <v>Enc. &amp; Desenc. Muro [ t= 0.35 ] m</v>
          </cell>
          <cell r="E448" t="str">
            <v>m2</v>
          </cell>
          <cell r="F448">
            <v>294.06779661016952</v>
          </cell>
          <cell r="G448">
            <v>52.932203389830512</v>
          </cell>
          <cell r="H448">
            <v>347.00000000000006</v>
          </cell>
        </row>
        <row r="449">
          <cell r="D449" t="str">
            <v>Enc. &amp; Desenc. Muro [ t= 0.375 ] m</v>
          </cell>
          <cell r="E449" t="str">
            <v>m2</v>
          </cell>
          <cell r="F449">
            <v>294.06779661016952</v>
          </cell>
          <cell r="G449">
            <v>52.932203389830512</v>
          </cell>
          <cell r="H449">
            <v>347.00000000000006</v>
          </cell>
        </row>
        <row r="450">
          <cell r="D450" t="str">
            <v>Enc. &amp; Desenc. Muro [ t= 0.40 ] m</v>
          </cell>
          <cell r="E450" t="str">
            <v>m2</v>
          </cell>
          <cell r="F450">
            <v>329.59322033898309</v>
          </cell>
          <cell r="G450">
            <v>59.326779661016957</v>
          </cell>
          <cell r="H450">
            <v>388.92000000000007</v>
          </cell>
        </row>
        <row r="451">
          <cell r="D451" t="str">
            <v>Enc. &amp; Desenc. Muro [ t= 0.43 ] m</v>
          </cell>
          <cell r="E451" t="str">
            <v>m2</v>
          </cell>
          <cell r="F451">
            <v>329.59322033898309</v>
          </cell>
          <cell r="G451">
            <v>59.326779661016957</v>
          </cell>
          <cell r="H451">
            <v>388.92000000000007</v>
          </cell>
        </row>
        <row r="452">
          <cell r="D452" t="str">
            <v>Enc. &amp; Desenc. Muro [ t= 0.45 ] m</v>
          </cell>
          <cell r="E452" t="str">
            <v>m2</v>
          </cell>
          <cell r="F452">
            <v>329.59322033898309</v>
          </cell>
          <cell r="G452">
            <v>59.326779661016957</v>
          </cell>
          <cell r="H452">
            <v>388.92000000000007</v>
          </cell>
        </row>
        <row r="453">
          <cell r="D453" t="str">
            <v>Enc. &amp; Desenc. Muro [ t= 0.475 ] m</v>
          </cell>
          <cell r="E453" t="str">
            <v>m2</v>
          </cell>
          <cell r="F453">
            <v>329.59322033898309</v>
          </cell>
          <cell r="G453">
            <v>59.326779661016957</v>
          </cell>
          <cell r="H453">
            <v>388.92000000000007</v>
          </cell>
        </row>
        <row r="454">
          <cell r="D454" t="str">
            <v>Enc. &amp; Desenc. Muro [ t= 0.48 ] m</v>
          </cell>
          <cell r="E454" t="str">
            <v>m2</v>
          </cell>
          <cell r="F454">
            <v>329.59322033898309</v>
          </cell>
          <cell r="G454">
            <v>59.326779661016957</v>
          </cell>
          <cell r="H454">
            <v>388.92000000000007</v>
          </cell>
        </row>
        <row r="455">
          <cell r="D455" t="str">
            <v>Enc. &amp; Desenc. Muro [ t= 0.50 ] m</v>
          </cell>
          <cell r="E455" t="str">
            <v>m2</v>
          </cell>
          <cell r="F455">
            <v>329.59322033898309</v>
          </cell>
          <cell r="G455">
            <v>59.326779661016957</v>
          </cell>
          <cell r="H455">
            <v>388.92000000000007</v>
          </cell>
        </row>
        <row r="456">
          <cell r="D456" t="str">
            <v>Enc. &amp; Desenc. Muro [ t= 0.55 ] m</v>
          </cell>
          <cell r="E456" t="str">
            <v>m2</v>
          </cell>
          <cell r="F456">
            <v>329.59322033898309</v>
          </cell>
          <cell r="G456">
            <v>59.326779661016957</v>
          </cell>
          <cell r="H456">
            <v>388.92000000000007</v>
          </cell>
        </row>
        <row r="457">
          <cell r="D457" t="str">
            <v>Enc. &amp; Desenc. Muro [ t= 0.60 ] m</v>
          </cell>
          <cell r="E457" t="str">
            <v>m2</v>
          </cell>
          <cell r="F457">
            <v>329.59322033898309</v>
          </cell>
          <cell r="G457">
            <v>59.326779661016957</v>
          </cell>
          <cell r="H457">
            <v>388.92000000000007</v>
          </cell>
        </row>
        <row r="458">
          <cell r="D458" t="str">
            <v>Enc. &amp; Desenc. Muro [ t= 0.80 ] m</v>
          </cell>
          <cell r="E458" t="str">
            <v>m2</v>
          </cell>
          <cell r="F458">
            <v>329.59322033898309</v>
          </cell>
          <cell r="G458">
            <v>59.326779661016957</v>
          </cell>
          <cell r="H458">
            <v>388.92000000000007</v>
          </cell>
        </row>
        <row r="459">
          <cell r="D459" t="str">
            <v>Enc. &amp; Desenc. Muro Curvo [ t= 0.15 ] m</v>
          </cell>
          <cell r="E459" t="str">
            <v>m2</v>
          </cell>
          <cell r="F459">
            <v>398.30508474576271</v>
          </cell>
          <cell r="G459">
            <v>71.694915254237287</v>
          </cell>
          <cell r="H459">
            <v>470</v>
          </cell>
        </row>
        <row r="460">
          <cell r="D460" t="str">
            <v>Enc. &amp; Desenc. Muro Curvo [ t= 0.20 ] m</v>
          </cell>
          <cell r="E460" t="str">
            <v>m2</v>
          </cell>
          <cell r="F460">
            <v>398.30508474576271</v>
          </cell>
          <cell r="G460">
            <v>71.694915254237287</v>
          </cell>
          <cell r="H460">
            <v>470</v>
          </cell>
        </row>
        <row r="461">
          <cell r="D461" t="str">
            <v>Enc. &amp; Desenc. Muro Curvo [ t= 0.25 ] m</v>
          </cell>
          <cell r="E461" t="str">
            <v>m2</v>
          </cell>
          <cell r="F461">
            <v>398.30508474576271</v>
          </cell>
          <cell r="G461">
            <v>71.694915254237287</v>
          </cell>
          <cell r="H461">
            <v>470</v>
          </cell>
        </row>
        <row r="462">
          <cell r="D462" t="str">
            <v>Enc. &amp; Desenc. Muro Curvo [ t= 0.30 ] m</v>
          </cell>
          <cell r="E462" t="str">
            <v>m2</v>
          </cell>
          <cell r="F462">
            <v>398.30508474576271</v>
          </cell>
          <cell r="G462">
            <v>71.694915254237287</v>
          </cell>
          <cell r="H462">
            <v>470</v>
          </cell>
        </row>
        <row r="463">
          <cell r="D463" t="str">
            <v>Enc. &amp; Desenc. Muro Curvo [ t= 0.325 ] m</v>
          </cell>
          <cell r="E463" t="str">
            <v>m2</v>
          </cell>
          <cell r="F463">
            <v>398.30508474576271</v>
          </cell>
          <cell r="G463">
            <v>71.694915254237287</v>
          </cell>
          <cell r="H463">
            <v>470</v>
          </cell>
        </row>
        <row r="464">
          <cell r="D464" t="str">
            <v>Enc. &amp; Desenc. Muro Curvo [ t= 0.33 ] m</v>
          </cell>
          <cell r="E464" t="str">
            <v>m2</v>
          </cell>
          <cell r="F464">
            <v>398.30508474576271</v>
          </cell>
          <cell r="G464">
            <v>71.694915254237287</v>
          </cell>
          <cell r="H464">
            <v>470</v>
          </cell>
        </row>
        <row r="465">
          <cell r="D465" t="str">
            <v>Enc. &amp; Desenc. Muro Curvo [ t= 0.35 ] m</v>
          </cell>
          <cell r="E465" t="str">
            <v>m2</v>
          </cell>
          <cell r="F465">
            <v>398.30508474576271</v>
          </cell>
          <cell r="G465">
            <v>71.694915254237287</v>
          </cell>
          <cell r="H465">
            <v>470</v>
          </cell>
        </row>
        <row r="466">
          <cell r="D466" t="str">
            <v>Enc. &amp; Desenc. Muro Curvo [ t= 0.375 ] m</v>
          </cell>
          <cell r="E466" t="str">
            <v>m2</v>
          </cell>
          <cell r="F466">
            <v>398.30508474576271</v>
          </cell>
          <cell r="G466">
            <v>71.694915254237287</v>
          </cell>
          <cell r="H466">
            <v>470</v>
          </cell>
        </row>
        <row r="467">
          <cell r="D467" t="str">
            <v>Enc. &amp; Desenc. Muro Curvo [ t= 0.40 ] m</v>
          </cell>
          <cell r="E467" t="str">
            <v>m2</v>
          </cell>
          <cell r="F467">
            <v>398.30508474576271</v>
          </cell>
          <cell r="G467">
            <v>71.694915254237287</v>
          </cell>
          <cell r="H467">
            <v>470</v>
          </cell>
        </row>
        <row r="468">
          <cell r="D468" t="str">
            <v>Enc. &amp; Desenc. Muro Curvo [ t= 0.43 ] m</v>
          </cell>
          <cell r="E468" t="str">
            <v>m2</v>
          </cell>
          <cell r="F468">
            <v>398.30508474576271</v>
          </cell>
          <cell r="G468">
            <v>71.694915254237287</v>
          </cell>
          <cell r="H468">
            <v>470</v>
          </cell>
        </row>
        <row r="469">
          <cell r="D469" t="str">
            <v>Enc. &amp; Desenc. Muro Curvo [ t= 0.45 ] m</v>
          </cell>
          <cell r="E469" t="str">
            <v>m2</v>
          </cell>
          <cell r="F469">
            <v>398.30508474576271</v>
          </cell>
          <cell r="G469">
            <v>71.694915254237287</v>
          </cell>
          <cell r="H469">
            <v>470</v>
          </cell>
        </row>
        <row r="470">
          <cell r="D470" t="str">
            <v>Enc. &amp; Desenc. Muro Curvo [ t= 0.475 ] m</v>
          </cell>
          <cell r="E470" t="str">
            <v>m2</v>
          </cell>
          <cell r="F470">
            <v>398.30508474576271</v>
          </cell>
          <cell r="G470">
            <v>71.694915254237287</v>
          </cell>
          <cell r="H470">
            <v>470</v>
          </cell>
        </row>
        <row r="471">
          <cell r="D471" t="str">
            <v>Enc. &amp; Desenc. Muro Curvo [ t= 0.48 ] m</v>
          </cell>
          <cell r="E471" t="str">
            <v>m2</v>
          </cell>
          <cell r="F471">
            <v>398.30508474576271</v>
          </cell>
          <cell r="G471">
            <v>71.694915254237287</v>
          </cell>
          <cell r="H471">
            <v>470</v>
          </cell>
        </row>
        <row r="472">
          <cell r="D472" t="str">
            <v>Enc. &amp; Desenc. Muro Curvo [ t= 0.50 ] m</v>
          </cell>
          <cell r="E472" t="str">
            <v>m2</v>
          </cell>
          <cell r="F472">
            <v>398.30508474576271</v>
          </cell>
          <cell r="G472">
            <v>71.694915254237287</v>
          </cell>
          <cell r="H472">
            <v>470</v>
          </cell>
        </row>
        <row r="473">
          <cell r="D473" t="str">
            <v>Enc. &amp; Desenc. Muro Curvo [ t= 0.55 ] m</v>
          </cell>
          <cell r="E473" t="str">
            <v>m2</v>
          </cell>
          <cell r="F473">
            <v>398.30508474576271</v>
          </cell>
          <cell r="G473">
            <v>71.694915254237287</v>
          </cell>
          <cell r="H473">
            <v>470</v>
          </cell>
        </row>
        <row r="474">
          <cell r="D474" t="str">
            <v>Enc. &amp; Desenc. Muro Curvo [ t= 0.60 ] m</v>
          </cell>
          <cell r="E474" t="str">
            <v>m2</v>
          </cell>
          <cell r="F474">
            <v>398.30508474576271</v>
          </cell>
          <cell r="G474">
            <v>71.694915254237287</v>
          </cell>
          <cell r="H474">
            <v>470</v>
          </cell>
        </row>
        <row r="475">
          <cell r="D475" t="str">
            <v>Enc. &amp; Desenc. Muro Curvo [ t= 0.80 ] m</v>
          </cell>
          <cell r="E475" t="str">
            <v>m2</v>
          </cell>
          <cell r="F475">
            <v>398.30508474576271</v>
          </cell>
          <cell r="G475">
            <v>71.694915254237287</v>
          </cell>
          <cell r="H475">
            <v>470</v>
          </cell>
        </row>
        <row r="476">
          <cell r="D476" t="str">
            <v>Enc. &amp; Desenc. Tramo Escalones [1.00] m.</v>
          </cell>
          <cell r="E476" t="str">
            <v>Ud</v>
          </cell>
          <cell r="F476">
            <v>42.372881355932208</v>
          </cell>
          <cell r="G476">
            <v>7.6271186440677967</v>
          </cell>
          <cell r="H476">
            <v>50.000000000000007</v>
          </cell>
        </row>
        <row r="477">
          <cell r="D477" t="str">
            <v>Enc. &amp; Desenc. Tramo Rampa</v>
          </cell>
          <cell r="E477" t="str">
            <v>Ud</v>
          </cell>
          <cell r="F477">
            <v>4201.6949152542375</v>
          </cell>
          <cell r="G477">
            <v>756.30508474576277</v>
          </cell>
          <cell r="H477">
            <v>4958</v>
          </cell>
        </row>
        <row r="478">
          <cell r="D478" t="str">
            <v>Enc. &amp; Desenc. Viga [ 0.10 x 0.20 ] m</v>
          </cell>
          <cell r="E478" t="str">
            <v>ml</v>
          </cell>
          <cell r="F478">
            <v>237.28813559322035</v>
          </cell>
          <cell r="G478">
            <v>42.711864406779661</v>
          </cell>
          <cell r="H478">
            <v>280</v>
          </cell>
        </row>
        <row r="479">
          <cell r="D479" t="str">
            <v>Enc. &amp; Desenc. Viga [ 0.15 x 1050 ] m</v>
          </cell>
          <cell r="E479" t="str">
            <v>ml</v>
          </cell>
          <cell r="F479">
            <v>369.08474576271186</v>
          </cell>
          <cell r="G479">
            <v>66.435254237288135</v>
          </cell>
          <cell r="H479">
            <v>435.52</v>
          </cell>
        </row>
        <row r="480">
          <cell r="D480" t="str">
            <v>Enc. &amp; Desenc. Viga [ 0.15 x 0.20 ] m</v>
          </cell>
          <cell r="E480" t="str">
            <v>ml</v>
          </cell>
          <cell r="F480">
            <v>266.94915254237287</v>
          </cell>
          <cell r="G480">
            <v>48.050847457627114</v>
          </cell>
          <cell r="H480">
            <v>315</v>
          </cell>
        </row>
        <row r="481">
          <cell r="D481" t="str">
            <v>Enc. &amp; Desenc. Viga [ 0.15 x 0.30 ] m</v>
          </cell>
          <cell r="E481" t="str">
            <v>ml</v>
          </cell>
          <cell r="F481">
            <v>266.94915254237287</v>
          </cell>
          <cell r="G481">
            <v>48.050847457627114</v>
          </cell>
          <cell r="H481">
            <v>315</v>
          </cell>
        </row>
        <row r="482">
          <cell r="D482" t="str">
            <v>Enc. &amp; Desenc. Viga [ 0.15 x 0.35 ] m</v>
          </cell>
          <cell r="E482" t="str">
            <v>ml</v>
          </cell>
          <cell r="F482">
            <v>266.94915254237287</v>
          </cell>
          <cell r="G482">
            <v>48.050847457627114</v>
          </cell>
          <cell r="H482">
            <v>315</v>
          </cell>
        </row>
        <row r="483">
          <cell r="D483" t="str">
            <v>Enc. &amp; Desenc. Viga [ 0.15 x 0.40 ] m</v>
          </cell>
          <cell r="E483" t="str">
            <v>ml</v>
          </cell>
          <cell r="F483">
            <v>266.94915254237287</v>
          </cell>
          <cell r="G483">
            <v>48.050847457627114</v>
          </cell>
          <cell r="H483">
            <v>315</v>
          </cell>
        </row>
        <row r="484">
          <cell r="D484" t="str">
            <v>Enc. &amp; Desenc. Viga [ 0.15 x 0.45 ] m</v>
          </cell>
          <cell r="E484" t="str">
            <v>ml</v>
          </cell>
          <cell r="F484">
            <v>360.16949152542372</v>
          </cell>
          <cell r="G484">
            <v>64.830508474576263</v>
          </cell>
          <cell r="H484">
            <v>425</v>
          </cell>
        </row>
        <row r="485">
          <cell r="D485" t="str">
            <v>Enc. &amp; Desenc. Viga [ 0.20 x 1.025 ] m</v>
          </cell>
          <cell r="E485" t="str">
            <v>ml</v>
          </cell>
          <cell r="F485">
            <v>1012.7118644067797</v>
          </cell>
          <cell r="G485">
            <v>182.28813559322035</v>
          </cell>
          <cell r="H485">
            <v>1195</v>
          </cell>
        </row>
        <row r="486">
          <cell r="D486" t="str">
            <v>Enc. &amp; Desenc. Viga [ 0.20 x 0.20 ] m</v>
          </cell>
          <cell r="E486" t="str">
            <v>ml</v>
          </cell>
          <cell r="F486">
            <v>266.94915254237287</v>
          </cell>
          <cell r="G486">
            <v>48.050847457627114</v>
          </cell>
          <cell r="H486">
            <v>315</v>
          </cell>
        </row>
        <row r="487">
          <cell r="D487" t="str">
            <v>Enc. &amp; Desenc. Viga [ 0.20 x 0.25 ] m</v>
          </cell>
          <cell r="E487" t="str">
            <v>ml</v>
          </cell>
          <cell r="F487">
            <v>266.94915254237287</v>
          </cell>
          <cell r="G487">
            <v>48.050847457627114</v>
          </cell>
          <cell r="H487">
            <v>315</v>
          </cell>
        </row>
        <row r="488">
          <cell r="D488" t="str">
            <v>Enc. &amp; Desenc. Viga [ 0.20 x 0.30 ] m</v>
          </cell>
          <cell r="E488" t="str">
            <v>ml</v>
          </cell>
          <cell r="F488">
            <v>266.94915254237287</v>
          </cell>
          <cell r="G488">
            <v>48.050847457627114</v>
          </cell>
          <cell r="H488">
            <v>315</v>
          </cell>
        </row>
        <row r="489">
          <cell r="D489" t="str">
            <v>Enc. &amp; Desenc. Viga [ 0.20 x 0.35 ] m</v>
          </cell>
          <cell r="E489" t="str">
            <v>ml</v>
          </cell>
          <cell r="F489">
            <v>266.94915254237287</v>
          </cell>
          <cell r="G489">
            <v>48.050847457627114</v>
          </cell>
          <cell r="H489">
            <v>315</v>
          </cell>
        </row>
        <row r="490">
          <cell r="D490" t="str">
            <v>Enc. &amp; Desenc. Viga [ 0.20 x 0.40 ] m</v>
          </cell>
          <cell r="E490" t="str">
            <v>ml</v>
          </cell>
          <cell r="F490">
            <v>266.94915254237287</v>
          </cell>
          <cell r="G490">
            <v>48.050847457627114</v>
          </cell>
          <cell r="H490">
            <v>315</v>
          </cell>
        </row>
        <row r="491">
          <cell r="D491" t="str">
            <v>Enc. &amp; Desenc. Viga [ 0.20 x 0.45 ] m</v>
          </cell>
          <cell r="E491" t="str">
            <v>ml</v>
          </cell>
          <cell r="F491">
            <v>360.16949152542372</v>
          </cell>
          <cell r="G491">
            <v>64.830508474576263</v>
          </cell>
          <cell r="H491">
            <v>425</v>
          </cell>
        </row>
        <row r="492">
          <cell r="D492" t="str">
            <v>Enc. &amp; Desenc. Viga [ 0.20 x 0.50 ] m</v>
          </cell>
          <cell r="E492" t="str">
            <v>ml</v>
          </cell>
          <cell r="F492">
            <v>453.38983050799999</v>
          </cell>
          <cell r="G492">
            <v>81.61016949143999</v>
          </cell>
          <cell r="H492">
            <v>534.99999999943998</v>
          </cell>
        </row>
        <row r="493">
          <cell r="D493" t="str">
            <v>Enc. &amp; Desenc. Viga [ 0.20 x 0.55 ] m</v>
          </cell>
          <cell r="E493" t="str">
            <v>ml</v>
          </cell>
          <cell r="F493">
            <v>546.61016949152543</v>
          </cell>
          <cell r="G493">
            <v>98.389830508474574</v>
          </cell>
          <cell r="H493">
            <v>645</v>
          </cell>
        </row>
        <row r="494">
          <cell r="D494" t="str">
            <v>Enc. &amp; Desenc. Viga [ 0.20 x 0.60 ] m</v>
          </cell>
          <cell r="E494" t="str">
            <v>ml</v>
          </cell>
          <cell r="F494">
            <v>639.83050847457628</v>
          </cell>
          <cell r="G494">
            <v>115.16949152542372</v>
          </cell>
          <cell r="H494">
            <v>755</v>
          </cell>
        </row>
        <row r="495">
          <cell r="D495" t="str">
            <v>Enc. &amp; Desenc. Viga [ 0.20 x 0.65 ] m</v>
          </cell>
          <cell r="E495" t="str">
            <v>ml</v>
          </cell>
          <cell r="F495">
            <v>733.05084745762713</v>
          </cell>
          <cell r="G495">
            <v>131.94915254237287</v>
          </cell>
          <cell r="H495">
            <v>865</v>
          </cell>
        </row>
        <row r="496">
          <cell r="D496" t="str">
            <v>Enc. &amp; Desenc. Viga [ 0.20 x 0.70 ] m</v>
          </cell>
          <cell r="E496" t="str">
            <v>ml</v>
          </cell>
          <cell r="F496">
            <v>826.27118644067798</v>
          </cell>
          <cell r="G496">
            <v>148.72881355932202</v>
          </cell>
          <cell r="H496">
            <v>975</v>
          </cell>
        </row>
        <row r="497">
          <cell r="D497" t="str">
            <v>Enc. &amp; Desenc. Viga [ 0.20 x 0.75 ] m</v>
          </cell>
          <cell r="E497" t="str">
            <v>ml</v>
          </cell>
          <cell r="F497">
            <v>919.49152542372883</v>
          </cell>
          <cell r="G497">
            <v>165.5084745762712</v>
          </cell>
          <cell r="H497">
            <v>1085</v>
          </cell>
        </row>
        <row r="498">
          <cell r="D498" t="str">
            <v>Enc. &amp; Desenc. Viga [ 0.20 x 0.80 ] m</v>
          </cell>
          <cell r="E498" t="str">
            <v>ml</v>
          </cell>
          <cell r="F498">
            <v>1012.7118644067797</v>
          </cell>
          <cell r="G498">
            <v>182.28813559322035</v>
          </cell>
          <cell r="H498">
            <v>1195</v>
          </cell>
        </row>
        <row r="499">
          <cell r="D499" t="str">
            <v>Enc. &amp; Desenc. Viga [ 0.25 x 0.25 ] m</v>
          </cell>
          <cell r="E499" t="str">
            <v>ml</v>
          </cell>
          <cell r="F499">
            <v>266.94915254237287</v>
          </cell>
          <cell r="G499">
            <v>48.050847457627114</v>
          </cell>
          <cell r="H499">
            <v>315</v>
          </cell>
        </row>
        <row r="500">
          <cell r="D500" t="str">
            <v>Enc. &amp; Desenc. Viga [ 0.25 x 0.30 ] m</v>
          </cell>
          <cell r="E500" t="str">
            <v>ml</v>
          </cell>
          <cell r="F500">
            <v>266.94915254237287</v>
          </cell>
          <cell r="G500">
            <v>48.050847457627114</v>
          </cell>
          <cell r="H500">
            <v>315</v>
          </cell>
        </row>
        <row r="501">
          <cell r="D501" t="str">
            <v>Enc. &amp; Desenc. Viga [ 0.25 x 0.35 ] m</v>
          </cell>
          <cell r="E501" t="str">
            <v>ml</v>
          </cell>
          <cell r="F501">
            <v>360.16949152542372</v>
          </cell>
          <cell r="G501">
            <v>64.830508474576263</v>
          </cell>
          <cell r="H501">
            <v>425</v>
          </cell>
        </row>
        <row r="502">
          <cell r="D502" t="str">
            <v>Enc. &amp; Desenc. Viga [ 0.25 x 0.40 ] m</v>
          </cell>
          <cell r="E502" t="str">
            <v>ml</v>
          </cell>
          <cell r="F502">
            <v>453.38983050799999</v>
          </cell>
          <cell r="G502">
            <v>81.61016949143999</v>
          </cell>
          <cell r="H502">
            <v>534.99999999943998</v>
          </cell>
        </row>
        <row r="503">
          <cell r="D503" t="str">
            <v>Enc. &amp; Desenc. Viga [ 0.25 x 0.45 ] m</v>
          </cell>
          <cell r="E503" t="str">
            <v>ml</v>
          </cell>
          <cell r="F503">
            <v>360.16949152542372</v>
          </cell>
          <cell r="G503">
            <v>64.830508474576263</v>
          </cell>
          <cell r="H503">
            <v>425</v>
          </cell>
        </row>
        <row r="504">
          <cell r="D504" t="str">
            <v>Enc. &amp; Desenc. Viga [ 0.25 x 0.50 ] m</v>
          </cell>
          <cell r="E504" t="str">
            <v>ml</v>
          </cell>
          <cell r="F504">
            <v>453.38983050799999</v>
          </cell>
          <cell r="G504">
            <v>81.61016949143999</v>
          </cell>
          <cell r="H504">
            <v>534.99999999943998</v>
          </cell>
        </row>
        <row r="505">
          <cell r="D505" t="str">
            <v>Enc. &amp; Desenc. Viga [ 0.25 x 0.55 ] m</v>
          </cell>
          <cell r="E505" t="str">
            <v>ml</v>
          </cell>
          <cell r="F505">
            <v>546.61016949152543</v>
          </cell>
          <cell r="G505">
            <v>98.389830508474574</v>
          </cell>
          <cell r="H505">
            <v>645</v>
          </cell>
        </row>
        <row r="506">
          <cell r="D506" t="str">
            <v>Enc. &amp; Desenc. Viga [ 0.25 x 0.60 ] m</v>
          </cell>
          <cell r="E506" t="str">
            <v>ml</v>
          </cell>
          <cell r="F506">
            <v>639.83050847457628</v>
          </cell>
          <cell r="G506">
            <v>115.16949152542372</v>
          </cell>
          <cell r="H506">
            <v>755</v>
          </cell>
        </row>
        <row r="507">
          <cell r="D507" t="str">
            <v>Enc. &amp; Desenc. Viga [ 0.25 x 0.65 ] m</v>
          </cell>
          <cell r="E507" t="str">
            <v>ml</v>
          </cell>
          <cell r="F507">
            <v>733.05084745762713</v>
          </cell>
          <cell r="G507">
            <v>131.94915254237287</v>
          </cell>
          <cell r="H507">
            <v>865</v>
          </cell>
        </row>
        <row r="508">
          <cell r="D508" t="str">
            <v>Enc. &amp; Desenc. Viga [ 0.25 x 0.70 ] m</v>
          </cell>
          <cell r="E508" t="str">
            <v>ml</v>
          </cell>
          <cell r="F508">
            <v>826.27118644067798</v>
          </cell>
          <cell r="G508">
            <v>148.72881355932202</v>
          </cell>
          <cell r="H508">
            <v>975</v>
          </cell>
        </row>
        <row r="509">
          <cell r="D509" t="str">
            <v>Enc. &amp; Desenc. Viga [ 0.25 x 0.75 ] m</v>
          </cell>
          <cell r="E509" t="str">
            <v>ml</v>
          </cell>
          <cell r="F509">
            <v>919.49152542372883</v>
          </cell>
          <cell r="G509">
            <v>165.5084745762712</v>
          </cell>
          <cell r="H509">
            <v>1085</v>
          </cell>
        </row>
        <row r="510">
          <cell r="D510" t="str">
            <v>Enc. &amp; Desenc. Viga [ 0.25 x 0.80 ] m</v>
          </cell>
          <cell r="E510" t="str">
            <v>ml</v>
          </cell>
          <cell r="F510">
            <v>1012.7118644067797</v>
          </cell>
          <cell r="G510">
            <v>182.28813559322035</v>
          </cell>
          <cell r="H510">
            <v>1195</v>
          </cell>
        </row>
        <row r="511">
          <cell r="D511" t="str">
            <v>Enc. &amp; Desenc. Viga [ 0.30 x 0.30 ] m</v>
          </cell>
          <cell r="E511" t="str">
            <v>ml</v>
          </cell>
          <cell r="F511">
            <v>360.16949152542372</v>
          </cell>
          <cell r="G511">
            <v>64.830508474576263</v>
          </cell>
          <cell r="H511">
            <v>425</v>
          </cell>
        </row>
        <row r="512">
          <cell r="D512" t="str">
            <v>Enc. &amp; Desenc. Viga [ 0.30 x 0.35 ] m</v>
          </cell>
          <cell r="E512" t="str">
            <v>ml</v>
          </cell>
          <cell r="F512">
            <v>360.16949152542372</v>
          </cell>
          <cell r="G512">
            <v>64.830508474576263</v>
          </cell>
          <cell r="H512">
            <v>425</v>
          </cell>
        </row>
        <row r="513">
          <cell r="D513" t="str">
            <v>Enc. &amp; Desenc. Viga [ 0.30 x 0.40 ] m</v>
          </cell>
          <cell r="E513" t="str">
            <v>ml</v>
          </cell>
          <cell r="F513">
            <v>360.16949152542372</v>
          </cell>
          <cell r="G513">
            <v>64.830508474576263</v>
          </cell>
          <cell r="H513">
            <v>425</v>
          </cell>
        </row>
        <row r="514">
          <cell r="D514" t="str">
            <v>Enc. &amp; Desenc. Viga [ 0.30 x 0.45 ] m</v>
          </cell>
          <cell r="E514" t="str">
            <v>ml</v>
          </cell>
          <cell r="F514">
            <v>453.38983050799999</v>
          </cell>
          <cell r="G514">
            <v>81.61016949143999</v>
          </cell>
          <cell r="H514">
            <v>534.99999999943998</v>
          </cell>
        </row>
        <row r="515">
          <cell r="D515" t="str">
            <v>Enc. &amp; Desenc. Viga [ 0.30 x 0.50 ] m</v>
          </cell>
          <cell r="E515" t="str">
            <v>ml</v>
          </cell>
          <cell r="F515">
            <v>546.61016949152543</v>
          </cell>
          <cell r="G515">
            <v>98.389830508474574</v>
          </cell>
          <cell r="H515">
            <v>645</v>
          </cell>
        </row>
        <row r="516">
          <cell r="D516" t="str">
            <v>Enc. &amp; Desenc. Viga [ 0.30 x 0.55 ] m</v>
          </cell>
          <cell r="E516" t="str">
            <v>ml</v>
          </cell>
          <cell r="F516">
            <v>639.83050847457628</v>
          </cell>
          <cell r="G516">
            <v>115.16949152542372</v>
          </cell>
          <cell r="H516">
            <v>755</v>
          </cell>
        </row>
        <row r="517">
          <cell r="D517" t="str">
            <v>Enc. &amp; Desenc. Viga [ 0.30 x 0.60 ] m</v>
          </cell>
          <cell r="E517" t="str">
            <v>ml</v>
          </cell>
          <cell r="F517">
            <v>733.05084745762713</v>
          </cell>
          <cell r="G517">
            <v>131.94915254237287</v>
          </cell>
          <cell r="H517">
            <v>865</v>
          </cell>
        </row>
        <row r="518">
          <cell r="D518" t="str">
            <v>Enc. &amp; Desenc. Viga [ 0.30 x 0.65 ] m</v>
          </cell>
          <cell r="E518" t="str">
            <v>ml</v>
          </cell>
          <cell r="F518">
            <v>826.27118644067798</v>
          </cell>
          <cell r="G518">
            <v>148.72881355932202</v>
          </cell>
          <cell r="H518">
            <v>975</v>
          </cell>
        </row>
        <row r="519">
          <cell r="D519" t="str">
            <v>Enc. &amp; Desenc. Viga [ 0.30 x 0.70 ] m</v>
          </cell>
          <cell r="E519" t="str">
            <v>ml</v>
          </cell>
          <cell r="F519">
            <v>919.49152542372883</v>
          </cell>
          <cell r="G519">
            <v>165.5084745762712</v>
          </cell>
          <cell r="H519">
            <v>1085</v>
          </cell>
        </row>
        <row r="520">
          <cell r="D520" t="str">
            <v>Enc. &amp; Desenc. Viga [ 0.30 x 0.75 ] m</v>
          </cell>
          <cell r="E520" t="str">
            <v>ml</v>
          </cell>
          <cell r="F520">
            <v>1012.7118644067797</v>
          </cell>
          <cell r="G520">
            <v>182.28813559322035</v>
          </cell>
          <cell r="H520">
            <v>1195</v>
          </cell>
        </row>
        <row r="521">
          <cell r="D521" t="str">
            <v>Enc. &amp; Desenc. Viga [ 0.30 x 0.80 ] m</v>
          </cell>
          <cell r="E521" t="str">
            <v>ml</v>
          </cell>
          <cell r="F521">
            <v>1199.1525423728815</v>
          </cell>
          <cell r="G521">
            <v>215.84745762711867</v>
          </cell>
          <cell r="H521">
            <v>1415.0000000000002</v>
          </cell>
        </row>
        <row r="522">
          <cell r="D522" t="str">
            <v>Enc. &amp; Desenc. Viga [ 0.35 x 0.35 ] m</v>
          </cell>
          <cell r="E522" t="str">
            <v>ml</v>
          </cell>
          <cell r="F522">
            <v>360.16949152542372</v>
          </cell>
          <cell r="G522">
            <v>64.830508474576263</v>
          </cell>
          <cell r="H522">
            <v>425</v>
          </cell>
        </row>
        <row r="523">
          <cell r="D523" t="str">
            <v>Enc. &amp; Desenc. Viga [ 0.35 x 0.40 ] m</v>
          </cell>
          <cell r="E523" t="str">
            <v>ml</v>
          </cell>
          <cell r="F523">
            <v>360.16949152542372</v>
          </cell>
          <cell r="G523">
            <v>64.830508474576263</v>
          </cell>
          <cell r="H523">
            <v>425</v>
          </cell>
        </row>
        <row r="524">
          <cell r="D524" t="str">
            <v>Enc. &amp; Desenc. Viga [ 0.35 x 0.45 ] m</v>
          </cell>
          <cell r="E524" t="str">
            <v>ml</v>
          </cell>
          <cell r="F524">
            <v>453.38983050799999</v>
          </cell>
          <cell r="G524">
            <v>81.61016949143999</v>
          </cell>
          <cell r="H524">
            <v>534.99999999943998</v>
          </cell>
        </row>
        <row r="525">
          <cell r="D525" t="str">
            <v>Enc. &amp; Desenc. Viga [ 0.35 x 0.50 ] m</v>
          </cell>
          <cell r="E525" t="str">
            <v>ml</v>
          </cell>
          <cell r="F525">
            <v>546.61016949152543</v>
          </cell>
          <cell r="G525">
            <v>98.389830508474574</v>
          </cell>
          <cell r="H525">
            <v>645</v>
          </cell>
        </row>
        <row r="526">
          <cell r="D526" t="str">
            <v>Enc. &amp; Desenc. Viga [ 0.35 x 0.55 ] m</v>
          </cell>
          <cell r="E526" t="str">
            <v>ml</v>
          </cell>
          <cell r="F526">
            <v>639.83050847457628</v>
          </cell>
          <cell r="G526">
            <v>115.16949152542372</v>
          </cell>
          <cell r="H526">
            <v>755</v>
          </cell>
        </row>
        <row r="527">
          <cell r="D527" t="str">
            <v>Enc. &amp; Desenc. Viga [ 0.35 x 0.60 ] m</v>
          </cell>
          <cell r="E527" t="str">
            <v>ml</v>
          </cell>
          <cell r="F527">
            <v>733.05084745762713</v>
          </cell>
          <cell r="G527">
            <v>131.94915254237287</v>
          </cell>
          <cell r="H527">
            <v>865</v>
          </cell>
        </row>
        <row r="528">
          <cell r="D528" t="str">
            <v>Enc. &amp; Desenc. Viga [ 0.35 x 0.65 ] m</v>
          </cell>
          <cell r="E528" t="str">
            <v>ml</v>
          </cell>
          <cell r="F528">
            <v>826.27118644067798</v>
          </cell>
          <cell r="G528">
            <v>148.72881355932202</v>
          </cell>
          <cell r="H528">
            <v>975</v>
          </cell>
        </row>
        <row r="529">
          <cell r="D529" t="str">
            <v>Enc. &amp; Desenc. Viga [ 0.35 x 0.70 ] m</v>
          </cell>
          <cell r="E529" t="str">
            <v>ml</v>
          </cell>
          <cell r="F529">
            <v>919.49152542372883</v>
          </cell>
          <cell r="G529">
            <v>165.5084745762712</v>
          </cell>
          <cell r="H529">
            <v>1085</v>
          </cell>
        </row>
        <row r="530">
          <cell r="D530" t="str">
            <v>Enc. &amp; Desenc. Viga [ 0.35 x 0.75 ] m</v>
          </cell>
          <cell r="E530" t="str">
            <v>ml</v>
          </cell>
          <cell r="F530">
            <v>1012.7118644067797</v>
          </cell>
          <cell r="G530">
            <v>182.28813559322035</v>
          </cell>
          <cell r="H530">
            <v>1195</v>
          </cell>
        </row>
        <row r="531">
          <cell r="D531" t="str">
            <v>Enc. &amp; Desenc. Viga [ 0.35 x 0.80 ] m</v>
          </cell>
          <cell r="E531" t="str">
            <v>ml</v>
          </cell>
          <cell r="F531">
            <v>1105.9322033898306</v>
          </cell>
          <cell r="G531">
            <v>199.06779661016952</v>
          </cell>
          <cell r="H531">
            <v>1305.0000000000002</v>
          </cell>
        </row>
        <row r="532">
          <cell r="D532" t="str">
            <v>Enc. &amp; Desenc. Viga [ 0.40 x 0.40 ] m</v>
          </cell>
          <cell r="E532" t="str">
            <v>ml</v>
          </cell>
          <cell r="F532">
            <v>453.38983050799999</v>
          </cell>
          <cell r="G532">
            <v>81.61016949143999</v>
          </cell>
          <cell r="H532">
            <v>534.99999999943998</v>
          </cell>
        </row>
        <row r="533">
          <cell r="D533" t="str">
            <v>Enc. &amp; Desenc. Viga [ 0.40 x 0.45 ] m</v>
          </cell>
          <cell r="E533" t="str">
            <v>ml</v>
          </cell>
          <cell r="F533">
            <v>546.61016949152543</v>
          </cell>
          <cell r="G533">
            <v>98.389830508474574</v>
          </cell>
          <cell r="H533">
            <v>645</v>
          </cell>
        </row>
        <row r="534">
          <cell r="D534" t="str">
            <v>Enc. &amp; Desenc. Viga [ 0.40 x 0.50 ] m</v>
          </cell>
          <cell r="E534" t="str">
            <v>ml</v>
          </cell>
          <cell r="F534">
            <v>639.83050847457628</v>
          </cell>
          <cell r="G534">
            <v>115.16949152542372</v>
          </cell>
          <cell r="H534">
            <v>755</v>
          </cell>
        </row>
        <row r="535">
          <cell r="D535" t="str">
            <v>Enc. &amp; Desenc. Viga [ 0.40 x 0.55 ] m</v>
          </cell>
          <cell r="E535" t="str">
            <v>ml</v>
          </cell>
          <cell r="F535">
            <v>733.05084745762713</v>
          </cell>
          <cell r="G535">
            <v>131.94915254237287</v>
          </cell>
          <cell r="H535">
            <v>865</v>
          </cell>
        </row>
        <row r="536">
          <cell r="D536" t="str">
            <v>Enc. &amp; Desenc. Viga [ 0.40 x 0.60 ] m</v>
          </cell>
          <cell r="E536" t="str">
            <v>ml</v>
          </cell>
          <cell r="F536">
            <v>826.27118644067798</v>
          </cell>
          <cell r="G536">
            <v>148.72881355932202</v>
          </cell>
          <cell r="H536">
            <v>975</v>
          </cell>
        </row>
        <row r="537">
          <cell r="D537" t="str">
            <v>Enc. &amp; Desenc. Viga [ 0.40 x 0.65 ] m</v>
          </cell>
          <cell r="E537" t="str">
            <v>ml</v>
          </cell>
          <cell r="F537">
            <v>919.49152542372883</v>
          </cell>
          <cell r="G537">
            <v>165.5084745762712</v>
          </cell>
          <cell r="H537">
            <v>1085</v>
          </cell>
        </row>
        <row r="538">
          <cell r="D538" t="str">
            <v>Enc. &amp; Desenc. Viga [ 0.40 x 0.70 ] m</v>
          </cell>
          <cell r="E538" t="str">
            <v>ml</v>
          </cell>
          <cell r="F538">
            <v>1012.7118644067797</v>
          </cell>
          <cell r="G538">
            <v>182.28813559322035</v>
          </cell>
          <cell r="H538">
            <v>1195</v>
          </cell>
        </row>
        <row r="539">
          <cell r="D539" t="str">
            <v>Enc. &amp; Desenc. Viga [ 0.40 x 0.75 ] m</v>
          </cell>
          <cell r="E539" t="str">
            <v>ml</v>
          </cell>
          <cell r="F539">
            <v>1105.9322033898306</v>
          </cell>
          <cell r="G539">
            <v>199.06779661016952</v>
          </cell>
          <cell r="H539">
            <v>1305.0000000000002</v>
          </cell>
        </row>
        <row r="540">
          <cell r="D540" t="str">
            <v>Enc. &amp; Desenc. Viga [ 0.40 x 0.80 ] m</v>
          </cell>
          <cell r="E540" t="str">
            <v>ml</v>
          </cell>
          <cell r="F540">
            <v>1199.1525423728815</v>
          </cell>
          <cell r="G540">
            <v>215.84745762711867</v>
          </cell>
          <cell r="H540">
            <v>1415.0000000000002</v>
          </cell>
        </row>
        <row r="541">
          <cell r="D541" t="str">
            <v>Enc. &amp; Desenc. Viga [ 0.45 x 0.45 ] m</v>
          </cell>
          <cell r="E541" t="str">
            <v>ml</v>
          </cell>
          <cell r="F541">
            <v>546.61016949152543</v>
          </cell>
          <cell r="G541">
            <v>98.389830508474574</v>
          </cell>
          <cell r="H541">
            <v>645</v>
          </cell>
        </row>
        <row r="542">
          <cell r="D542" t="str">
            <v>Enc. &amp; Desenc. Viga [ 0.45 x 0.50 ] m</v>
          </cell>
          <cell r="E542" t="str">
            <v>ml</v>
          </cell>
          <cell r="F542">
            <v>639.83050847457628</v>
          </cell>
          <cell r="G542">
            <v>115.16949152542372</v>
          </cell>
          <cell r="H542">
            <v>755</v>
          </cell>
        </row>
        <row r="543">
          <cell r="D543" t="str">
            <v>Enc. &amp; Desenc. Viga [ 0.45 x 0.55 ] m</v>
          </cell>
          <cell r="E543" t="str">
            <v>ml</v>
          </cell>
          <cell r="F543">
            <v>733.05084745762713</v>
          </cell>
          <cell r="G543">
            <v>131.94915254237287</v>
          </cell>
          <cell r="H543">
            <v>865</v>
          </cell>
        </row>
        <row r="544">
          <cell r="D544" t="str">
            <v>Enc. &amp; Desenc. Viga [ 0.45 x 0.60 ] m</v>
          </cell>
          <cell r="E544" t="str">
            <v>ml</v>
          </cell>
          <cell r="F544">
            <v>826.27118644067798</v>
          </cell>
          <cell r="G544">
            <v>148.72881355932202</v>
          </cell>
          <cell r="H544">
            <v>975</v>
          </cell>
        </row>
        <row r="545">
          <cell r="D545" t="str">
            <v>Enc. &amp; Desenc. Viga [ 0.45 x 0.65 ] m</v>
          </cell>
          <cell r="E545" t="str">
            <v>ml</v>
          </cell>
          <cell r="F545">
            <v>919.49152542372883</v>
          </cell>
          <cell r="G545">
            <v>165.5084745762712</v>
          </cell>
          <cell r="H545">
            <v>1085</v>
          </cell>
        </row>
        <row r="546">
          <cell r="D546" t="str">
            <v>Enc. &amp; Desenc. Viga [ 0.45 x 0.70 ] m</v>
          </cell>
          <cell r="E546" t="str">
            <v>ml</v>
          </cell>
          <cell r="F546">
            <v>1012.7118644067797</v>
          </cell>
          <cell r="G546">
            <v>182.28813559322035</v>
          </cell>
          <cell r="H546">
            <v>1195</v>
          </cell>
        </row>
        <row r="547">
          <cell r="D547" t="str">
            <v>Enc. &amp; Desenc. Viga [ 0.45 x 0.75 ] m</v>
          </cell>
          <cell r="E547" t="str">
            <v>ml</v>
          </cell>
          <cell r="F547">
            <v>1105.9322033898306</v>
          </cell>
          <cell r="G547">
            <v>199.06779661016952</v>
          </cell>
          <cell r="H547">
            <v>1305.0000000000002</v>
          </cell>
        </row>
        <row r="548">
          <cell r="D548" t="str">
            <v>Enc. &amp; Desenc. Viga [ 0.45 x 0.80 ] m</v>
          </cell>
          <cell r="E548" t="str">
            <v>ml</v>
          </cell>
          <cell r="F548">
            <v>1199.1525423728815</v>
          </cell>
          <cell r="G548">
            <v>215.84745762711867</v>
          </cell>
          <cell r="H548">
            <v>1415.0000000000002</v>
          </cell>
        </row>
        <row r="549">
          <cell r="D549" t="str">
            <v>Enc. &amp; Desenc. Viga [ 0.50 x 0.50 ] m</v>
          </cell>
          <cell r="E549" t="str">
            <v>ml</v>
          </cell>
          <cell r="F549">
            <v>733.05084745762713</v>
          </cell>
          <cell r="G549">
            <v>131.94915254237287</v>
          </cell>
          <cell r="H549">
            <v>865</v>
          </cell>
        </row>
        <row r="550">
          <cell r="D550" t="str">
            <v>Enc. &amp; Desenc. Viga [ 0.50 x 0.55 ] m</v>
          </cell>
          <cell r="E550" t="str">
            <v>ml</v>
          </cell>
          <cell r="F550">
            <v>826.27118644067798</v>
          </cell>
          <cell r="G550">
            <v>148.72881355932202</v>
          </cell>
          <cell r="H550">
            <v>975</v>
          </cell>
        </row>
        <row r="551">
          <cell r="D551" t="str">
            <v>Enc. &amp; Desenc. Viga [ 0.50 x 0.60 ] m</v>
          </cell>
          <cell r="E551" t="str">
            <v>ml</v>
          </cell>
          <cell r="F551">
            <v>919.49152542372883</v>
          </cell>
          <cell r="G551">
            <v>165.5084745762712</v>
          </cell>
          <cell r="H551">
            <v>1085</v>
          </cell>
        </row>
        <row r="552">
          <cell r="D552" t="str">
            <v>Enc. &amp; Desenc. Viga [ 0.50 x 0.65 ] m</v>
          </cell>
          <cell r="E552" t="str">
            <v>ml</v>
          </cell>
          <cell r="F552">
            <v>1012.7118644067797</v>
          </cell>
          <cell r="G552">
            <v>182.28813559322035</v>
          </cell>
          <cell r="H552">
            <v>1195</v>
          </cell>
        </row>
        <row r="553">
          <cell r="D553" t="str">
            <v>Enc. &amp; Desenc. Viga [ 0.50 x 0.70 ] m</v>
          </cell>
          <cell r="E553" t="str">
            <v>ml</v>
          </cell>
          <cell r="F553">
            <v>1105.9322033898306</v>
          </cell>
          <cell r="G553">
            <v>199.06779661016952</v>
          </cell>
          <cell r="H553">
            <v>1305.0000000000002</v>
          </cell>
        </row>
        <row r="554">
          <cell r="D554" t="str">
            <v>Enc. &amp; Desenc. Viga [ 0.50 x 0.75 ] m</v>
          </cell>
          <cell r="E554" t="str">
            <v>ml</v>
          </cell>
          <cell r="F554">
            <v>1199.1525423728815</v>
          </cell>
          <cell r="G554">
            <v>215.84745762711867</v>
          </cell>
          <cell r="H554">
            <v>1415.0000000000002</v>
          </cell>
        </row>
        <row r="555">
          <cell r="D555" t="str">
            <v>Enc. &amp; Desenc. Viga [ 0.50 x 0.80 ] m</v>
          </cell>
          <cell r="E555" t="str">
            <v>ml</v>
          </cell>
          <cell r="F555">
            <v>1292.3728813559323</v>
          </cell>
          <cell r="G555">
            <v>232.62711864406782</v>
          </cell>
          <cell r="H555">
            <v>1525.0000000000002</v>
          </cell>
        </row>
        <row r="556">
          <cell r="D556" t="str">
            <v>Enc. &amp; Desenc. Viga [ 0.60 x 0.60 ] m</v>
          </cell>
          <cell r="E556" t="str">
            <v>ml</v>
          </cell>
          <cell r="F556">
            <v>1012.7118644067797</v>
          </cell>
          <cell r="G556">
            <v>182.28813559322035</v>
          </cell>
          <cell r="H556">
            <v>1195</v>
          </cell>
        </row>
        <row r="557">
          <cell r="D557" t="str">
            <v>Enc. &amp; Desenc. Viga Tapa y Tapa</v>
          </cell>
          <cell r="E557" t="str">
            <v>ml</v>
          </cell>
          <cell r="F557">
            <v>237.28813559322035</v>
          </cell>
          <cell r="G557">
            <v>42.711864406779661</v>
          </cell>
          <cell r="H557">
            <v>280</v>
          </cell>
        </row>
        <row r="558">
          <cell r="D558" t="str">
            <v>Encofrado Columnas Aisladas</v>
          </cell>
          <cell r="E558" t="str">
            <v>m2</v>
          </cell>
          <cell r="F558">
            <v>80</v>
          </cell>
          <cell r="G558">
            <v>14.399999999999999</v>
          </cell>
          <cell r="H558">
            <v>94.4</v>
          </cell>
        </row>
        <row r="559">
          <cell r="D559" t="str">
            <v>Encofrado Columnas Tapa y Tapa</v>
          </cell>
          <cell r="E559" t="str">
            <v>ml</v>
          </cell>
          <cell r="F559">
            <v>80</v>
          </cell>
          <cell r="G559">
            <v>14.399999999999999</v>
          </cell>
          <cell r="H559">
            <v>94.4</v>
          </cell>
        </row>
        <row r="560">
          <cell r="D560" t="str">
            <v>Encofrado en Vigas</v>
          </cell>
          <cell r="E560" t="str">
            <v>ml</v>
          </cell>
          <cell r="F560">
            <v>125</v>
          </cell>
          <cell r="G560">
            <v>22.5</v>
          </cell>
          <cell r="H560">
            <v>147.5</v>
          </cell>
        </row>
        <row r="561">
          <cell r="D561" t="str">
            <v>Encofrado Losa</v>
          </cell>
          <cell r="E561" t="str">
            <v>m2</v>
          </cell>
          <cell r="F561">
            <v>0.15</v>
          </cell>
          <cell r="G561">
            <v>2.7E-2</v>
          </cell>
          <cell r="H561">
            <v>0.17699999999999999</v>
          </cell>
        </row>
        <row r="562">
          <cell r="D562" t="str">
            <v>Encofrado Muro de HA</v>
          </cell>
          <cell r="E562" t="str">
            <v>m2</v>
          </cell>
          <cell r="F562">
            <v>175</v>
          </cell>
          <cell r="G562">
            <v>31.5</v>
          </cell>
          <cell r="H562">
            <v>206.5</v>
          </cell>
        </row>
        <row r="563">
          <cell r="D563" t="str">
            <v>Tuberías y Piezas</v>
          </cell>
        </row>
        <row r="564">
          <cell r="D564" t="str">
            <v>Adaptador Hembra de 1 ½"</v>
          </cell>
        </row>
        <row r="565">
          <cell r="D565" t="str">
            <v>Adaptador Hembra de 1"</v>
          </cell>
        </row>
        <row r="566">
          <cell r="D566" t="str">
            <v>Adaptador Hembra de ½"</v>
          </cell>
        </row>
        <row r="567">
          <cell r="D567" t="str">
            <v>Adaptador Hembra de 2"</v>
          </cell>
        </row>
        <row r="568">
          <cell r="D568" t="str">
            <v>Adaptador Hembra de 3"</v>
          </cell>
        </row>
        <row r="569">
          <cell r="D569" t="str">
            <v>Adaptador Hembra de ¾"</v>
          </cell>
        </row>
        <row r="570">
          <cell r="D570" t="str">
            <v>Adaptador Hembra de 4"</v>
          </cell>
        </row>
        <row r="571">
          <cell r="D571" t="str">
            <v>Adaptador Macho de 1 ½"</v>
          </cell>
        </row>
        <row r="572">
          <cell r="D572" t="str">
            <v>Adaptador Macho de 1"</v>
          </cell>
        </row>
        <row r="573">
          <cell r="D573" t="str">
            <v>Adaptador Macho de ½"</v>
          </cell>
        </row>
        <row r="574">
          <cell r="D574" t="str">
            <v>Adaptador Macho de 2"</v>
          </cell>
        </row>
        <row r="575">
          <cell r="D575" t="str">
            <v>Adaptador Macho de 3"</v>
          </cell>
        </row>
        <row r="576">
          <cell r="D576" t="str">
            <v>Adaptador Macho de ¾"</v>
          </cell>
        </row>
        <row r="577">
          <cell r="D577" t="str">
            <v>Adaptador Macho de 4"</v>
          </cell>
        </row>
        <row r="578">
          <cell r="D578" t="str">
            <v xml:space="preserve">Codo CPVC Ø 1/2'' x 90° SCH-40 </v>
          </cell>
        </row>
        <row r="579">
          <cell r="D579" t="str">
            <v xml:space="preserve">Codo CPVC Ø 3/4'' x 90° SCH-40 </v>
          </cell>
        </row>
        <row r="580">
          <cell r="D580" t="str">
            <v xml:space="preserve">Codo H.G. Ø 1 1/2'' x 90° SCH-40 </v>
          </cell>
        </row>
        <row r="581">
          <cell r="D581" t="str">
            <v xml:space="preserve">Codo H.G. Ø 1/2'' x 90° SCH-40 </v>
          </cell>
        </row>
        <row r="582">
          <cell r="D582" t="str">
            <v xml:space="preserve">Codo H.G. Ø 3/4'' x 90° SCH-40 </v>
          </cell>
        </row>
        <row r="583">
          <cell r="D583" t="str">
            <v xml:space="preserve">Codo Niple H. G. Ø 1/2'' x 90° SCH-40 </v>
          </cell>
        </row>
        <row r="584">
          <cell r="D584" t="str">
            <v xml:space="preserve">Codo Niple H. G. Ø 3/4'' x 90° SCH-90 </v>
          </cell>
        </row>
        <row r="585">
          <cell r="D585" t="str">
            <v xml:space="preserve">Codo pvc eléct. 1 ½" x 90º </v>
          </cell>
        </row>
        <row r="586">
          <cell r="D586" t="str">
            <v xml:space="preserve">Codo pvc eléct. 1" x 90º </v>
          </cell>
        </row>
        <row r="587">
          <cell r="D587" t="str">
            <v xml:space="preserve">Codo pvc eléct. ½" x 90º </v>
          </cell>
        </row>
        <row r="588">
          <cell r="D588" t="str">
            <v xml:space="preserve">Codo pvc eléct. 2" x 90º </v>
          </cell>
        </row>
        <row r="589">
          <cell r="D589" t="str">
            <v xml:space="preserve">Codo pvc eléct. 3" x 90º </v>
          </cell>
        </row>
        <row r="590">
          <cell r="D590" t="str">
            <v xml:space="preserve">Codo pvc eléct. ¾" x 90º </v>
          </cell>
        </row>
        <row r="591">
          <cell r="D591" t="str">
            <v xml:space="preserve">Codo pvc eléct. 4" x 90º </v>
          </cell>
        </row>
        <row r="592">
          <cell r="D592" t="str">
            <v xml:space="preserve">Codo PVC Ø 1/2'' x 45° SCH-40 </v>
          </cell>
        </row>
        <row r="593">
          <cell r="D593" t="str">
            <v xml:space="preserve">Codo PVC Ø 1/2'' x 90° SCH-40 </v>
          </cell>
        </row>
        <row r="594">
          <cell r="D594" t="str">
            <v xml:space="preserve">Codo PVC Ø 3/4'' x 45° SCH-40 </v>
          </cell>
        </row>
        <row r="595">
          <cell r="D595" t="str">
            <v xml:space="preserve">Codo PVC Ø 3/4'' x 90° SCH-40 </v>
          </cell>
        </row>
        <row r="596">
          <cell r="D596" t="str">
            <v xml:space="preserve">Codo PVC Ø1    '' x 45° SCH-40 </v>
          </cell>
        </row>
        <row r="597">
          <cell r="D597" t="str">
            <v xml:space="preserve">Codo PVC Ø1    '' x 90° SCH-40 </v>
          </cell>
        </row>
        <row r="598">
          <cell r="D598" t="str">
            <v xml:space="preserve">Codo PVC Ø1    '' x 90° SDR-26 </v>
          </cell>
        </row>
        <row r="599">
          <cell r="D599" t="str">
            <v xml:space="preserve">Codo PVC Ø1 1/2'' x 45° SCH-40 </v>
          </cell>
        </row>
        <row r="600">
          <cell r="D600" t="str">
            <v xml:space="preserve">Codo PVC Ø1 1/2'' x 90° SCH-40 </v>
          </cell>
        </row>
        <row r="601">
          <cell r="D601" t="str">
            <v xml:space="preserve">Codo PVC Ø2    '' x 45° SCH-40 </v>
          </cell>
        </row>
        <row r="602">
          <cell r="D602" t="str">
            <v xml:space="preserve">Codo PVC Ø2    '' x 90° SCH-40 </v>
          </cell>
        </row>
        <row r="603">
          <cell r="D603" t="str">
            <v xml:space="preserve">Codo PVC Ø2    '' x 90° SDR-26 </v>
          </cell>
        </row>
        <row r="604">
          <cell r="D604" t="str">
            <v xml:space="preserve">Codo PVC Ø3    '' x 45° SCH-40 </v>
          </cell>
        </row>
        <row r="605">
          <cell r="D605" t="str">
            <v xml:space="preserve">Codo PVC Ø3    '' x 90° SCH-40 </v>
          </cell>
        </row>
        <row r="606">
          <cell r="D606" t="str">
            <v xml:space="preserve">Codo PVC Ø3    '' x 90° SDR-26 </v>
          </cell>
        </row>
        <row r="607">
          <cell r="D607" t="str">
            <v xml:space="preserve">Codo PVC Ø4    '' x 45° SCH-40 </v>
          </cell>
        </row>
        <row r="608">
          <cell r="D608" t="str">
            <v xml:space="preserve">Codo PVC Ø4    '' x 90° SCH-40 </v>
          </cell>
        </row>
        <row r="609">
          <cell r="D609" t="str">
            <v xml:space="preserve">Codo PVC Ø4    '' x 90° SDR-26 </v>
          </cell>
        </row>
        <row r="610">
          <cell r="D610" t="str">
            <v xml:space="preserve">Codo PVC Ø6    '' x 45° SDR-26 </v>
          </cell>
        </row>
        <row r="611">
          <cell r="D611" t="str">
            <v xml:space="preserve">Codo PVC Ø6    '' x 90° SDR-26 </v>
          </cell>
        </row>
        <row r="612">
          <cell r="D612" t="str">
            <v>Conector Clamp Inox.</v>
          </cell>
        </row>
        <row r="613">
          <cell r="D613" t="str">
            <v xml:space="preserve">Coupling CPVC 3/4 </v>
          </cell>
        </row>
        <row r="614">
          <cell r="D614" t="str">
            <v xml:space="preserve">Coupling de 1 ½" </v>
          </cell>
        </row>
        <row r="615">
          <cell r="D615" t="str">
            <v xml:space="preserve">Coupling de 1" </v>
          </cell>
        </row>
        <row r="616">
          <cell r="D616" t="str">
            <v xml:space="preserve">Coupling de ½” </v>
          </cell>
        </row>
        <row r="617">
          <cell r="D617" t="str">
            <v xml:space="preserve">Coupling de 2" </v>
          </cell>
        </row>
        <row r="618">
          <cell r="D618" t="str">
            <v xml:space="preserve">Coupling de 3" </v>
          </cell>
        </row>
        <row r="619">
          <cell r="D619" t="str">
            <v xml:space="preserve">Coupling de ¾" </v>
          </cell>
        </row>
        <row r="620">
          <cell r="D620" t="str">
            <v xml:space="preserve">Coupling de 4" </v>
          </cell>
        </row>
        <row r="621">
          <cell r="D621" t="str">
            <v xml:space="preserve">Cruz de 1 ½" </v>
          </cell>
        </row>
        <row r="622">
          <cell r="D622" t="str">
            <v xml:space="preserve">Cruz de 1" </v>
          </cell>
        </row>
        <row r="623">
          <cell r="D623" t="str">
            <v xml:space="preserve">Cruz de ½" </v>
          </cell>
        </row>
        <row r="624">
          <cell r="D624" t="str">
            <v xml:space="preserve">Cruz de 2" </v>
          </cell>
        </row>
        <row r="625">
          <cell r="D625" t="str">
            <v xml:space="preserve">Cruz de 3" </v>
          </cell>
        </row>
        <row r="626">
          <cell r="D626" t="str">
            <v xml:space="preserve">Cruz de ¾" </v>
          </cell>
        </row>
        <row r="627">
          <cell r="D627" t="str">
            <v xml:space="preserve">Cruz de 4" </v>
          </cell>
        </row>
        <row r="628">
          <cell r="D628" t="str">
            <v xml:space="preserve">Cruz de 6" </v>
          </cell>
        </row>
        <row r="629">
          <cell r="D629" t="str">
            <v xml:space="preserve">Curva Pvc SDR-26 de 2" </v>
          </cell>
        </row>
        <row r="630">
          <cell r="D630" t="str">
            <v xml:space="preserve">Reducción bushing 1/2" x 3/8", h.g. </v>
          </cell>
        </row>
        <row r="631">
          <cell r="D631" t="str">
            <v xml:space="preserve">Reducción Bushing de 1"x ½" </v>
          </cell>
        </row>
        <row r="632">
          <cell r="D632" t="str">
            <v xml:space="preserve">Reducción Bushing de 1"x¾" </v>
          </cell>
        </row>
        <row r="633">
          <cell r="D633" t="str">
            <v xml:space="preserve">Reducción Bushing de 1½"x 1"  </v>
          </cell>
        </row>
        <row r="634">
          <cell r="D634" t="str">
            <v xml:space="preserve">Reducción Bushing de 2"x 1" </v>
          </cell>
        </row>
        <row r="635">
          <cell r="D635" t="str">
            <v xml:space="preserve">Reducción Bushing de 2"x ½" </v>
          </cell>
        </row>
        <row r="636">
          <cell r="D636" t="str">
            <v xml:space="preserve">Reducción Bushing de 2"x 1½" </v>
          </cell>
        </row>
        <row r="637">
          <cell r="D637" t="str">
            <v xml:space="preserve">Reducción Bushing de 2"x ¾" </v>
          </cell>
        </row>
        <row r="638">
          <cell r="D638" t="str">
            <v xml:space="preserve">Reducción Bushing de 3"x 1½" </v>
          </cell>
        </row>
        <row r="639">
          <cell r="D639" t="str">
            <v xml:space="preserve">Reducción Bushing de 3"x 2" </v>
          </cell>
        </row>
        <row r="640">
          <cell r="D640" t="str">
            <v xml:space="preserve">Reducción Bushing de ¾"x ½" </v>
          </cell>
        </row>
        <row r="641">
          <cell r="D641" t="str">
            <v xml:space="preserve">Reducción Bushing de 4"x 2" </v>
          </cell>
        </row>
        <row r="642">
          <cell r="D642" t="str">
            <v xml:space="preserve">Reducción Bushing de 4"x 3" </v>
          </cell>
        </row>
        <row r="643">
          <cell r="D643" t="str">
            <v xml:space="preserve">Reducción Copa de 3"x 1½" </v>
          </cell>
        </row>
        <row r="644">
          <cell r="D644" t="str">
            <v xml:space="preserve">Reducción Copa de 3"x 2" </v>
          </cell>
        </row>
        <row r="645">
          <cell r="D645" t="str">
            <v xml:space="preserve">Reducción Copa de 4"x 2" </v>
          </cell>
        </row>
        <row r="646">
          <cell r="D646" t="str">
            <v xml:space="preserve">Reducción Copa de 4"x 3" </v>
          </cell>
        </row>
        <row r="647">
          <cell r="D647" t="str">
            <v xml:space="preserve">Reducción Copa de 6"x 2" </v>
          </cell>
        </row>
        <row r="648">
          <cell r="D648" t="str">
            <v xml:space="preserve">Reducción Copa de 6"x 3" </v>
          </cell>
        </row>
        <row r="649">
          <cell r="D649" t="str">
            <v xml:space="preserve">Reducción Copa de 6"x 4" </v>
          </cell>
        </row>
        <row r="650">
          <cell r="D650" t="str">
            <v xml:space="preserve">Reducción Copa de 8"x 3" </v>
          </cell>
        </row>
        <row r="651">
          <cell r="D651" t="str">
            <v xml:space="preserve">Reducción Copa de 8"x 4" </v>
          </cell>
        </row>
        <row r="652">
          <cell r="D652" t="str">
            <v xml:space="preserve">Sifón de 1 ½ ” </v>
          </cell>
        </row>
        <row r="653">
          <cell r="D653" t="str">
            <v xml:space="preserve">Sifón de 2” </v>
          </cell>
        </row>
        <row r="654">
          <cell r="D654" t="str">
            <v xml:space="preserve">Sifón de 3” </v>
          </cell>
        </row>
        <row r="655">
          <cell r="D655" t="str">
            <v xml:space="preserve">Sifón de 4” </v>
          </cell>
        </row>
        <row r="656">
          <cell r="D656" t="str">
            <v xml:space="preserve">Sifón fregadero doble 1 ½", pvc </v>
          </cell>
        </row>
        <row r="657">
          <cell r="D657" t="str">
            <v xml:space="preserve">Sifón lavamanos, 1 ¼", cromo, completo, USA </v>
          </cell>
        </row>
        <row r="658">
          <cell r="D658" t="str">
            <v xml:space="preserve">Sifón para Fregadero </v>
          </cell>
        </row>
        <row r="659">
          <cell r="D659" t="str">
            <v xml:space="preserve">Tapón Hembra de 1 ½ " </v>
          </cell>
        </row>
        <row r="660">
          <cell r="D660" t="str">
            <v xml:space="preserve">Tapón Hembra de 1" </v>
          </cell>
        </row>
        <row r="661">
          <cell r="D661" t="str">
            <v xml:space="preserve">Tapón Hembra de ½ " </v>
          </cell>
        </row>
        <row r="662">
          <cell r="D662" t="str">
            <v xml:space="preserve">Tapón Hembra de 2" </v>
          </cell>
        </row>
        <row r="663">
          <cell r="D663" t="str">
            <v xml:space="preserve">Tapón Hembra de 3" </v>
          </cell>
        </row>
        <row r="664">
          <cell r="D664" t="str">
            <v xml:space="preserve">Tapón Hembra de ¾ " </v>
          </cell>
        </row>
        <row r="665">
          <cell r="D665" t="str">
            <v xml:space="preserve">Tapón Hembra de 4" </v>
          </cell>
        </row>
        <row r="666">
          <cell r="D666" t="str">
            <v xml:space="preserve">Tapón Macho de 1/2" h.g. </v>
          </cell>
        </row>
        <row r="667">
          <cell r="D667" t="str">
            <v xml:space="preserve">Tapón para Registro 2" </v>
          </cell>
        </row>
        <row r="668">
          <cell r="D668" t="str">
            <v xml:space="preserve">Tapón para Registro 3" </v>
          </cell>
        </row>
        <row r="669">
          <cell r="D669" t="str">
            <v xml:space="preserve">Tapón para Registro 4" </v>
          </cell>
        </row>
        <row r="670">
          <cell r="D670" t="str">
            <v xml:space="preserve">Tapón simple de 60 mm. </v>
          </cell>
        </row>
        <row r="671">
          <cell r="D671" t="str">
            <v xml:space="preserve">Tee 3/4" h.g.  </v>
          </cell>
        </row>
        <row r="672">
          <cell r="D672" t="str">
            <v xml:space="preserve">Tee CPVC 3/4" </v>
          </cell>
        </row>
        <row r="673">
          <cell r="D673" t="str">
            <v xml:space="preserve">Tee de 1 ½" SCH 40 </v>
          </cell>
        </row>
        <row r="674">
          <cell r="D674" t="str">
            <v xml:space="preserve">Tee de 1" SCH 40 </v>
          </cell>
        </row>
        <row r="675">
          <cell r="D675" t="str">
            <v xml:space="preserve">Tee de ½" SCH 40 </v>
          </cell>
        </row>
        <row r="676">
          <cell r="D676" t="str">
            <v xml:space="preserve">Tee de 2" SCH 40 </v>
          </cell>
        </row>
        <row r="677">
          <cell r="D677" t="str">
            <v xml:space="preserve">Tee de 2"x ½" SCH 40 </v>
          </cell>
        </row>
        <row r="678">
          <cell r="D678" t="str">
            <v xml:space="preserve">Tee de 2"x ¾" SCH 40 </v>
          </cell>
        </row>
        <row r="679">
          <cell r="D679" t="str">
            <v xml:space="preserve">Tee de 3" SCH 40 </v>
          </cell>
        </row>
        <row r="680">
          <cell r="D680" t="str">
            <v xml:space="preserve">Tee de 3"x 1" SCH 40 </v>
          </cell>
        </row>
        <row r="681">
          <cell r="D681" t="str">
            <v xml:space="preserve">Tee de 3"x 2" SCH 40 </v>
          </cell>
        </row>
        <row r="682">
          <cell r="D682" t="str">
            <v xml:space="preserve">Tee de ¾" SCH 40 </v>
          </cell>
        </row>
        <row r="683">
          <cell r="D683" t="str">
            <v xml:space="preserve">Tee de 4" SCH 40 </v>
          </cell>
        </row>
        <row r="684">
          <cell r="D684" t="str">
            <v xml:space="preserve">Tee de 4"x 1" SCH 40 </v>
          </cell>
        </row>
        <row r="685">
          <cell r="D685" t="str">
            <v xml:space="preserve">Tee de 4"x 2" SCH 40 </v>
          </cell>
        </row>
        <row r="686">
          <cell r="D686" t="str">
            <v xml:space="preserve">Tee de 4"x 3" SCH 40 </v>
          </cell>
        </row>
        <row r="687">
          <cell r="D687" t="str">
            <v xml:space="preserve">Tee de 6" SCH 40 </v>
          </cell>
        </row>
        <row r="688">
          <cell r="D688" t="str">
            <v xml:space="preserve">Tee H.G. Ø 1 1/2'' x 90° SCH-40 </v>
          </cell>
        </row>
        <row r="689">
          <cell r="D689" t="str">
            <v xml:space="preserve">Tubo 1 3/4" x 1 3/4" </v>
          </cell>
        </row>
        <row r="690">
          <cell r="D690" t="str">
            <v xml:space="preserve">Tubo CPVC Ø 3/4'' x 10' sch-40 </v>
          </cell>
        </row>
        <row r="691">
          <cell r="D691" t="str">
            <v xml:space="preserve">Tubo flexible con tuerca, inodoro, 3/8"x7/8" 50 cm., EVS-B50 </v>
          </cell>
        </row>
        <row r="692">
          <cell r="D692" t="str">
            <v xml:space="preserve">Tubo Fluorescente de 42 w </v>
          </cell>
        </row>
        <row r="693">
          <cell r="D693" t="str">
            <v xml:space="preserve">Tubo H.G. Ø 1 1/2'' x 20' SCH-40 </v>
          </cell>
        </row>
        <row r="694">
          <cell r="D694" t="str">
            <v xml:space="preserve">Tubo h.g. Ø 2 1/2'' x 20' </v>
          </cell>
        </row>
        <row r="695">
          <cell r="D695" t="str">
            <v xml:space="preserve">Tubo h.g. Ø 2'' x 20' </v>
          </cell>
        </row>
        <row r="696">
          <cell r="D696" t="str">
            <v xml:space="preserve">Tubo h.g. Ø 3'' x 20' </v>
          </cell>
        </row>
        <row r="697">
          <cell r="D697" t="str">
            <v xml:space="preserve">Tubo h.g. Ø 3/4'' sch-40 </v>
          </cell>
        </row>
        <row r="698">
          <cell r="D698" t="str">
            <v xml:space="preserve">Tubo h.g. Ø1'' x 20' </v>
          </cell>
        </row>
        <row r="699">
          <cell r="D699" t="str">
            <v xml:space="preserve">Tubo h.g. Ø1/2'' x 20' </v>
          </cell>
        </row>
        <row r="700">
          <cell r="D700" t="str">
            <v xml:space="preserve">Tubo IMC de 3''X10' </v>
          </cell>
        </row>
        <row r="701">
          <cell r="D701" t="str">
            <v xml:space="preserve">Tubo Polietileno Ø 15 mm </v>
          </cell>
        </row>
        <row r="702">
          <cell r="D702" t="str">
            <v xml:space="preserve">Tubo PVC Ø 1 1/2'' x 19' SCH-40 </v>
          </cell>
        </row>
        <row r="703">
          <cell r="D703" t="str">
            <v xml:space="preserve">Tubo PVC Ø 1 1/2'' x 19' sch-80 </v>
          </cell>
        </row>
        <row r="704">
          <cell r="D704" t="str">
            <v xml:space="preserve">Tubo PVC Ø 1 1/2'' x 19' sdr-26 </v>
          </cell>
        </row>
        <row r="705">
          <cell r="D705" t="str">
            <v xml:space="preserve">Tubo PVC Ø 1 1/2'' x 19' sdr-32.5 </v>
          </cell>
        </row>
        <row r="706">
          <cell r="D706" t="str">
            <v xml:space="preserve">Tubo PVC Ø 1 1/2'' x 19' sdr-41 </v>
          </cell>
        </row>
        <row r="707">
          <cell r="D707" t="str">
            <v xml:space="preserve">Tubo PVC Ø 1 3/4'' x 1 3/4'' </v>
          </cell>
        </row>
        <row r="708">
          <cell r="D708" t="str">
            <v xml:space="preserve">Tubo PVC Ø 1'' x 19' sch-40 </v>
          </cell>
        </row>
        <row r="709">
          <cell r="D709" t="str">
            <v xml:space="preserve">Tubo PVC Ø 1'' x 19' sch-80 </v>
          </cell>
        </row>
        <row r="710">
          <cell r="D710" t="str">
            <v xml:space="preserve">Tubo PVC Ø 1'' x 19' sdr-26 </v>
          </cell>
        </row>
        <row r="711">
          <cell r="D711" t="str">
            <v xml:space="preserve">Tubo PVC Ø 1/2'' x 19' sch-40 </v>
          </cell>
        </row>
        <row r="712">
          <cell r="D712" t="str">
            <v xml:space="preserve">Tubo PVC Ø 1/2'' x 19' sdr-26 </v>
          </cell>
        </row>
        <row r="713">
          <cell r="D713" t="str">
            <v xml:space="preserve">Tubo PVC Ø 10'' x 19' sch-40 p/j/goma </v>
          </cell>
        </row>
        <row r="714">
          <cell r="D714" t="str">
            <v xml:space="preserve">Tubo PVC Ø 10'' x 19' sdr-26 </v>
          </cell>
        </row>
        <row r="715">
          <cell r="D715" t="str">
            <v xml:space="preserve">Tubo PVC Ø 10'' x 19' sdr-26 p/j/goma </v>
          </cell>
        </row>
        <row r="716">
          <cell r="D716" t="str">
            <v xml:space="preserve">Tubo PVC Ø 10'' x 19' sdr-32.5 </v>
          </cell>
        </row>
        <row r="717">
          <cell r="D717" t="str">
            <v xml:space="preserve">Tubo PVC Ø 10'' x 19' sdr-32.5 p/j/goma </v>
          </cell>
        </row>
        <row r="718">
          <cell r="D718" t="str">
            <v xml:space="preserve">Tubo PVC Ø 10'' x 19' sdr-41 </v>
          </cell>
        </row>
        <row r="719">
          <cell r="D719" t="str">
            <v xml:space="preserve">Tubo PVC Ø 10'' x 19' sdr-41 p/j/goma </v>
          </cell>
        </row>
        <row r="720">
          <cell r="D720" t="str">
            <v xml:space="preserve">Tubo PVC Ø 12'' x 19 sch-40 p/j/goma </v>
          </cell>
        </row>
        <row r="721">
          <cell r="D721" t="str">
            <v xml:space="preserve">Tubo PVC Ø 12'' x 19' sdr-26 </v>
          </cell>
        </row>
        <row r="722">
          <cell r="D722" t="str">
            <v xml:space="preserve">Tubo PVC Ø 12'' x 19' sdr-26 p/j/goma </v>
          </cell>
        </row>
        <row r="723">
          <cell r="D723" t="str">
            <v xml:space="preserve">Tubo PVC Ø 12'' x 19' sdr-32.5 </v>
          </cell>
        </row>
        <row r="724">
          <cell r="D724" t="str">
            <v xml:space="preserve">Tubo PVC Ø 12'' x 19' sdr-32.5 p/j/goma </v>
          </cell>
        </row>
        <row r="725">
          <cell r="D725" t="str">
            <v xml:space="preserve">Tubo PVC Ø 12'' x 19' sdr-41 </v>
          </cell>
        </row>
        <row r="726">
          <cell r="D726" t="str">
            <v xml:space="preserve">Tubo PVC Ø 12'' x 19' sdr-41 p/j/goma </v>
          </cell>
        </row>
        <row r="727">
          <cell r="D727" t="str">
            <v xml:space="preserve">Tubo PVC Ø 14'' x 19' sdr-41 p/j/goma </v>
          </cell>
        </row>
        <row r="728">
          <cell r="D728" t="str">
            <v xml:space="preserve">Tubo PVC Ø 14'' x19'' sdr-26 </v>
          </cell>
        </row>
        <row r="729">
          <cell r="D729" t="str">
            <v xml:space="preserve">Tubo PVC Ø 16'' x 19' sdr-26 </v>
          </cell>
        </row>
        <row r="730">
          <cell r="D730" t="str">
            <v xml:space="preserve">Tubo PVC Ø 16'' x 19' sdr-26 p/j/goma </v>
          </cell>
        </row>
        <row r="731">
          <cell r="D731" t="str">
            <v xml:space="preserve">Tubo PVC Ø 16'' x 19' sdr-32.5 </v>
          </cell>
        </row>
        <row r="732">
          <cell r="D732" t="str">
            <v xml:space="preserve">Tubo PVC Ø 16'' x 19' sdr-32.5 p/j/goma </v>
          </cell>
        </row>
        <row r="733">
          <cell r="D733" t="str">
            <v xml:space="preserve">Tubo PVC Ø 16'' x 19' sdr-41 </v>
          </cell>
        </row>
        <row r="734">
          <cell r="D734" t="str">
            <v xml:space="preserve">Tubo PVC Ø 16'' x 19' sdr-41 p/j/goma </v>
          </cell>
        </row>
        <row r="735">
          <cell r="D735" t="str">
            <v xml:space="preserve">Tubo PVC Ø 18'' x 19' sdr-41 p/j/goma </v>
          </cell>
        </row>
        <row r="736">
          <cell r="D736" t="str">
            <v xml:space="preserve">Tubo PVC Ø 2'' x 19' sch-40 </v>
          </cell>
        </row>
        <row r="737">
          <cell r="D737" t="str">
            <v xml:space="preserve">Tubo PVC Ø 2'' x 19' sch-80 </v>
          </cell>
        </row>
        <row r="738">
          <cell r="D738" t="str">
            <v xml:space="preserve">Tubo PVC Ø 2'' x 19' sdr-26 </v>
          </cell>
        </row>
        <row r="739">
          <cell r="D739" t="str">
            <v xml:space="preserve">Tubo PVC Ø 2'' x 19' sdr-32.5 </v>
          </cell>
        </row>
        <row r="740">
          <cell r="D740" t="str">
            <v xml:space="preserve">Tubo PVC Ø 2'' x 19' sdr-41 </v>
          </cell>
        </row>
        <row r="741">
          <cell r="D741" t="str">
            <v xml:space="preserve">Tubo PVC Ø 20'' x 19' sdr-26 </v>
          </cell>
        </row>
        <row r="742">
          <cell r="D742" t="str">
            <v xml:space="preserve">Tubo PVC Ø 20'' x 19' sdr-26 p/j/goma </v>
          </cell>
        </row>
        <row r="743">
          <cell r="D743" t="str">
            <v xml:space="preserve">Tubo PVC Ø 20'' x 19' sdr-32.5 </v>
          </cell>
        </row>
        <row r="744">
          <cell r="D744" t="str">
            <v xml:space="preserve">Tubo PVC Ø 20'' x 19' sdr-32.5 p/j/goma </v>
          </cell>
        </row>
        <row r="745">
          <cell r="D745" t="str">
            <v xml:space="preserve">Tubo PVC Ø 20'' x 19' sdr-41 </v>
          </cell>
        </row>
        <row r="746">
          <cell r="D746" t="str">
            <v xml:space="preserve">Tubo PVC Ø 20'' x 19' sdr-41 p/j/goma </v>
          </cell>
        </row>
        <row r="747">
          <cell r="D747" t="str">
            <v xml:space="preserve">Tubo PVC Ø 24'' x 19' sdr-26 </v>
          </cell>
        </row>
        <row r="748">
          <cell r="D748" t="str">
            <v xml:space="preserve">Tubo PVC Ø 24'' x 19' sdr-26 p/j/goma </v>
          </cell>
        </row>
        <row r="749">
          <cell r="D749" t="str">
            <v xml:space="preserve">Tubo PVC Ø 24'' x 19' sdr-32.5 </v>
          </cell>
        </row>
        <row r="750">
          <cell r="D750" t="str">
            <v xml:space="preserve">Tubo PVC Ø 24'' x 19' sdr-41 </v>
          </cell>
        </row>
        <row r="751">
          <cell r="D751" t="str">
            <v xml:space="preserve">Tubo PVC Ø 24'' x 19' sdr-41 p/j/goma </v>
          </cell>
        </row>
        <row r="752">
          <cell r="D752" t="str">
            <v xml:space="preserve">Tubo PVC Ø 3'' x 19' sch-40 </v>
          </cell>
        </row>
        <row r="753">
          <cell r="D753" t="str">
            <v xml:space="preserve">Tubo PVC Ø 3'' x 19' sch-40 p/j/goma </v>
          </cell>
        </row>
        <row r="754">
          <cell r="D754" t="str">
            <v xml:space="preserve">Tubo PVC Ø 3'' x 19' sdr-26 </v>
          </cell>
        </row>
        <row r="755">
          <cell r="D755" t="str">
            <v xml:space="preserve">Tubo PVC Ø 3'' x 19' sdr-26 p/j/goma </v>
          </cell>
        </row>
        <row r="756">
          <cell r="D756" t="str">
            <v xml:space="preserve">Tubo PVC Ø 3'' x 19' sdr-32.5 </v>
          </cell>
        </row>
        <row r="757">
          <cell r="D757" t="str">
            <v xml:space="preserve">Tubo PVC Ø 3'' x 19' sdr-32.5 p/j/goma </v>
          </cell>
        </row>
        <row r="758">
          <cell r="D758" t="str">
            <v xml:space="preserve">Tubo PVC Ø 3'' x 19' sdr-41 </v>
          </cell>
        </row>
        <row r="759">
          <cell r="D759" t="str">
            <v xml:space="preserve">Tubo PVC Ø 3'' x 19' sdr-41 p/j/goma </v>
          </cell>
        </row>
        <row r="760">
          <cell r="D760" t="str">
            <v xml:space="preserve">Tubo PVC Ø 3/4'' x 19' sch-40 </v>
          </cell>
        </row>
        <row r="761">
          <cell r="D761" t="str">
            <v xml:space="preserve">Tubo PVC Ø 3/4'' x 19' sdr-26 </v>
          </cell>
        </row>
        <row r="762">
          <cell r="D762" t="str">
            <v xml:space="preserve">Tubo PVC Ø 4'' x 19' sdr-26 </v>
          </cell>
        </row>
        <row r="763">
          <cell r="D763" t="str">
            <v xml:space="preserve">Tubo PVC Ø 4'' x 19' sdr-26 p/j/goma </v>
          </cell>
        </row>
        <row r="764">
          <cell r="D764" t="str">
            <v xml:space="preserve">Tubo PVC Ø 4'' x 19' sdr-32.5 </v>
          </cell>
        </row>
        <row r="765">
          <cell r="D765" t="str">
            <v xml:space="preserve">Tubo PVC Ø 4'' x 19' sdr-32.5 p/j/goma </v>
          </cell>
        </row>
        <row r="766">
          <cell r="D766" t="str">
            <v xml:space="preserve">Tubo PVC Ø 4'' x 19' sdr-41 </v>
          </cell>
        </row>
        <row r="767">
          <cell r="D767" t="str">
            <v xml:space="preserve">Tubo PVC Ø 4'' x 19' sdr-41 p/j/goma </v>
          </cell>
        </row>
        <row r="768">
          <cell r="D768" t="str">
            <v xml:space="preserve">Tubo PVC Ø 6'' x 19' sch-40 </v>
          </cell>
        </row>
        <row r="769">
          <cell r="D769" t="str">
            <v xml:space="preserve">Tubo PVC Ø 6'' x 19' sch-40 p/j/goma </v>
          </cell>
        </row>
        <row r="770">
          <cell r="D770" t="str">
            <v xml:space="preserve">Tubo PVC Ø 6'' x 19' sdr-26 </v>
          </cell>
        </row>
        <row r="771">
          <cell r="D771" t="str">
            <v xml:space="preserve">Tubo PVC Ø 6'' x 19' sdr-26 p/j/goma </v>
          </cell>
        </row>
        <row r="772">
          <cell r="D772" t="str">
            <v xml:space="preserve">Tubo PVC Ø 6'' x 19' sdr-32.5 </v>
          </cell>
        </row>
        <row r="773">
          <cell r="D773" t="str">
            <v xml:space="preserve">Tubo PVC Ø 6'' x 19' sdr-32.5 p/j/goma </v>
          </cell>
        </row>
        <row r="774">
          <cell r="D774" t="str">
            <v xml:space="preserve">Tubo PVC Ø 6'' x 19' sdr-41 </v>
          </cell>
        </row>
        <row r="775">
          <cell r="D775" t="str">
            <v xml:space="preserve">Tubo PVC Ø 6'' x 19' sdr-41 p/j/goma </v>
          </cell>
        </row>
        <row r="776">
          <cell r="D776" t="str">
            <v xml:space="preserve">Tubo PVC Ø 8'' x 19' sch-40 </v>
          </cell>
        </row>
        <row r="777">
          <cell r="D777" t="str">
            <v xml:space="preserve">Tubo PVC Ø 8'' x 19' sch-40 p/j/goma </v>
          </cell>
        </row>
        <row r="778">
          <cell r="D778" t="str">
            <v xml:space="preserve">Tubo PVC Ø 8'' x 19' sdr-26 </v>
          </cell>
        </row>
        <row r="779">
          <cell r="D779" t="str">
            <v xml:space="preserve">Tubo PVC Ø 8'' x 19' sdr-26 p/j/goma </v>
          </cell>
        </row>
        <row r="780">
          <cell r="D780" t="str">
            <v xml:space="preserve">Tubo PVC Ø 8'' x 19' sdr-32.5 </v>
          </cell>
        </row>
        <row r="781">
          <cell r="D781" t="str">
            <v xml:space="preserve">Tubo PVC Ø 8'' x 19' sdr-32.5 p/j/goma </v>
          </cell>
        </row>
        <row r="782">
          <cell r="D782" t="str">
            <v xml:space="preserve">Tubo PVC Ø 8'' x 19' sdr-41 </v>
          </cell>
        </row>
        <row r="783">
          <cell r="D783" t="str">
            <v xml:space="preserve">Tubo PVC Ø 8'' x 19' sdr-41 p/j/goma </v>
          </cell>
        </row>
        <row r="784">
          <cell r="D784" t="str">
            <v xml:space="preserve">TY de 1 ½" </v>
          </cell>
        </row>
        <row r="785">
          <cell r="D785" t="str">
            <v xml:space="preserve">TY de 2" </v>
          </cell>
        </row>
        <row r="786">
          <cell r="D786" t="str">
            <v xml:space="preserve">TY de 3" </v>
          </cell>
        </row>
        <row r="787">
          <cell r="D787" t="str">
            <v xml:space="preserve">TY de 3"x2" </v>
          </cell>
        </row>
        <row r="788">
          <cell r="D788" t="str">
            <v xml:space="preserve">TY de 4" </v>
          </cell>
        </row>
        <row r="789">
          <cell r="D789" t="str">
            <v xml:space="preserve">TY de 4"x2" </v>
          </cell>
        </row>
        <row r="790">
          <cell r="D790" t="str">
            <v xml:space="preserve">TY de 4"x3" </v>
          </cell>
        </row>
        <row r="791">
          <cell r="D791" t="str">
            <v xml:space="preserve">Yee de 1 ½" </v>
          </cell>
        </row>
        <row r="792">
          <cell r="D792" t="str">
            <v xml:space="preserve">Yee de 2" </v>
          </cell>
        </row>
        <row r="793">
          <cell r="D793" t="str">
            <v xml:space="preserve">Yee de 3" </v>
          </cell>
        </row>
        <row r="794">
          <cell r="D794" t="str">
            <v xml:space="preserve">Yee de 4" </v>
          </cell>
        </row>
        <row r="795">
          <cell r="D795" t="str">
            <v xml:space="preserve">Yee Reducida de 3"x2" </v>
          </cell>
        </row>
        <row r="796">
          <cell r="D796" t="str">
            <v xml:space="preserve">Yee Reducida de 4"x2" </v>
          </cell>
        </row>
        <row r="797">
          <cell r="D797" t="str">
            <v xml:space="preserve">Yee Reducida de 4"x3" </v>
          </cell>
        </row>
        <row r="798">
          <cell r="D798" t="str">
            <v>Materiales Eléctricos</v>
          </cell>
        </row>
        <row r="799">
          <cell r="D799" t="str">
            <v>Alambre thhw #1/0, Str.</v>
          </cell>
        </row>
        <row r="800">
          <cell r="D800" t="str">
            <v>Alambre thhw #10, Str.</v>
          </cell>
        </row>
        <row r="801">
          <cell r="D801" t="str">
            <v>Alambre thhw #12, Str.</v>
          </cell>
        </row>
        <row r="802">
          <cell r="D802" t="str">
            <v>Alambre thhw #14, Str.</v>
          </cell>
        </row>
        <row r="803">
          <cell r="D803" t="str">
            <v>Alambre thhw #2, Str.</v>
          </cell>
        </row>
        <row r="804">
          <cell r="D804" t="str">
            <v>Alambre thhw #2/0, Str.</v>
          </cell>
        </row>
        <row r="805">
          <cell r="D805" t="str">
            <v>Alambre thhw #3/0, Str.</v>
          </cell>
        </row>
        <row r="806">
          <cell r="D806" t="str">
            <v>Alambre thhw #4, Str.</v>
          </cell>
        </row>
        <row r="807">
          <cell r="D807" t="str">
            <v>Alambre thhw #4/0, Str.</v>
          </cell>
        </row>
        <row r="808">
          <cell r="D808" t="str">
            <v>Alambre thhw #6, Str.</v>
          </cell>
        </row>
        <row r="809">
          <cell r="D809" t="str">
            <v>Alambre thhw #8, Str.</v>
          </cell>
        </row>
        <row r="810">
          <cell r="D810" t="str">
            <v>Alambre thw #1/0, Str.</v>
          </cell>
        </row>
        <row r="811">
          <cell r="D811" t="str">
            <v>Alambre thw #2, Str.</v>
          </cell>
        </row>
        <row r="812">
          <cell r="D812" t="str">
            <v>Alambre thw #2/0, Str.</v>
          </cell>
        </row>
        <row r="813">
          <cell r="D813" t="str">
            <v>Alambre thw #3/0, Str.</v>
          </cell>
        </row>
        <row r="814">
          <cell r="D814" t="str">
            <v>Alambre thw #4, Str.</v>
          </cell>
        </row>
        <row r="815">
          <cell r="D815" t="str">
            <v>Alambre thw #4/0, Str.</v>
          </cell>
        </row>
        <row r="816">
          <cell r="D816" t="str">
            <v>Alambre thw #6, Str.</v>
          </cell>
        </row>
        <row r="817">
          <cell r="D817" t="str">
            <v>Alambre thw #8, Str.</v>
          </cell>
        </row>
        <row r="818">
          <cell r="D818" t="str">
            <v>Alambre URD 100% No.2  aislado para 300 KV</v>
          </cell>
        </row>
        <row r="819">
          <cell r="D819" t="str">
            <v>Cable Coaxial TV</v>
          </cell>
        </row>
        <row r="820">
          <cell r="D820" t="str">
            <v>Cable TCP/IP</v>
          </cell>
        </row>
        <row r="821">
          <cell r="D821" t="str">
            <v>Caja metal 2"x4" de ½", americana</v>
          </cell>
        </row>
        <row r="822">
          <cell r="D822" t="str">
            <v>Caja metal 2"x4" de ¾", americana</v>
          </cell>
        </row>
        <row r="823">
          <cell r="D823" t="str">
            <v>Caja metal 4"x4" de ½-¾", americana</v>
          </cell>
        </row>
        <row r="824">
          <cell r="D824" t="str">
            <v>Caja octagonal de ½-¾", americana</v>
          </cell>
        </row>
        <row r="825">
          <cell r="D825" t="str">
            <v>Caja p/ Canaleta 2" x 4"</v>
          </cell>
        </row>
        <row r="826">
          <cell r="D826" t="str">
            <v>Caja Plástica 2"x4" de ½", americana</v>
          </cell>
        </row>
        <row r="827">
          <cell r="D827" t="str">
            <v>Calent. de gas 14 litros por minuto, "Splendid"</v>
          </cell>
        </row>
        <row r="828">
          <cell r="D828" t="str">
            <v>Calent. eléct. 20 Gls, importado</v>
          </cell>
        </row>
        <row r="829">
          <cell r="D829" t="str">
            <v>Calent. eléct. Criollo 30 Gls, f. de vidrio</v>
          </cell>
        </row>
        <row r="830">
          <cell r="D830" t="str">
            <v>Calentador de Linea a gas Mod GT-310-P 190,000 BTU</v>
          </cell>
        </row>
        <row r="831">
          <cell r="D831" t="str">
            <v xml:space="preserve">Panel contador ELECTRO con "breakers" de 100 amp. </v>
          </cell>
        </row>
        <row r="832">
          <cell r="D832" t="str">
            <v xml:space="preserve">Panel contador ELECTRO con "breakers" de 60 amp. </v>
          </cell>
        </row>
        <row r="833">
          <cell r="D833" t="str">
            <v xml:space="preserve">Panel De Intercom </v>
          </cell>
        </row>
        <row r="834">
          <cell r="D834" t="str">
            <v xml:space="preserve">Panel distrib. 1 ph, 12 a 24 ctos., 125 amp. </v>
          </cell>
        </row>
        <row r="835">
          <cell r="D835" t="str">
            <v xml:space="preserve">Panel distrib. 1 ph, 2 a 4 ctos., 40 amp. </v>
          </cell>
        </row>
        <row r="836">
          <cell r="D836" t="str">
            <v xml:space="preserve">Panel distrib. 1 ph, 4 a 8 ctos., 125 amp. </v>
          </cell>
        </row>
        <row r="837">
          <cell r="D837" t="str">
            <v xml:space="preserve">Panel distrib. 1 ph, 6 a 12 ctos., 125 amp. </v>
          </cell>
        </row>
        <row r="838">
          <cell r="D838" t="str">
            <v xml:space="preserve">Panel distrib. 1 ph, 8 a 16 ctos., 125 amp. </v>
          </cell>
        </row>
        <row r="839">
          <cell r="D839" t="str">
            <v xml:space="preserve">Registro 10"x10"x4", criollo </v>
          </cell>
        </row>
        <row r="840">
          <cell r="D840" t="str">
            <v xml:space="preserve">Registro 4"x4", ko 1 ¼", usa </v>
          </cell>
        </row>
        <row r="841">
          <cell r="D841" t="str">
            <v xml:space="preserve">Registro 5"x5", ko 1 ¼", usa </v>
          </cell>
        </row>
        <row r="842">
          <cell r="D842" t="str">
            <v xml:space="preserve">Registro 6"x6"x4", criollo </v>
          </cell>
        </row>
        <row r="843">
          <cell r="D843" t="str">
            <v xml:space="preserve">Registro 8"x8"x4", criollo </v>
          </cell>
        </row>
        <row r="844">
          <cell r="D844" t="str">
            <v>Registro eléctrico Hormígon 24' x 24'</v>
          </cell>
        </row>
        <row r="845">
          <cell r="D845" t="str">
            <v xml:space="preserve">Registro Eléctrico Plástico HW de piso 3495 </v>
          </cell>
        </row>
        <row r="846">
          <cell r="D846" t="str">
            <v xml:space="preserve">Registro galvanizado 12"x12"x4", criollo </v>
          </cell>
        </row>
        <row r="847">
          <cell r="D847" t="str">
            <v xml:space="preserve">Registro plexo ele400ce </v>
          </cell>
        </row>
        <row r="848">
          <cell r="D848" t="str">
            <v xml:space="preserve">Roseta "Levitón" 9875, porcelana americana </v>
          </cell>
        </row>
        <row r="849">
          <cell r="D849" t="str">
            <v xml:space="preserve">Salida Telefónica de Intercomm </v>
          </cell>
        </row>
        <row r="850">
          <cell r="D850" t="str">
            <v xml:space="preserve">Sella TAPE Nat. GYP 250' 20/CTN </v>
          </cell>
        </row>
        <row r="851">
          <cell r="D851" t="str">
            <v xml:space="preserve">Set de ServoMotor para Entrada Vehicular </v>
          </cell>
        </row>
        <row r="852">
          <cell r="D852" t="str">
            <v xml:space="preserve">Switch Diario ACEIS 230V </v>
          </cell>
        </row>
        <row r="853">
          <cell r="D853" t="str">
            <v xml:space="preserve">Tapa  2"x4" ciega o para interruptor, PVC. </v>
          </cell>
        </row>
        <row r="854">
          <cell r="D854" t="str">
            <v xml:space="preserve">Tapa  2"x4" ciega o para tomacorriente, PVC. </v>
          </cell>
        </row>
        <row r="855">
          <cell r="D855" t="str">
            <v xml:space="preserve">Tapa  2"x4" para tomacorriente, UPS </v>
          </cell>
        </row>
        <row r="856">
          <cell r="D856" t="str">
            <v xml:space="preserve">Tapa  ciega 2"x4", ko ½", metálica. </v>
          </cell>
        </row>
        <row r="857">
          <cell r="D857" t="str">
            <v xml:space="preserve">Tape de goma 3M Scoth-23 </v>
          </cell>
        </row>
        <row r="858">
          <cell r="D858" t="str">
            <v xml:space="preserve">Tape Europa Negro 25 x 25 </v>
          </cell>
        </row>
        <row r="859">
          <cell r="D859" t="str">
            <v xml:space="preserve">Tape Fibra Vidrio 2 x 300' </v>
          </cell>
        </row>
        <row r="860">
          <cell r="D860" t="str">
            <v xml:space="preserve">Tape plástico 3M Scoth-33 Súper </v>
          </cell>
        </row>
        <row r="861">
          <cell r="D861" t="str">
            <v xml:space="preserve">Tape vinyl "3M", súper 33T </v>
          </cell>
        </row>
        <row r="862">
          <cell r="D862" t="str">
            <v xml:space="preserve">Tarugos plásticos 3/8"x2 ½", mamey </v>
          </cell>
        </row>
        <row r="863">
          <cell r="D863" t="str">
            <v xml:space="preserve">Toma Cable/TV </v>
          </cell>
        </row>
        <row r="864">
          <cell r="D864" t="str">
            <v xml:space="preserve">Toma Data RJ45 </v>
          </cell>
        </row>
        <row r="865">
          <cell r="D865" t="str">
            <v xml:space="preserve">Toma Telefonía RJ232 </v>
          </cell>
        </row>
        <row r="866">
          <cell r="D866" t="str">
            <v xml:space="preserve">Tomacorriente doble, 110 v., 15 A. "Levitón" 5320-ICP </v>
          </cell>
        </row>
        <row r="867">
          <cell r="D867" t="str">
            <v xml:space="preserve">Tomacorriente sencillo, 220 v., 15 A., "Levitón" 5029-I </v>
          </cell>
        </row>
        <row r="868">
          <cell r="D868" t="str">
            <v xml:space="preserve">Transfer de Generador a Línea Comercial </v>
          </cell>
        </row>
        <row r="869">
          <cell r="D869" t="str">
            <v xml:space="preserve">Transformador Intermatic 100W (PX-100) </v>
          </cell>
        </row>
        <row r="870">
          <cell r="D870" t="str">
            <v xml:space="preserve">Transformador Pad Mounted de 50 Kva </v>
          </cell>
        </row>
        <row r="871">
          <cell r="D871" t="str">
            <v xml:space="preserve">Transformador Pad-Mounted de 300 KVA, Voltaje: 7200/12470Y-120/240, 3Ø, Frente muerto, radial </v>
          </cell>
        </row>
        <row r="872">
          <cell r="D872" t="str">
            <v xml:space="preserve">Tubo Fluorescente de 42 w </v>
          </cell>
        </row>
        <row r="873">
          <cell r="D873" t="str">
            <v xml:space="preserve">Tubo IMC de 3''X10' </v>
          </cell>
        </row>
        <row r="874">
          <cell r="D874" t="str">
            <v xml:space="preserve">Varilla de cobre 5/8"x6' </v>
          </cell>
        </row>
        <row r="875">
          <cell r="D875" t="str">
            <v xml:space="preserve">Varilla de puesta a tierra, 5/8" x 6' sin Conector </v>
          </cell>
        </row>
        <row r="876">
          <cell r="D876" t="str">
            <v>Servicios de Alquileres y Especiales</v>
          </cell>
        </row>
        <row r="877">
          <cell r="D877" t="str">
            <v>SandBlasting Superficie Metálicas</v>
          </cell>
        </row>
        <row r="878">
          <cell r="D878" t="str">
            <v>Servicio de Fumigación contra termitas</v>
          </cell>
        </row>
        <row r="879">
          <cell r="D879" t="str">
            <v>Transporte de Estructuas Metálica</v>
          </cell>
        </row>
        <row r="880">
          <cell r="D880" t="str">
            <v>Transporte de Losas Hollow Core</v>
          </cell>
        </row>
        <row r="881">
          <cell r="D881" t="str">
            <v>Alambre thhw #2, Str.</v>
          </cell>
        </row>
        <row r="882">
          <cell r="D882" t="str">
            <v>Alambre thhw #2/0, Str.</v>
          </cell>
        </row>
        <row r="883">
          <cell r="D883" t="str">
            <v>Alambre thhw #3/0, Str.</v>
          </cell>
        </row>
        <row r="884">
          <cell r="D884" t="str">
            <v>Alambre thhw #4, Str.</v>
          </cell>
        </row>
        <row r="885">
          <cell r="D885" t="str">
            <v>Alambre thhw #4/0, Str.</v>
          </cell>
        </row>
        <row r="886">
          <cell r="D886" t="str">
            <v>Alambre thhw #6, Str.</v>
          </cell>
        </row>
        <row r="887">
          <cell r="D887" t="str">
            <v>Alambre thhw #8, Str.</v>
          </cell>
        </row>
        <row r="888">
          <cell r="D888" t="str">
            <v>Alambre thw #1/0, Str.</v>
          </cell>
        </row>
      </sheetData>
      <sheetData sheetId="9" refreshError="1"/>
      <sheetData sheetId="10" refreshError="1"/>
      <sheetData sheetId="11" refreshError="1"/>
      <sheetData sheetId="12">
        <row r="1">
          <cell r="A1" t="str">
            <v>Disciplina</v>
          </cell>
          <cell r="B1" t="str">
            <v>Mano de Obras</v>
          </cell>
          <cell r="C1" t="str">
            <v>Ud</v>
          </cell>
          <cell r="D1" t="str">
            <v>Rendimiento</v>
          </cell>
          <cell r="E1" t="str">
            <v>Maestro de área [MA]</v>
          </cell>
          <cell r="F1" t="str">
            <v>Brigada topográfica (BT)</v>
          </cell>
          <cell r="G1" t="str">
            <v>Ayudante [AY]</v>
          </cell>
          <cell r="H1" t="str">
            <v>Operario primera categoría [OP1]</v>
          </cell>
          <cell r="I1" t="str">
            <v>Operario Segunda categoría [OP2]</v>
          </cell>
          <cell r="J1" t="str">
            <v>Operario tercera categoría - Terminador [OP3]</v>
          </cell>
          <cell r="K1" t="str">
            <v>Técnico calificado [TC]</v>
          </cell>
          <cell r="L1" t="str">
            <v>Técnico no calificado o PEÓN [TNC]</v>
          </cell>
          <cell r="M1" t="str">
            <v>Técnico no calificado o PEÓN [TNC]</v>
          </cell>
          <cell r="N1" t="str">
            <v>Costo Unitario</v>
          </cell>
        </row>
        <row r="2">
          <cell r="B2" t="str">
            <v>OPERADORES</v>
          </cell>
        </row>
        <row r="3">
          <cell r="A3" t="str">
            <v>Técnicos Especiales</v>
          </cell>
          <cell r="B3" t="str">
            <v>M. O.1001-1 [MA] Maestro de área (MA)</v>
          </cell>
          <cell r="C3" t="str">
            <v>Día</v>
          </cell>
          <cell r="D3">
            <v>1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1719</v>
          </cell>
        </row>
        <row r="4">
          <cell r="A4" t="str">
            <v>Técnicos Especiales</v>
          </cell>
          <cell r="B4" t="str">
            <v>M. O.1001-2 [BT] Brigada topográfica (BT)</v>
          </cell>
          <cell r="C4" t="str">
            <v>Día</v>
          </cell>
          <cell r="D4">
            <v>1</v>
          </cell>
          <cell r="E4">
            <v>0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6493.8530769230783</v>
          </cell>
        </row>
        <row r="5">
          <cell r="A5" t="str">
            <v>Técnicos Especiales</v>
          </cell>
          <cell r="B5" t="str">
            <v>M. O.1001-3 [AY] Ayudante (AY)</v>
          </cell>
          <cell r="C5" t="str">
            <v>Día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736.52538461538381</v>
          </cell>
        </row>
        <row r="6">
          <cell r="A6" t="str">
            <v>Técnicos Especiales</v>
          </cell>
          <cell r="B6" t="str">
            <v>M. O.1001-4 [OP1] Operario primera categoría (OP1)</v>
          </cell>
          <cell r="C6" t="str">
            <v>Día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1364.6215384615386</v>
          </cell>
        </row>
        <row r="7">
          <cell r="A7" t="str">
            <v>Técnicos Especiales</v>
          </cell>
          <cell r="B7" t="str">
            <v>M. O.1001-5 [OP2] Operario Segunda categoría (OP2)</v>
          </cell>
          <cell r="C7" t="str">
            <v>Día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1090.9038461538469</v>
          </cell>
        </row>
        <row r="8">
          <cell r="A8" t="str">
            <v>Técnicos Especiales</v>
          </cell>
          <cell r="B8" t="str">
            <v>M. O.1001-6 [OP3] Operario tercera categoría - Terminador (OP3)</v>
          </cell>
          <cell r="C8" t="str">
            <v>Día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956.02846153846122</v>
          </cell>
        </row>
        <row r="9">
          <cell r="A9" t="str">
            <v>Técnicos Especiales</v>
          </cell>
          <cell r="B9" t="str">
            <v>M. O.1001-7 [TC] Técnico calificado (TC)</v>
          </cell>
          <cell r="C9" t="str">
            <v>Día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626.77384615384688</v>
          </cell>
        </row>
        <row r="10">
          <cell r="A10" t="str">
            <v>Técnicos Especiales</v>
          </cell>
          <cell r="B10" t="str">
            <v>M. O.1001-8 [TNC] Técnico no calificado o PEÓN (TNC)</v>
          </cell>
          <cell r="C10" t="str">
            <v>Día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572.55923076923068</v>
          </cell>
        </row>
        <row r="11">
          <cell r="A11" t="str">
            <v>Técnicos Especiales</v>
          </cell>
          <cell r="B11" t="str">
            <v>M. O.1001-P [TPG] Topógrafo (TPG)</v>
          </cell>
          <cell r="C11" t="str">
            <v>Día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2729.2430769230773</v>
          </cell>
        </row>
        <row r="12">
          <cell r="A12" t="str">
            <v>Albañilería</v>
          </cell>
          <cell r="B12" t="str">
            <v xml:space="preserve">COLOCACIÓN DE BLOQUES  </v>
          </cell>
        </row>
        <row r="13">
          <cell r="A13" t="str">
            <v>Albañilería</v>
          </cell>
          <cell r="B13" t="str">
            <v xml:space="preserve">M. O.1002-1 [1] Bloque de 4x8x16 pulgs  </v>
          </cell>
          <cell r="C13" t="str">
            <v>Ud</v>
          </cell>
          <cell r="D13">
            <v>125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19.633624615384623</v>
          </cell>
        </row>
        <row r="14">
          <cell r="A14" t="str">
            <v>Albañilería</v>
          </cell>
          <cell r="B14" t="str">
            <v xml:space="preserve">M. O.1002-2 [2] Bloque de 6x8x16 pulgs.  </v>
          </cell>
          <cell r="C14" t="str">
            <v>Ud</v>
          </cell>
          <cell r="D14">
            <v>150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16.36135384615385</v>
          </cell>
        </row>
        <row r="15">
          <cell r="A15" t="str">
            <v>Albañilería</v>
          </cell>
          <cell r="B15" t="str">
            <v xml:space="preserve">M. O.1002-3 [3] Bloque de 6x8x18 pulgs.   </v>
          </cell>
          <cell r="C15" t="str">
            <v>Ud</v>
          </cell>
          <cell r="D15">
            <v>135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18.179282051282058</v>
          </cell>
        </row>
        <row r="16">
          <cell r="A16" t="str">
            <v>Albañilería</v>
          </cell>
          <cell r="B16" t="str">
            <v xml:space="preserve">M. O.1002-4 [4] Bloque de 8x8x16 pulgs.  </v>
          </cell>
          <cell r="C16" t="str">
            <v>Ud</v>
          </cell>
          <cell r="D16">
            <v>135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18.179282051282058</v>
          </cell>
        </row>
        <row r="17">
          <cell r="A17" t="str">
            <v>Albañilería</v>
          </cell>
          <cell r="B17" t="str">
            <v xml:space="preserve">M. O.1002-5 [5] Bloque de 12x8x16 pulgs.  </v>
          </cell>
          <cell r="C17" t="str">
            <v>Ud</v>
          </cell>
          <cell r="D17">
            <v>90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1</v>
          </cell>
          <cell r="L17">
            <v>1</v>
          </cell>
          <cell r="M17">
            <v>0</v>
          </cell>
          <cell r="N17">
            <v>33.630692307692314</v>
          </cell>
        </row>
        <row r="18">
          <cell r="A18" t="str">
            <v>Albañilería</v>
          </cell>
          <cell r="B18" t="str">
            <v xml:space="preserve">M. O.1002-6 [6] Bloque ornamental de 5x25x20 pulgs. </v>
          </cell>
          <cell r="C18" t="str">
            <v>Ud</v>
          </cell>
          <cell r="D18">
            <v>75</v>
          </cell>
          <cell r="E18">
            <v>0</v>
          </cell>
          <cell r="F18">
            <v>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28.015292307692302</v>
          </cell>
        </row>
        <row r="19">
          <cell r="A19" t="str">
            <v>Albañilería</v>
          </cell>
          <cell r="B19" t="str">
            <v xml:space="preserve">M. O.1002-7 [7] Bloque irregular  </v>
          </cell>
          <cell r="C19" t="str">
            <v>Ud</v>
          </cell>
          <cell r="D19">
            <v>57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36.862226720647762</v>
          </cell>
        </row>
        <row r="20">
          <cell r="A20" t="str">
            <v>Albañilería</v>
          </cell>
          <cell r="B20" t="str">
            <v>M. O.1002-8 [8] Bloque calado</v>
          </cell>
          <cell r="C20" t="str">
            <v>Ud</v>
          </cell>
          <cell r="D20">
            <v>55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36.207188811188828</v>
          </cell>
        </row>
        <row r="21">
          <cell r="A21" t="str">
            <v>Albañilería</v>
          </cell>
          <cell r="B21" t="str">
            <v>M. O.1002-9 [9] Block ornamental de barro o cemento.</v>
          </cell>
          <cell r="C21" t="str">
            <v>Ud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36.207188811188828</v>
          </cell>
        </row>
        <row r="22">
          <cell r="A22" t="str">
            <v>Albañilería</v>
          </cell>
          <cell r="B22" t="str">
            <v>M. O.1002-10 [10] Por violinar juntas de blocks horizontales y verticales una cara, con una regla adicional c/u.</v>
          </cell>
          <cell r="C22" t="str">
            <v>Ud</v>
          </cell>
          <cell r="D22">
            <v>785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2.1881244487996097</v>
          </cell>
        </row>
        <row r="23">
          <cell r="A23" t="str">
            <v>Albañilería</v>
          </cell>
          <cell r="B23" t="str">
            <v>M. O.1002-11 [11] Llenado de huecos de bloques, bastones a 0.80 M</v>
          </cell>
          <cell r="C23" t="str">
            <v>Ud</v>
          </cell>
          <cell r="D23">
            <v>1175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1.461853355155484</v>
          </cell>
        </row>
        <row r="24">
          <cell r="A24" t="str">
            <v>Albañilería</v>
          </cell>
          <cell r="B24" t="str">
            <v>M. O.1002-12 [12] Llenado de huecos de bloques, bastones a 0.60 M</v>
          </cell>
          <cell r="C24" t="str">
            <v>Ud</v>
          </cell>
          <cell r="D24">
            <v>785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2.1881244487996097</v>
          </cell>
        </row>
        <row r="25">
          <cell r="A25" t="str">
            <v>Albañilería</v>
          </cell>
          <cell r="B25" t="str">
            <v>M. O.1002-13 [13] Llenado de huecos de bloques, bastones a 0.40 M.</v>
          </cell>
          <cell r="C25" t="str">
            <v>Ud</v>
          </cell>
          <cell r="D25">
            <v>585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2.936201183431955</v>
          </cell>
        </row>
        <row r="26">
          <cell r="A26" t="str">
            <v>Albañilería</v>
          </cell>
          <cell r="B26" t="str">
            <v>M. O.1002-14 [14] Llenado de huecos de bloques, Bastones a 0.20 M</v>
          </cell>
          <cell r="C26" t="str">
            <v>Ud</v>
          </cell>
          <cell r="D26">
            <v>315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5.4529450549450589</v>
          </cell>
        </row>
        <row r="27">
          <cell r="A27" t="str">
            <v>Albañilería</v>
          </cell>
          <cell r="B27" t="str">
            <v>M. O.1002-15 [15] Corte y amarre de varillas en bloques, Bastones a 0.80 M.</v>
          </cell>
          <cell r="C27" t="str">
            <v>Ud</v>
          </cell>
          <cell r="D27">
            <v>2350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0.73092667757774199</v>
          </cell>
        </row>
        <row r="28">
          <cell r="A28" t="str">
            <v>Albañilería</v>
          </cell>
          <cell r="B28" t="str">
            <v>M. O.1002-16 [16] Corte y amarre de varillas en bloques, bastones a 0.60 M.</v>
          </cell>
          <cell r="C28" t="str">
            <v>Ud</v>
          </cell>
          <cell r="D28">
            <v>1565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1.0975576308675359</v>
          </cell>
        </row>
        <row r="29">
          <cell r="A29" t="str">
            <v>Albañilería</v>
          </cell>
          <cell r="B29" t="str">
            <v>M. O.1002-17 [17] Corte y amarre de varillas en bloques, bastones a 0.40 M.</v>
          </cell>
          <cell r="C29" t="str">
            <v>Ud</v>
          </cell>
          <cell r="D29">
            <v>1175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1.461853355155484</v>
          </cell>
        </row>
        <row r="30">
          <cell r="A30" t="str">
            <v>Albañilería</v>
          </cell>
          <cell r="B30" t="str">
            <v>M. O.1002-18 [18] Corte y amarre de varillas en bloques, Bastones a 0.20 M.</v>
          </cell>
          <cell r="C30" t="str">
            <v>Ud</v>
          </cell>
          <cell r="D30">
            <v>785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2.1881244487996097</v>
          </cell>
        </row>
        <row r="31">
          <cell r="A31" t="str">
            <v>Albañilería</v>
          </cell>
          <cell r="B31" t="str">
            <v xml:space="preserve">PAÑETE Y TERMINACIÓN DE PAREDES Y PLAFONES  </v>
          </cell>
          <cell r="N31" t="str">
            <v>P. A.</v>
          </cell>
        </row>
        <row r="32">
          <cell r="A32" t="str">
            <v>Albañilería</v>
          </cell>
          <cell r="B32" t="str">
            <v>M. O.1003-1 [11] Fraguache con escoba .</v>
          </cell>
          <cell r="C32" t="str">
            <v>m²</v>
          </cell>
          <cell r="D32">
            <v>69</v>
          </cell>
          <cell r="E32">
            <v>0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19.757959866220734</v>
          </cell>
        </row>
        <row r="33">
          <cell r="A33" t="str">
            <v>Albañilería</v>
          </cell>
          <cell r="B33" t="str">
            <v>M. O.1003-2 [12] Careteo con llana.</v>
          </cell>
          <cell r="C33" t="str">
            <v>m²</v>
          </cell>
          <cell r="D33">
            <v>55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31.23050349650352</v>
          </cell>
        </row>
        <row r="34">
          <cell r="A34" t="str">
            <v>Albañilería</v>
          </cell>
          <cell r="B34" t="str">
            <v>M. O.1003-3 [13] Resane con goma</v>
          </cell>
          <cell r="C34" t="str">
            <v>m²</v>
          </cell>
          <cell r="D34">
            <v>52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47.196213017751496</v>
          </cell>
        </row>
        <row r="35">
          <cell r="A35" t="str">
            <v>Albañilería</v>
          </cell>
          <cell r="B35" t="str">
            <v xml:space="preserve">M. O.1003-4 [14] Resane frotado. </v>
          </cell>
          <cell r="C35" t="str">
            <v>m²</v>
          </cell>
          <cell r="D35">
            <v>58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0</v>
          </cell>
          <cell r="K35">
            <v>1</v>
          </cell>
          <cell r="L35">
            <v>0</v>
          </cell>
          <cell r="M35">
            <v>0</v>
          </cell>
          <cell r="N35">
            <v>29.615132625994718</v>
          </cell>
        </row>
        <row r="36">
          <cell r="A36" t="str">
            <v>Albañilería</v>
          </cell>
          <cell r="B36" t="str">
            <v>M. O.1003-5 [15] Repello maestreado en paredes.</v>
          </cell>
          <cell r="C36" t="str">
            <v>m²</v>
          </cell>
          <cell r="D36">
            <v>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78.076258741258798</v>
          </cell>
        </row>
        <row r="37">
          <cell r="A37" t="str">
            <v>Albañilería</v>
          </cell>
          <cell r="B37" t="str">
            <v xml:space="preserve">M. O.1003-6 [16] Repello maestreado en techo de 2cms., mínimo espesor. </v>
          </cell>
          <cell r="C37" t="str">
            <v>m²</v>
          </cell>
          <cell r="D37">
            <v>16</v>
          </cell>
          <cell r="E37">
            <v>0</v>
          </cell>
          <cell r="F37">
            <v>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131.32168269230766</v>
          </cell>
        </row>
        <row r="38">
          <cell r="A38" t="str">
            <v>Albañilería</v>
          </cell>
          <cell r="B38" t="str">
            <v xml:space="preserve">M. O.1003-7 [17] Repello sin maestrear. </v>
          </cell>
          <cell r="C38" t="str">
            <v>m²</v>
          </cell>
          <cell r="D38">
            <v>46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0</v>
          </cell>
          <cell r="N38">
            <v>37.340819397993343</v>
          </cell>
        </row>
        <row r="39">
          <cell r="A39" t="str">
            <v>Albañilería</v>
          </cell>
          <cell r="B39" t="str">
            <v>M. O.1003-8 [18] Pañete rateado horizontal y vertical punta llana.</v>
          </cell>
          <cell r="C39" t="str">
            <v>m²</v>
          </cell>
          <cell r="D39">
            <v>42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58.433406593406616</v>
          </cell>
        </row>
        <row r="40">
          <cell r="A40" t="str">
            <v>Albañilería</v>
          </cell>
          <cell r="B40" t="str">
            <v xml:space="preserve">M. O.1003-9 [19] Pañete en ladrillos. </v>
          </cell>
          <cell r="C40" t="str">
            <v>m²</v>
          </cell>
          <cell r="N40" t="str">
            <v>P. A.</v>
          </cell>
        </row>
        <row r="41">
          <cell r="A41" t="str">
            <v>Albañilería</v>
          </cell>
          <cell r="B41" t="str">
            <v xml:space="preserve">M. O.1003-10 [20] Pañete en interior, en paredes maestreado y a plomo. </v>
          </cell>
          <cell r="C41" t="str">
            <v>m²</v>
          </cell>
          <cell r="D41">
            <v>28</v>
          </cell>
          <cell r="E41">
            <v>0</v>
          </cell>
          <cell r="F41">
            <v>0</v>
          </cell>
          <cell r="G41">
            <v>1</v>
          </cell>
          <cell r="H41">
            <v>1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131.56961538461539</v>
          </cell>
        </row>
        <row r="42">
          <cell r="A42" t="str">
            <v>Albañilería</v>
          </cell>
          <cell r="B42" t="str">
            <v>M. O.1003-11 [21] Pañete en exterior, maestreado y a plomo.</v>
          </cell>
          <cell r="C42" t="str">
            <v>m²</v>
          </cell>
          <cell r="D42">
            <v>22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1</v>
          </cell>
          <cell r="K42">
            <v>1</v>
          </cell>
          <cell r="L42">
            <v>0</v>
          </cell>
          <cell r="M42">
            <v>0</v>
          </cell>
          <cell r="N42">
            <v>167.45223776223776</v>
          </cell>
        </row>
        <row r="43">
          <cell r="A43" t="str">
            <v>Albañilería</v>
          </cell>
          <cell r="B43" t="str">
            <v>M. O.1003-12 [22] Pañete en techo y vigas.</v>
          </cell>
          <cell r="C43" t="str">
            <v>m²</v>
          </cell>
          <cell r="D43">
            <v>20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>
            <v>1</v>
          </cell>
          <cell r="K43">
            <v>1</v>
          </cell>
          <cell r="L43">
            <v>0</v>
          </cell>
          <cell r="M43">
            <v>0</v>
          </cell>
          <cell r="N43">
            <v>184.19746153846154</v>
          </cell>
        </row>
        <row r="44">
          <cell r="A44" t="str">
            <v>Albañilería</v>
          </cell>
          <cell r="B44" t="str">
            <v>M. O.1003-13 [23] Pañete en columna aisladas desde 0.20 en adelante.</v>
          </cell>
          <cell r="C44" t="str">
            <v>m²</v>
          </cell>
          <cell r="D44">
            <v>15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0</v>
          </cell>
          <cell r="J44">
            <v>1</v>
          </cell>
          <cell r="K44">
            <v>1</v>
          </cell>
          <cell r="L44">
            <v>0</v>
          </cell>
          <cell r="M44">
            <v>0</v>
          </cell>
          <cell r="N44">
            <v>245.59661538461538</v>
          </cell>
        </row>
        <row r="45">
          <cell r="A45" t="str">
            <v>Albañilería</v>
          </cell>
          <cell r="B45" t="str">
            <v xml:space="preserve">M. O.1003-14 [24] Pañete en techo, maestreado a nivel 2cms mínimo . </v>
          </cell>
          <cell r="C45" t="str">
            <v>m²</v>
          </cell>
          <cell r="D45">
            <v>14.5</v>
          </cell>
          <cell r="E45">
            <v>0</v>
          </cell>
          <cell r="F45">
            <v>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188.13246684350136</v>
          </cell>
        </row>
        <row r="46">
          <cell r="A46" t="str">
            <v>Albañilería</v>
          </cell>
          <cell r="B46" t="str">
            <v xml:space="preserve">M. O.1003-15 [25] Pañete pulido a color. </v>
          </cell>
          <cell r="C46" t="str">
            <v>m²</v>
          </cell>
          <cell r="D46">
            <v>17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160.46592760180997</v>
          </cell>
        </row>
        <row r="47">
          <cell r="A47" t="str">
            <v>Albañilería</v>
          </cell>
          <cell r="B47" t="str">
            <v>M. O.1003-16 [26] Pañete pulido sin color.</v>
          </cell>
          <cell r="C47" t="str">
            <v>m²</v>
          </cell>
          <cell r="D47">
            <v>19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143.57477732793524</v>
          </cell>
        </row>
        <row r="48">
          <cell r="A48" t="str">
            <v>Albañilería</v>
          </cell>
          <cell r="B48" t="str">
            <v xml:space="preserve">M. O.1003-17 [27] Pañete rasgado. </v>
          </cell>
          <cell r="C48" t="str">
            <v>m²</v>
          </cell>
          <cell r="D48">
            <v>12</v>
          </cell>
          <cell r="E48">
            <v>0</v>
          </cell>
          <cell r="F48">
            <v>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227.32673076923081</v>
          </cell>
        </row>
        <row r="49">
          <cell r="A49" t="str">
            <v>Albañilería</v>
          </cell>
          <cell r="B49" t="str">
            <v xml:space="preserve">M. O.1003-18 [28] Pañete en HI – Rib. 3 capas. </v>
          </cell>
          <cell r="C49" t="str">
            <v>m²</v>
          </cell>
          <cell r="D49">
            <v>10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272.79207692307693</v>
          </cell>
        </row>
        <row r="50">
          <cell r="A50" t="str">
            <v>Albañilería</v>
          </cell>
          <cell r="B50" t="str">
            <v xml:space="preserve">M. O.1003-19 [29] Natilla. </v>
          </cell>
          <cell r="C50" t="str">
            <v>m²</v>
          </cell>
          <cell r="D50">
            <v>26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0</v>
          </cell>
          <cell r="N50">
            <v>76.592130177514818</v>
          </cell>
        </row>
        <row r="51">
          <cell r="A51" t="str">
            <v>Albañilería</v>
          </cell>
          <cell r="B51" t="str">
            <v xml:space="preserve">M. O.1003-20 [30] Marmolina con piedras. </v>
          </cell>
          <cell r="C51" t="str">
            <v>m²</v>
          </cell>
          <cell r="D51">
            <v>8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340.9900961538462</v>
          </cell>
        </row>
        <row r="52">
          <cell r="A52" t="str">
            <v>Albañilería</v>
          </cell>
          <cell r="B52" t="str">
            <v>M. O.1003-21 [31] Marmolina frotada.</v>
          </cell>
          <cell r="C52" t="str">
            <v>m²</v>
          </cell>
          <cell r="D52">
            <v>10</v>
          </cell>
          <cell r="E52">
            <v>0</v>
          </cell>
          <cell r="F52">
            <v>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272.79207692307693</v>
          </cell>
        </row>
        <row r="53">
          <cell r="A53" t="str">
            <v>Albañilería</v>
          </cell>
          <cell r="B53" t="str">
            <v>M. O.1003-22 [32] Perrilla .</v>
          </cell>
          <cell r="C53" t="str">
            <v>m²</v>
          </cell>
          <cell r="D53">
            <v>10</v>
          </cell>
          <cell r="E53">
            <v>0</v>
          </cell>
          <cell r="F53">
            <v>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272.79207692307693</v>
          </cell>
        </row>
        <row r="54">
          <cell r="A54" t="str">
            <v>Albañilería</v>
          </cell>
          <cell r="B54" t="str">
            <v>M. O.1003-23 [33] Terminación de ½ pto. Arcos hasta 40cms. De ancho incluyendo 2 caras, fondo y cantos</v>
          </cell>
          <cell r="C54" t="str">
            <v>ml</v>
          </cell>
          <cell r="D54">
            <v>3</v>
          </cell>
          <cell r="E54">
            <v>0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909.30692307692323</v>
          </cell>
        </row>
        <row r="55">
          <cell r="A55" t="str">
            <v>Albañilería</v>
          </cell>
          <cell r="B55" t="str">
            <v xml:space="preserve">M. O.1003-24 [34] Cantos en vigas, columnas, antepechos y mochetas </v>
          </cell>
          <cell r="C55" t="str">
            <v>ml</v>
          </cell>
          <cell r="D55">
            <v>30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1</v>
          </cell>
          <cell r="L55">
            <v>0</v>
          </cell>
          <cell r="M55">
            <v>0</v>
          </cell>
          <cell r="N55">
            <v>57.255923076923118</v>
          </cell>
        </row>
        <row r="56">
          <cell r="A56" t="str">
            <v>Albañilería</v>
          </cell>
          <cell r="B56" t="str">
            <v xml:space="preserve">M. O.1003-25 [35] Estrías. </v>
          </cell>
          <cell r="C56" t="str">
            <v>ml</v>
          </cell>
          <cell r="D56">
            <v>16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107.35485576923085</v>
          </cell>
        </row>
        <row r="57">
          <cell r="A57" t="str">
            <v>Albañilería</v>
          </cell>
          <cell r="B57" t="str">
            <v>M. O.1003-26 [36] Goteros colgantes.</v>
          </cell>
          <cell r="C57" t="str">
            <v>ml</v>
          </cell>
          <cell r="D57">
            <v>13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132.12905325443796</v>
          </cell>
        </row>
        <row r="58">
          <cell r="A58" t="str">
            <v>Albañilería</v>
          </cell>
          <cell r="B58" t="str">
            <v xml:space="preserve">M. O.1003-27 [37] Goteros en ranura. </v>
          </cell>
          <cell r="C58" t="str">
            <v>ml</v>
          </cell>
          <cell r="D58">
            <v>15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114.51184615384624</v>
          </cell>
        </row>
        <row r="59">
          <cell r="A59" t="str">
            <v>Albañilería</v>
          </cell>
          <cell r="B59" t="str">
            <v>M. O.1003-28 [38] Capitel de 20 a 30 cms.</v>
          </cell>
          <cell r="C59" t="str">
            <v>ml</v>
          </cell>
          <cell r="D59" t="str">
            <v>P. A.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1</v>
          </cell>
          <cell r="L59">
            <v>0</v>
          </cell>
          <cell r="M59">
            <v>0</v>
          </cell>
          <cell r="N59" t="str">
            <v>P. A.</v>
          </cell>
        </row>
        <row r="60">
          <cell r="A60" t="str">
            <v>Albañilería</v>
          </cell>
          <cell r="B60" t="str">
            <v>M. O.1003-29 [39] Cornisas hasta 12cms. En cemento.</v>
          </cell>
          <cell r="C60" t="str">
            <v>ml</v>
          </cell>
          <cell r="D60">
            <v>9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303.1023076923077</v>
          </cell>
        </row>
        <row r="61">
          <cell r="A61" t="str">
            <v>Albañilería</v>
          </cell>
          <cell r="B61" t="str">
            <v>M. O.1003-30 [40] Rústico con escoba,  plana o llana sin incluir repello.</v>
          </cell>
          <cell r="C61" t="str">
            <v>m²</v>
          </cell>
          <cell r="D61">
            <v>20</v>
          </cell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99.569769230769268</v>
          </cell>
        </row>
        <row r="62">
          <cell r="A62" t="str">
            <v>Albañilería</v>
          </cell>
          <cell r="B62" t="str">
            <v xml:space="preserve">M. O.1003-31 [41] Lágrimas en cemento </v>
          </cell>
          <cell r="C62" t="str">
            <v>m²</v>
          </cell>
          <cell r="D62">
            <v>8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248.92442307692318</v>
          </cell>
        </row>
        <row r="63">
          <cell r="A63" t="str">
            <v>Albañilería</v>
          </cell>
          <cell r="B63" t="str">
            <v>M. O.1003-32 [42] Vuelo aislado de 0.80 mts. hasta 2 m.l.</v>
          </cell>
          <cell r="C63" t="str">
            <v>ml</v>
          </cell>
          <cell r="D63">
            <v>7.1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0</v>
          </cell>
          <cell r="N63">
            <v>280.47822318526556</v>
          </cell>
        </row>
        <row r="64">
          <cell r="A64" t="str">
            <v>Albañilería</v>
          </cell>
          <cell r="B64" t="str">
            <v xml:space="preserve">M. O.1003-33 [43] Bajo relieve incluyendo cantos. </v>
          </cell>
          <cell r="C64" t="str">
            <v>ml</v>
          </cell>
          <cell r="D64">
            <v>7.5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265.51938461538469</v>
          </cell>
        </row>
        <row r="65">
          <cell r="A65" t="str">
            <v>Albañilería</v>
          </cell>
          <cell r="B65" t="str">
            <v>M. O.1003-34 [44] Rústico en decoraciones</v>
          </cell>
          <cell r="C65" t="str">
            <v>P. A.</v>
          </cell>
          <cell r="N65" t="str">
            <v>P. A.</v>
          </cell>
        </row>
        <row r="66">
          <cell r="A66" t="str">
            <v>Albañilería</v>
          </cell>
          <cell r="B66" t="str">
            <v xml:space="preserve">TERMINACIÓN DE TECHOS E IMPERMEABILIZACIÓN  </v>
          </cell>
          <cell r="N66" t="str">
            <v>P. A.</v>
          </cell>
        </row>
        <row r="67">
          <cell r="A67" t="str">
            <v>Albañilería</v>
          </cell>
          <cell r="B67" t="str">
            <v xml:space="preserve">M. O.1004-1 [45] Zabaleta en techos </v>
          </cell>
          <cell r="C67" t="str">
            <v>ml</v>
          </cell>
          <cell r="D67">
            <v>30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60.914307692307695</v>
          </cell>
        </row>
        <row r="68">
          <cell r="A68" t="str">
            <v>Albañilería</v>
          </cell>
          <cell r="B68" t="str">
            <v xml:space="preserve">M. O.1004-2 [46] Zabaleta en pisos </v>
          </cell>
          <cell r="C68" t="str">
            <v>ml</v>
          </cell>
          <cell r="D68">
            <v>45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40.609538461538463</v>
          </cell>
        </row>
        <row r="69">
          <cell r="A69" t="str">
            <v>Albañilería</v>
          </cell>
          <cell r="B69" t="str">
            <v>M. O.1004-3 [47] Fino en techo horizontal sin incluir subida de materiales</v>
          </cell>
          <cell r="C69" t="str">
            <v>m²</v>
          </cell>
          <cell r="D69">
            <v>16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114.21432692307692</v>
          </cell>
        </row>
        <row r="70">
          <cell r="A70" t="str">
            <v>Albañilería</v>
          </cell>
          <cell r="B70" t="str">
            <v xml:space="preserve">M. O.1004-4 [48] Fino en techo inclinado sin incluir subida de materiales </v>
          </cell>
          <cell r="C70" t="str">
            <v>m²</v>
          </cell>
          <cell r="D70">
            <v>26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70.28573964497042</v>
          </cell>
        </row>
        <row r="71">
          <cell r="A71" t="str">
            <v>Albañilería</v>
          </cell>
          <cell r="B71" t="str">
            <v xml:space="preserve">M. O.1004-5 [49] Fino  en techo bermuda incl. cantos, sin incluir subida de materiales </v>
          </cell>
          <cell r="C71" t="str">
            <v>m²</v>
          </cell>
          <cell r="D71">
            <v>13</v>
          </cell>
          <cell r="E71">
            <v>0</v>
          </cell>
          <cell r="F71">
            <v>0</v>
          </cell>
          <cell r="G71">
            <v>1</v>
          </cell>
          <cell r="H71">
            <v>1</v>
          </cell>
          <cell r="I71">
            <v>0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283.38071005917158</v>
          </cell>
        </row>
        <row r="72">
          <cell r="A72" t="str">
            <v>Albañilería</v>
          </cell>
          <cell r="B72" t="str">
            <v>M. O.1004-6 [50] Capa atérmica (paja de arroz, desp., de cerámica de barro, aliven, etc.) sin fino y sin subida de materiales.</v>
          </cell>
          <cell r="C72" t="str">
            <v>m²</v>
          </cell>
          <cell r="D72">
            <v>25</v>
          </cell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79.655815384615423</v>
          </cell>
        </row>
        <row r="73">
          <cell r="A73" t="str">
            <v>Albañilería</v>
          </cell>
          <cell r="B73" t="str">
            <v xml:space="preserve">CONSTRUCCIÓN DE PISOS Y COLOCACIÓN DE ZÓCALOS:  </v>
          </cell>
          <cell r="N73" t="str">
            <v>P. A.</v>
          </cell>
        </row>
        <row r="74">
          <cell r="A74" t="str">
            <v>Albañilería</v>
          </cell>
          <cell r="B74" t="str">
            <v>M. O.1005-1 [51] Piso rejoneado sin pulir.</v>
          </cell>
          <cell r="C74" t="str">
            <v>M²</v>
          </cell>
          <cell r="D74">
            <v>28</v>
          </cell>
          <cell r="E74">
            <v>0</v>
          </cell>
          <cell r="F74">
            <v>0</v>
          </cell>
          <cell r="G74">
            <v>1</v>
          </cell>
          <cell r="H74">
            <v>0</v>
          </cell>
          <cell r="I74">
            <v>1</v>
          </cell>
          <cell r="J74">
            <v>0</v>
          </cell>
          <cell r="K74">
            <v>1</v>
          </cell>
          <cell r="L74">
            <v>1</v>
          </cell>
          <cell r="M74">
            <v>0</v>
          </cell>
          <cell r="N74">
            <v>108.09865384615387</v>
          </cell>
        </row>
        <row r="75">
          <cell r="A75" t="str">
            <v>Albañilería</v>
          </cell>
          <cell r="B75" t="str">
            <v>M. O.1005-2 [52] Piso rejoneado y pulido.</v>
          </cell>
          <cell r="C75" t="str">
            <v>M²</v>
          </cell>
          <cell r="D75">
            <v>24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1</v>
          </cell>
          <cell r="J75">
            <v>0</v>
          </cell>
          <cell r="K75">
            <v>1</v>
          </cell>
          <cell r="L75">
            <v>1</v>
          </cell>
          <cell r="M75">
            <v>0</v>
          </cell>
          <cell r="N75">
            <v>126.11509615384618</v>
          </cell>
        </row>
        <row r="76">
          <cell r="A76" t="str">
            <v>Albañilería</v>
          </cell>
          <cell r="B76" t="str">
            <v>M. O.1005-3 [53] Piso rejoneado, pulido y marcado a hilo, incluyendo color</v>
          </cell>
          <cell r="C76" t="str">
            <v>M²</v>
          </cell>
          <cell r="D76">
            <v>18</v>
          </cell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1</v>
          </cell>
          <cell r="J76">
            <v>0</v>
          </cell>
          <cell r="K76">
            <v>1</v>
          </cell>
          <cell r="L76">
            <v>1</v>
          </cell>
          <cell r="M76">
            <v>0</v>
          </cell>
          <cell r="N76">
            <v>168.15346153846156</v>
          </cell>
        </row>
        <row r="77">
          <cell r="A77" t="str">
            <v>Albañilería</v>
          </cell>
          <cell r="B77" t="str">
            <v>M. O.1005-4 [54] Piso de hormigón frotado con espesor de 10cms.</v>
          </cell>
          <cell r="C77" t="str">
            <v>M²</v>
          </cell>
          <cell r="D77">
            <v>24</v>
          </cell>
          <cell r="E77">
            <v>0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1</v>
          </cell>
          <cell r="L77">
            <v>1</v>
          </cell>
          <cell r="M77">
            <v>0</v>
          </cell>
          <cell r="N77">
            <v>126.11509615384618</v>
          </cell>
        </row>
        <row r="78">
          <cell r="A78" t="str">
            <v>Albañilería</v>
          </cell>
          <cell r="B78" t="str">
            <v>M. O.1005-5 [55] Piso de hormigón frotado y marcado a violín, con espesor de 10 cms.</v>
          </cell>
          <cell r="C78" t="str">
            <v>M²</v>
          </cell>
          <cell r="D78">
            <v>18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168.15346153846156</v>
          </cell>
        </row>
        <row r="79">
          <cell r="A79" t="str">
            <v>Albañilería</v>
          </cell>
          <cell r="B79" t="str">
            <v>M. O.1005-6 [56] Piso de hormigón pulido marcado a violín, con espesor de 0.10 mts.</v>
          </cell>
          <cell r="C79" t="str">
            <v>M²</v>
          </cell>
          <cell r="D79">
            <v>17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1</v>
          </cell>
          <cell r="L79">
            <v>0</v>
          </cell>
          <cell r="M79">
            <v>0</v>
          </cell>
          <cell r="N79">
            <v>101.03986425339374</v>
          </cell>
        </row>
        <row r="80">
          <cell r="A80" t="str">
            <v>Albañilería</v>
          </cell>
          <cell r="B80" t="str">
            <v>M. O.1005-7 [57] Piso de cemento pulido (fino solo)</v>
          </cell>
          <cell r="C80" t="str">
            <v>M²</v>
          </cell>
          <cell r="D80">
            <v>22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83.064965034965041</v>
          </cell>
        </row>
        <row r="81">
          <cell r="A81" t="str">
            <v>Albañilería</v>
          </cell>
          <cell r="B81" t="str">
            <v>M. O.1005-8 [58] Piso de losetas de mármol de fabricación nacional incluyendo base y nivel.</v>
          </cell>
          <cell r="C81" t="str">
            <v>M²</v>
          </cell>
          <cell r="D81">
            <v>4.4000000000000004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477.53339160839147</v>
          </cell>
        </row>
        <row r="82">
          <cell r="A82" t="str">
            <v>Albañilería</v>
          </cell>
          <cell r="B82" t="str">
            <v>M. O.1005-9 [59] Piso de losetas de mármol importado incluyendo base y nivel.</v>
          </cell>
          <cell r="C82" t="str">
            <v>M²</v>
          </cell>
          <cell r="D82">
            <v>3.8</v>
          </cell>
          <cell r="E82">
            <v>0</v>
          </cell>
          <cell r="F82">
            <v>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552.93340080971655</v>
          </cell>
        </row>
        <row r="83">
          <cell r="A83" t="str">
            <v>Albañilería</v>
          </cell>
          <cell r="B83" t="str">
            <v>M. O.1005-10 [60] Piso de mosaicos en cartabón.</v>
          </cell>
          <cell r="C83" t="str">
            <v>M²</v>
          </cell>
          <cell r="D83">
            <v>11</v>
          </cell>
          <cell r="E83">
            <v>0</v>
          </cell>
          <cell r="F83">
            <v>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1</v>
          </cell>
          <cell r="L83">
            <v>0</v>
          </cell>
          <cell r="M83">
            <v>0</v>
          </cell>
          <cell r="N83">
            <v>247.99279720279722</v>
          </cell>
        </row>
        <row r="84">
          <cell r="A84" t="str">
            <v>Albañilería</v>
          </cell>
          <cell r="B84" t="str">
            <v>M. O.1005-11 [61] Piso de mosaicos en plumilla</v>
          </cell>
          <cell r="C84" t="str">
            <v>M²</v>
          </cell>
          <cell r="D84">
            <v>11</v>
          </cell>
          <cell r="E84">
            <v>0</v>
          </cell>
          <cell r="F84">
            <v>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247.99279720279722</v>
          </cell>
        </row>
        <row r="85">
          <cell r="A85" t="str">
            <v>Albañilería</v>
          </cell>
          <cell r="B85" t="str">
            <v>M. O.1005-12 [62] Piso de mosaicos 20x20 cms. y 25x25 cms. tipo corriente.</v>
          </cell>
          <cell r="C85" t="str">
            <v>M²</v>
          </cell>
          <cell r="D85">
            <v>15</v>
          </cell>
          <cell r="E85">
            <v>0</v>
          </cell>
          <cell r="F85">
            <v>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1</v>
          </cell>
          <cell r="L85">
            <v>0</v>
          </cell>
          <cell r="M85">
            <v>0</v>
          </cell>
          <cell r="N85">
            <v>181.86138461538465</v>
          </cell>
        </row>
        <row r="86">
          <cell r="A86" t="str">
            <v>Albañilería</v>
          </cell>
          <cell r="B86" t="str">
            <v>M. O.1005-13 [63] Piso de mosaicos de granito de 25x25 cms.</v>
          </cell>
          <cell r="C86" t="str">
            <v>M²</v>
          </cell>
          <cell r="D86">
            <v>14</v>
          </cell>
          <cell r="E86">
            <v>0</v>
          </cell>
          <cell r="F86">
            <v>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194.85148351648354</v>
          </cell>
        </row>
        <row r="87">
          <cell r="A87" t="str">
            <v>Albañilería</v>
          </cell>
          <cell r="B87" t="str">
            <v>M. O.1005-14 [64] Piso de mosaicos de granito de 30x30 cms.</v>
          </cell>
          <cell r="C87" t="str">
            <v>M²</v>
          </cell>
          <cell r="D87">
            <v>13</v>
          </cell>
          <cell r="E87">
            <v>0</v>
          </cell>
          <cell r="F87">
            <v>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0</v>
          </cell>
          <cell r="N87">
            <v>209.84005917159766</v>
          </cell>
        </row>
        <row r="88">
          <cell r="A88" t="str">
            <v>Albañilería</v>
          </cell>
          <cell r="B88" t="str">
            <v>M. O.1005-15 [65] Piso de mosaicos de granito 33x33cms.</v>
          </cell>
          <cell r="C88" t="str">
            <v>M²</v>
          </cell>
          <cell r="D88">
            <v>13</v>
          </cell>
          <cell r="E88">
            <v>0</v>
          </cell>
          <cell r="F88">
            <v>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209.84005917159766</v>
          </cell>
        </row>
        <row r="89">
          <cell r="A89" t="str">
            <v>Albañilería</v>
          </cell>
          <cell r="B89" t="str">
            <v>M. O.1005-16 [66] Piso de mosaicos de granito de 40x40cms.</v>
          </cell>
          <cell r="C89" t="str">
            <v>M²</v>
          </cell>
          <cell r="D89">
            <v>11</v>
          </cell>
          <cell r="E89">
            <v>0</v>
          </cell>
          <cell r="F89">
            <v>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247.99279720279722</v>
          </cell>
        </row>
        <row r="90">
          <cell r="A90" t="str">
            <v>Albañilería</v>
          </cell>
          <cell r="B90" t="str">
            <v>M. O.1005-17 [67] Piso de mosaicos de granito 50x50cms.</v>
          </cell>
          <cell r="C90" t="str">
            <v>M²</v>
          </cell>
          <cell r="D90">
            <v>10.5</v>
          </cell>
          <cell r="E90">
            <v>0</v>
          </cell>
          <cell r="F90">
            <v>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0</v>
          </cell>
          <cell r="N90">
            <v>259.80197802197807</v>
          </cell>
        </row>
        <row r="91">
          <cell r="A91" t="str">
            <v>Albañilería</v>
          </cell>
          <cell r="B91" t="str">
            <v>M. O.1005-18 [68] Piso de mosaicos de granito en plumilla o cartabón.</v>
          </cell>
          <cell r="C91" t="str">
            <v>M²</v>
          </cell>
          <cell r="D91">
            <v>10.5</v>
          </cell>
          <cell r="E91">
            <v>0</v>
          </cell>
          <cell r="F91">
            <v>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259.80197802197807</v>
          </cell>
        </row>
        <row r="92">
          <cell r="A92" t="str">
            <v>Albañilería</v>
          </cell>
          <cell r="B92" t="str">
            <v>M. O.1005-19 [69] Piso de mosaico de gravilla de 20x20cms.</v>
          </cell>
          <cell r="C92" t="str">
            <v>M²</v>
          </cell>
          <cell r="D92">
            <v>15</v>
          </cell>
          <cell r="E92">
            <v>0</v>
          </cell>
          <cell r="F92">
            <v>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181.86138461538465</v>
          </cell>
        </row>
        <row r="93">
          <cell r="A93" t="str">
            <v>Albañilería</v>
          </cell>
          <cell r="B93" t="str">
            <v>M. O.1005-20 [70] Piso de mosaicos de gravilla de 25x25cms.</v>
          </cell>
          <cell r="C93" t="str">
            <v>M²</v>
          </cell>
          <cell r="D93">
            <v>15</v>
          </cell>
          <cell r="E93">
            <v>0</v>
          </cell>
          <cell r="F93">
            <v>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0</v>
          </cell>
          <cell r="N93">
            <v>181.86138461538465</v>
          </cell>
        </row>
        <row r="94">
          <cell r="A94" t="str">
            <v>Albañilería</v>
          </cell>
          <cell r="B94" t="str">
            <v>M. O.1005-21 [71] Piso de mosaicos de gravilla de 30x30cms.</v>
          </cell>
          <cell r="C94" t="str">
            <v>M²</v>
          </cell>
          <cell r="D94">
            <v>14</v>
          </cell>
          <cell r="E94">
            <v>0</v>
          </cell>
          <cell r="F94">
            <v>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194.85148351648354</v>
          </cell>
        </row>
        <row r="95">
          <cell r="A95" t="str">
            <v>Albañilería</v>
          </cell>
          <cell r="B95" t="str">
            <v>M. O.1005-22 [72] Piso de mosaicos de gravilla de 40x40cms.</v>
          </cell>
          <cell r="C95" t="str">
            <v>M²</v>
          </cell>
          <cell r="D95">
            <v>13</v>
          </cell>
          <cell r="E95">
            <v>0</v>
          </cell>
          <cell r="F95">
            <v>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209.84005917159766</v>
          </cell>
        </row>
        <row r="96">
          <cell r="A96" t="str">
            <v>Albañilería</v>
          </cell>
          <cell r="B96" t="str">
            <v>M. O.1005-23 [73] Piso de mosaicos de gravilla de 50x50cms.</v>
          </cell>
          <cell r="C96" t="str">
            <v>M²</v>
          </cell>
          <cell r="D96">
            <v>11</v>
          </cell>
          <cell r="E96">
            <v>0</v>
          </cell>
          <cell r="F96">
            <v>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247.99279720279722</v>
          </cell>
        </row>
        <row r="97">
          <cell r="A97" t="str">
            <v>Albañilería</v>
          </cell>
          <cell r="B97" t="str">
            <v>M. O.1005-24 [74] Piso de losetas de cerámica de fabricación nacional de 15x15 hasta 20x20cms, sin incluir base y nivel.</v>
          </cell>
          <cell r="C97" t="str">
            <v>M²</v>
          </cell>
          <cell r="D97">
            <v>6</v>
          </cell>
          <cell r="E97">
            <v>0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331.89923076923088</v>
          </cell>
        </row>
        <row r="98">
          <cell r="A98" t="str">
            <v>Albañilería</v>
          </cell>
          <cell r="B98" t="str">
            <v>M. O.1005-25 [75] Piso de losetas de cerámica de fabricación nacional de 15x15 hasta 20x20cms., incluyendo base y nivel.</v>
          </cell>
          <cell r="C98" t="str">
            <v>M²</v>
          </cell>
          <cell r="D98">
            <v>5</v>
          </cell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398.27907692307707</v>
          </cell>
        </row>
        <row r="99">
          <cell r="A99" t="str">
            <v>Albañilería</v>
          </cell>
          <cell r="B99" t="str">
            <v>M. O.1005-26 [76] Piso de losetas de cerámica importada de 15x15 hasta 20x20cms., sin incluir base y nivel.</v>
          </cell>
          <cell r="C99" t="str">
            <v>M²</v>
          </cell>
          <cell r="D99">
            <v>5.7</v>
          </cell>
          <cell r="E99">
            <v>0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349.3676113360325</v>
          </cell>
        </row>
        <row r="100">
          <cell r="A100" t="str">
            <v>Albañilería</v>
          </cell>
          <cell r="B100" t="str">
            <v>M. O.1005-27 [77] Piso de losetas de cerámica importada de 15x15 hasta 20x20cms., incluyendo base y nivel.</v>
          </cell>
          <cell r="C100" t="str">
            <v>M²</v>
          </cell>
          <cell r="D100">
            <v>4.75</v>
          </cell>
          <cell r="E100">
            <v>0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0</v>
          </cell>
          <cell r="N100">
            <v>419.24113360323901</v>
          </cell>
        </row>
        <row r="101">
          <cell r="A101" t="str">
            <v>Albañilería</v>
          </cell>
          <cell r="B101" t="str">
            <v>M. O.1005-28 [78] Piso de losetas de cerámicas de fabricación nacional de 30x30 hasta 40x40 cms. Sin incluir base y nivel</v>
          </cell>
          <cell r="C101" t="str">
            <v>M²</v>
          </cell>
          <cell r="D101">
            <v>5.25</v>
          </cell>
          <cell r="E101">
            <v>0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379.31340659340674</v>
          </cell>
        </row>
        <row r="102">
          <cell r="A102" t="str">
            <v>Albañilería</v>
          </cell>
          <cell r="B102" t="str">
            <v>M. O.1005-29 [79]  Piso de losetas de cerámica de fabricación nacional 30x30 hasta 40x40cms., incluyendo base y nivel.</v>
          </cell>
          <cell r="C102" t="str">
            <v>M²</v>
          </cell>
          <cell r="D102">
            <v>4.3</v>
          </cell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463.11520572450826</v>
          </cell>
        </row>
        <row r="103">
          <cell r="A103" t="str">
            <v>Albañilería</v>
          </cell>
          <cell r="B103" t="str">
            <v>M. O.1005-30 [80] Piso de losetas de cerámica importada de 30x30 hasta 40x40cms., sin incluir base y nivel.</v>
          </cell>
          <cell r="C103" t="str">
            <v>M²</v>
          </cell>
          <cell r="D103">
            <v>4.5999999999999996</v>
          </cell>
          <cell r="E103">
            <v>0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432.9120401337795</v>
          </cell>
        </row>
        <row r="104">
          <cell r="A104" t="str">
            <v>Albañilería</v>
          </cell>
          <cell r="B104" t="str">
            <v>M. O.1005-31 [81] Piso de losetas de cerámica importada de 30x30 hasta 40x40cms., incluyendo base y nivel.</v>
          </cell>
          <cell r="C104" t="str">
            <v>M²</v>
          </cell>
          <cell r="D104">
            <v>4</v>
          </cell>
          <cell r="E104">
            <v>0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497.84884615384635</v>
          </cell>
        </row>
        <row r="105">
          <cell r="A105" t="str">
            <v>Albañilería</v>
          </cell>
          <cell r="B105" t="str">
            <v>M. O.1005-32 [82] Colocación de vibrazos en pisos para parques y terrazas.</v>
          </cell>
          <cell r="C105" t="str">
            <v>M²</v>
          </cell>
          <cell r="D105">
            <v>12.5</v>
          </cell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218.23366153846158</v>
          </cell>
        </row>
        <row r="106">
          <cell r="A106" t="str">
            <v>Albañilería</v>
          </cell>
          <cell r="B106" t="str">
            <v>M. O.1005-33 [83] Colocación de torcho de 20x20 y 25x25 cms.</v>
          </cell>
          <cell r="C106" t="str">
            <v>M²</v>
          </cell>
          <cell r="D106">
            <v>15</v>
          </cell>
          <cell r="E106">
            <v>0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2</v>
          </cell>
          <cell r="L106">
            <v>0</v>
          </cell>
          <cell r="M106">
            <v>0</v>
          </cell>
          <cell r="N106">
            <v>174.5446153846155</v>
          </cell>
        </row>
        <row r="107">
          <cell r="A107" t="str">
            <v>Albañilería</v>
          </cell>
          <cell r="B107" t="str">
            <v>M. O.1005-34 [84] Colocación de zócalos corrientes.</v>
          </cell>
          <cell r="C107" t="str">
            <v>M.L.</v>
          </cell>
          <cell r="D107">
            <v>30</v>
          </cell>
          <cell r="E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  <cell r="J107">
            <v>0</v>
          </cell>
          <cell r="K107">
            <v>1</v>
          </cell>
          <cell r="L107">
            <v>0</v>
          </cell>
          <cell r="M107">
            <v>0</v>
          </cell>
          <cell r="N107">
            <v>66.379846153846174</v>
          </cell>
        </row>
        <row r="108">
          <cell r="A108" t="str">
            <v>Albañilería</v>
          </cell>
          <cell r="B108" t="str">
            <v>M. O.1005-35 [85] Colocación de zócalos corrientes para escaleras.</v>
          </cell>
          <cell r="C108" t="str">
            <v>M.L.</v>
          </cell>
          <cell r="D108">
            <v>17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117.14090497737561</v>
          </cell>
        </row>
        <row r="109">
          <cell r="A109" t="str">
            <v>Albañilería</v>
          </cell>
          <cell r="B109" t="str">
            <v>M. O.1005-36 [86] Colocación de zócalos de granito para pisos.</v>
          </cell>
          <cell r="C109" t="str">
            <v>M.L</v>
          </cell>
          <cell r="D109">
            <v>22</v>
          </cell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0</v>
          </cell>
          <cell r="M109">
            <v>0</v>
          </cell>
          <cell r="N109">
            <v>90.517972027972064</v>
          </cell>
        </row>
        <row r="110">
          <cell r="A110" t="str">
            <v>Albañilería</v>
          </cell>
          <cell r="B110" t="str">
            <v>M. O.1005-37 [87] Colocación de zócalos de granito para escaleras.</v>
          </cell>
          <cell r="C110" t="str">
            <v>M.L.</v>
          </cell>
          <cell r="D110">
            <v>13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0</v>
          </cell>
          <cell r="M110">
            <v>0</v>
          </cell>
          <cell r="N110">
            <v>153.18426035502964</v>
          </cell>
        </row>
        <row r="111">
          <cell r="A111" t="str">
            <v>Albañilería</v>
          </cell>
          <cell r="B111" t="str">
            <v>M. O.1005-38 [88] Colocación de losetas de ladrillo o cemento para pisos hexagonales, ferias y otros no especificados.</v>
          </cell>
          <cell r="C111" t="str">
            <v>M².</v>
          </cell>
          <cell r="D111">
            <v>6.8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292.85226244343903</v>
          </cell>
        </row>
        <row r="112">
          <cell r="A112" t="str">
            <v>Albañilería</v>
          </cell>
          <cell r="B112" t="str">
            <v>M. O.1005-39 [89] Colocación de losetas de ladrillo de 12.5x25cms.</v>
          </cell>
          <cell r="C112" t="str">
            <v>M²</v>
          </cell>
          <cell r="D112">
            <v>8.8000000000000007</v>
          </cell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0</v>
          </cell>
          <cell r="N112">
            <v>226.29493006993013</v>
          </cell>
        </row>
        <row r="113">
          <cell r="A113" t="str">
            <v>Albañilería</v>
          </cell>
          <cell r="B113" t="str">
            <v>M. O.1005-40 [90] Colocación de losetas de ladrillo en terrazas de 15x15 y 20x20 cms.</v>
          </cell>
          <cell r="C113" t="str">
            <v>M²</v>
          </cell>
          <cell r="D113">
            <v>8.8000000000000007</v>
          </cell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0</v>
          </cell>
          <cell r="N113">
            <v>226.29493006993013</v>
          </cell>
        </row>
        <row r="114">
          <cell r="A114" t="str">
            <v>Albañilería</v>
          </cell>
          <cell r="B114" t="str">
            <v>M. O.1005-41 [91] Terminación de aceras de entradas en decoraciones.</v>
          </cell>
          <cell r="D114" t="str">
            <v>P. A.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 t="str">
            <v>P. A.</v>
          </cell>
        </row>
        <row r="115">
          <cell r="A115" t="str">
            <v>Albañilería</v>
          </cell>
          <cell r="B115" t="str">
            <v>M. O.1005-42 [92] Quicio y entre puertas.</v>
          </cell>
          <cell r="C115" t="str">
            <v>M.L.</v>
          </cell>
          <cell r="D115">
            <v>13.25</v>
          </cell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150.2939912917272</v>
          </cell>
        </row>
        <row r="116">
          <cell r="A116" t="str">
            <v>Albañilería</v>
          </cell>
          <cell r="B116" t="str">
            <v xml:space="preserve">ESCALONES  </v>
          </cell>
          <cell r="I116">
            <v>1</v>
          </cell>
          <cell r="K116">
            <v>1</v>
          </cell>
          <cell r="N116" t="str">
            <v>P. A.</v>
          </cell>
        </row>
        <row r="117">
          <cell r="A117" t="str">
            <v>Albañilería</v>
          </cell>
          <cell r="B117" t="str">
            <v>M. O.1006-1 [93] Confección de escalones revestidos de mezcla</v>
          </cell>
          <cell r="C117" t="str">
            <v>M.L.</v>
          </cell>
          <cell r="D117">
            <v>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214.7097115384617</v>
          </cell>
        </row>
        <row r="118">
          <cell r="A118" t="str">
            <v>Albañilería</v>
          </cell>
          <cell r="B118" t="str">
            <v>M. O.1006-2 [94] Terminación de escalones  de cemento</v>
          </cell>
          <cell r="C118" t="str">
            <v>M.L.</v>
          </cell>
          <cell r="D118">
            <v>13.5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147.51076923076928</v>
          </cell>
        </row>
        <row r="119">
          <cell r="A119" t="str">
            <v>Albañilería</v>
          </cell>
          <cell r="B119" t="str">
            <v>M. O.1006-3 [95] Montura de escalones en escaleras huella y contrahuella.</v>
          </cell>
          <cell r="C119" t="str">
            <v>M.L.</v>
          </cell>
          <cell r="D119">
            <v>8</v>
          </cell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248.92442307692318</v>
          </cell>
        </row>
        <row r="120">
          <cell r="A120" t="str">
            <v>Albañilería</v>
          </cell>
          <cell r="B120" t="str">
            <v>M. O.1006-4 [96] Revestimiento de escalones en mosaico.</v>
          </cell>
          <cell r="C120" t="str">
            <v>M.L.</v>
          </cell>
          <cell r="D120">
            <v>9.5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209.6205668016195</v>
          </cell>
        </row>
        <row r="121">
          <cell r="A121" t="str">
            <v>Albañilería</v>
          </cell>
          <cell r="B121" t="str">
            <v>M. O.1006-5 [97] Montura de escalones en accesos de granitos.</v>
          </cell>
          <cell r="C121" t="str">
            <v>M.L</v>
          </cell>
          <cell r="D121">
            <v>7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284.48505494505508</v>
          </cell>
        </row>
        <row r="122">
          <cell r="A122" t="str">
            <v>Albañilería</v>
          </cell>
          <cell r="B122" t="str">
            <v>M. O.1006-6 [98] Escalones revestidos de cerámica de fabricación nacional incluyendo huella, contrahuella y vuelo.</v>
          </cell>
          <cell r="C122" t="str">
            <v>M.L.</v>
          </cell>
          <cell r="D122">
            <v>4.9000000000000004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406.4072213500786</v>
          </cell>
        </row>
        <row r="123">
          <cell r="A123" t="str">
            <v>Albañilería</v>
          </cell>
          <cell r="B123" t="str">
            <v>M. O.1006-7 [99] Escalones revestidos de cerámica importada incluyendo huella, contrahuella y vuelo.</v>
          </cell>
          <cell r="C123" t="str">
            <v>M.L.</v>
          </cell>
          <cell r="D123">
            <v>4</v>
          </cell>
          <cell r="E123">
            <v>0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497.84884615384635</v>
          </cell>
        </row>
        <row r="124">
          <cell r="A124" t="str">
            <v>Albañilería</v>
          </cell>
          <cell r="B124" t="str">
            <v>M. O.1006-8 [100] Confección de escalones y revestimiento de ladrillo.</v>
          </cell>
          <cell r="C124" t="str">
            <v>M.L.</v>
          </cell>
          <cell r="D124">
            <v>3.9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510.61420118343216</v>
          </cell>
        </row>
        <row r="125">
          <cell r="A125" t="str">
            <v>Albañilería</v>
          </cell>
          <cell r="B125" t="str">
            <v>M. O.1006-9 [101] Revestimiento de escalones en ladrillos.</v>
          </cell>
          <cell r="C125" t="str">
            <v>M.L.</v>
          </cell>
          <cell r="D125">
            <v>4.75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N125">
            <v>419.24113360323901</v>
          </cell>
        </row>
        <row r="126">
          <cell r="A126" t="str">
            <v>Albañilería</v>
          </cell>
          <cell r="B126" t="str">
            <v xml:space="preserve">REVESTIMIENTO DE PAREDES DE BAÑO  </v>
          </cell>
          <cell r="N126" t="str">
            <v>P. A.</v>
          </cell>
        </row>
        <row r="127">
          <cell r="A127" t="str">
            <v>Albañilería</v>
          </cell>
          <cell r="B127" t="str">
            <v>M. O.1007-1 [102] Colocación de losetas de cemento para baños de 12.5x25 cms.</v>
          </cell>
          <cell r="C127" t="str">
            <v>M²</v>
          </cell>
          <cell r="D127">
            <v>8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N127">
            <v>248.92442307692318</v>
          </cell>
        </row>
        <row r="128">
          <cell r="A128" t="str">
            <v>Albañilería</v>
          </cell>
          <cell r="B128" t="str">
            <v>M. O.1007-2 [103] Colocación de azulejos 15x15cms., con junta trabada.</v>
          </cell>
          <cell r="C128" t="str">
            <v>M²</v>
          </cell>
          <cell r="D128">
            <v>5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398.27907692307707</v>
          </cell>
        </row>
        <row r="129">
          <cell r="A129" t="str">
            <v>Albañilería</v>
          </cell>
          <cell r="B129" t="str">
            <v>M. O.1007-3 [104] Colocación de azulejos10x10cms., en plumilla.</v>
          </cell>
          <cell r="C129" t="str">
            <v>M²</v>
          </cell>
          <cell r="D129">
            <v>2.5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796.55815384615414</v>
          </cell>
        </row>
        <row r="130">
          <cell r="A130" t="str">
            <v>Albañilería</v>
          </cell>
          <cell r="B130" t="str">
            <v>M. O.1007-4 [105] Colocación de azulejos 10x10cms., con junta corrida.</v>
          </cell>
          <cell r="C130" t="str">
            <v>M²</v>
          </cell>
          <cell r="D130">
            <v>3</v>
          </cell>
          <cell r="E130">
            <v>0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663.79846153846177</v>
          </cell>
        </row>
        <row r="131">
          <cell r="A131" t="str">
            <v>Albañilería</v>
          </cell>
          <cell r="B131" t="str">
            <v>M. O.1007-5 [106] Colocación de azulejos en combinación</v>
          </cell>
          <cell r="C131" t="str">
            <v>M²</v>
          </cell>
          <cell r="D131">
            <v>4.3</v>
          </cell>
          <cell r="E131">
            <v>0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N131">
            <v>463.11520572450826</v>
          </cell>
        </row>
        <row r="132">
          <cell r="A132" t="str">
            <v>Albañilería</v>
          </cell>
          <cell r="B132" t="str">
            <v>M. O.1007-6 [107] Colocación de azulejos 15x15cms, con junta corrida</v>
          </cell>
          <cell r="C132" t="str">
            <v>M²</v>
          </cell>
          <cell r="D132">
            <v>5.25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N132">
            <v>379.31340659340674</v>
          </cell>
        </row>
        <row r="133">
          <cell r="A133" t="str">
            <v>Albañilería</v>
          </cell>
          <cell r="B133" t="str">
            <v>M. O.1007-7 [108] Bañera revestida con azulejos altura 30cms.,  hasta 1.50 mts.</v>
          </cell>
          <cell r="C133" t="str">
            <v>Ud</v>
          </cell>
          <cell r="D133">
            <v>0.75</v>
          </cell>
          <cell r="E133">
            <v>0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2655.1938461538471</v>
          </cell>
        </row>
        <row r="134">
          <cell r="A134" t="str">
            <v>Albañilería</v>
          </cell>
          <cell r="B134" t="str">
            <v>M. O.1007-8 [109] Bañera revestida con azulejos altura 30cms., desde 1.50mts. hasta 1.80mts. de largo.</v>
          </cell>
          <cell r="C134" t="str">
            <v>Ud</v>
          </cell>
          <cell r="D134">
            <v>0.65</v>
          </cell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N134">
            <v>3063.6852071005928</v>
          </cell>
        </row>
        <row r="135">
          <cell r="A135" t="str">
            <v>Albañilería</v>
          </cell>
          <cell r="B135" t="str">
            <v>M. O.1007-9 [110] Bañera empotrada revestida con cerámica de fabricación nacional.</v>
          </cell>
          <cell r="C135" t="str">
            <v>Ud</v>
          </cell>
          <cell r="D135" t="str">
            <v>P. A.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 t="str">
            <v>P. A.</v>
          </cell>
        </row>
        <row r="136">
          <cell r="A136" t="str">
            <v>Albañilería</v>
          </cell>
          <cell r="B136" t="str">
            <v>M. O.1007-10 [111] Bañera empotrada revestida con cerámica importada.</v>
          </cell>
          <cell r="C136" t="str">
            <v>Ud</v>
          </cell>
          <cell r="D136" t="str">
            <v>P. A.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N136" t="str">
            <v>P. A.</v>
          </cell>
        </row>
        <row r="137">
          <cell r="A137" t="str">
            <v>Albañilería</v>
          </cell>
          <cell r="B137" t="str">
            <v>M. O.1007-11 [112] Bañera cónica.</v>
          </cell>
          <cell r="C137" t="str">
            <v>Ud</v>
          </cell>
          <cell r="D137" t="str">
            <v>P. A.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 t="str">
            <v>P. A.</v>
          </cell>
        </row>
        <row r="138">
          <cell r="A138" t="str">
            <v>Albañilería</v>
          </cell>
          <cell r="B138" t="str">
            <v>M. O.1007-12 [113] Mochetas de azulejos</v>
          </cell>
          <cell r="C138" t="str">
            <v>M.L.</v>
          </cell>
          <cell r="D138">
            <v>8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248.92442307692318</v>
          </cell>
        </row>
        <row r="139">
          <cell r="A139" t="str">
            <v>Albañilería</v>
          </cell>
          <cell r="B139" t="str">
            <v>M. O.1007-13 [114] Mochetas de cerámica de fabricación nacional.</v>
          </cell>
          <cell r="C139" t="str">
            <v>M.L.</v>
          </cell>
          <cell r="D139">
            <v>7</v>
          </cell>
          <cell r="E139">
            <v>0</v>
          </cell>
          <cell r="F139">
            <v>0</v>
          </cell>
          <cell r="G139">
            <v>0</v>
          </cell>
          <cell r="H139">
            <v>1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N139">
            <v>284.48505494505508</v>
          </cell>
        </row>
        <row r="140">
          <cell r="A140" t="str">
            <v>Albañilería</v>
          </cell>
          <cell r="B140" t="str">
            <v>M. O.1007-14 [115] Mochetas de cerámica importada</v>
          </cell>
          <cell r="C140" t="str">
            <v>M.L.</v>
          </cell>
          <cell r="D140">
            <v>6.5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306.36852071005927</v>
          </cell>
        </row>
        <row r="141">
          <cell r="A141" t="str">
            <v>Albañilería</v>
          </cell>
          <cell r="B141" t="str">
            <v>M. O.1007-15 [116] Colocación en paredes de losetas de cerámica de fabricación nacional, de 15x15 hasta 20x20cms.</v>
          </cell>
          <cell r="C141" t="str">
            <v>M²</v>
          </cell>
          <cell r="D141">
            <v>5.25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379.31340659340674</v>
          </cell>
        </row>
        <row r="142">
          <cell r="A142" t="str">
            <v>Albañilería</v>
          </cell>
          <cell r="B142" t="str">
            <v>M. O.1007-16 [117] Colocación en paredes de losetas de cerámica importada, de 15x15 hasta 20x20cms.</v>
          </cell>
          <cell r="C142" t="str">
            <v>M²</v>
          </cell>
          <cell r="D142">
            <v>4.75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419.24113360323901</v>
          </cell>
        </row>
        <row r="143">
          <cell r="A143" t="str">
            <v>Albañilería</v>
          </cell>
          <cell r="B143" t="str">
            <v>M. O.1007-17 [118] Colocación en paredes de losetas de cerámica de fabricación nacional, de 30x30 hasta 40x40 cms.</v>
          </cell>
          <cell r="C143" t="str">
            <v>M²</v>
          </cell>
          <cell r="D143">
            <v>4</v>
          </cell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N143">
            <v>497.84884615384635</v>
          </cell>
        </row>
        <row r="144">
          <cell r="A144" t="str">
            <v>Albañilería</v>
          </cell>
          <cell r="B144" t="str">
            <v>M. O.1007-18 [119] Colocación  en paredes de losetas de cerámica importada, de 30x30 hasta 40x40cms.</v>
          </cell>
          <cell r="C144" t="str">
            <v>M²</v>
          </cell>
          <cell r="D144">
            <v>3.5</v>
          </cell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568.97010989011017</v>
          </cell>
        </row>
        <row r="145">
          <cell r="A145" t="str">
            <v>Albañilería</v>
          </cell>
          <cell r="B145" t="str">
            <v>M. O.1007-19 [120] Hechura de base para baño.</v>
          </cell>
          <cell r="C145" t="str">
            <v>Ud</v>
          </cell>
          <cell r="D145">
            <v>6</v>
          </cell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331.89923076923088</v>
          </cell>
        </row>
        <row r="146">
          <cell r="A146" t="str">
            <v>Albañilería</v>
          </cell>
          <cell r="B146" t="str">
            <v>M. O.1007-20 [121] Hechura de meseta de baño revestida en azulejos o cerámica.</v>
          </cell>
          <cell r="C146" t="str">
            <v>Ud</v>
          </cell>
          <cell r="D146">
            <v>2.2999999999999998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865.824080267559</v>
          </cell>
        </row>
        <row r="147">
          <cell r="A147" t="str">
            <v>Albañilería</v>
          </cell>
          <cell r="B147" t="str">
            <v>M. O.1007-21 [122] Colocación de losetas  para revestir muros de 8x20cms.</v>
          </cell>
          <cell r="C147" t="str">
            <v>M²</v>
          </cell>
          <cell r="D147">
            <v>3.5</v>
          </cell>
          <cell r="E147">
            <v>0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N147">
            <v>568.97010989011017</v>
          </cell>
        </row>
        <row r="148">
          <cell r="A148" t="str">
            <v>Albañilería</v>
          </cell>
          <cell r="B148" t="str">
            <v>M. O.1007-22 [123] Colocación de losetas para revestir muros de 5x20cms.</v>
          </cell>
          <cell r="C148" t="str">
            <v>M²</v>
          </cell>
          <cell r="D148">
            <v>3</v>
          </cell>
          <cell r="E148">
            <v>0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663.79846153846177</v>
          </cell>
        </row>
        <row r="149">
          <cell r="A149" t="str">
            <v>Albañilería</v>
          </cell>
          <cell r="B149" t="str">
            <v>M. O.1007-23 [124] Colocación de losetas ornamentales en paredes.</v>
          </cell>
          <cell r="C149" t="str">
            <v>M²</v>
          </cell>
          <cell r="D149">
            <v>4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497.84884615384635</v>
          </cell>
        </row>
        <row r="150">
          <cell r="A150" t="str">
            <v>Albañilería</v>
          </cell>
          <cell r="B150" t="str">
            <v>M. O.1007-24 [125] Colocación de fachaicos</v>
          </cell>
          <cell r="C150" t="str">
            <v>M²</v>
          </cell>
          <cell r="D150">
            <v>4.5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442.53230769230788</v>
          </cell>
        </row>
        <row r="151">
          <cell r="A151" t="str">
            <v>Albañilería</v>
          </cell>
          <cell r="B151" t="str">
            <v xml:space="preserve">INSTALACIÓN ACCESORIOS DE BAÑO  </v>
          </cell>
          <cell r="H151">
            <v>1</v>
          </cell>
          <cell r="K151">
            <v>1</v>
          </cell>
          <cell r="N151" t="str">
            <v>P. A.</v>
          </cell>
        </row>
        <row r="152">
          <cell r="A152" t="str">
            <v>Albañilería</v>
          </cell>
          <cell r="B152" t="str">
            <v>M. O.1008-1 [126] Montura de botiquín corriente sin empotrar.</v>
          </cell>
          <cell r="C152" t="str">
            <v>Ud</v>
          </cell>
          <cell r="D152">
            <v>9</v>
          </cell>
          <cell r="E152">
            <v>0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N152">
            <v>221.26615384615394</v>
          </cell>
        </row>
        <row r="153">
          <cell r="A153" t="str">
            <v>Albañilería</v>
          </cell>
          <cell r="B153" t="str">
            <v>M. O.1008-2 [127] Montura de Botiquín corriente empotrado.</v>
          </cell>
          <cell r="C153" t="str">
            <v>Ud</v>
          </cell>
          <cell r="D153">
            <v>2.5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796.55815384615414</v>
          </cell>
        </row>
        <row r="154">
          <cell r="A154" t="str">
            <v>Albañilería</v>
          </cell>
          <cell r="B154" t="str">
            <v>M. O.1008-3 [128] Montura de botiquín de lujo sin empotrar.</v>
          </cell>
          <cell r="C154" t="str">
            <v>Ud</v>
          </cell>
          <cell r="D154">
            <v>1.5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1327.5969230769235</v>
          </cell>
        </row>
        <row r="155">
          <cell r="A155" t="str">
            <v>Albañilería</v>
          </cell>
          <cell r="B155" t="str">
            <v>M. O.1008-4 [129] Montura de botiquín de lujo empotrado.</v>
          </cell>
          <cell r="C155" t="str">
            <v>Ud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1991.3953846153854</v>
          </cell>
        </row>
        <row r="156">
          <cell r="A156" t="str">
            <v>Albañilería</v>
          </cell>
          <cell r="B156" t="str">
            <v>M. O.1008-5 [130] Montura de accesorios empotrados.</v>
          </cell>
          <cell r="C156" t="str">
            <v>Ud</v>
          </cell>
          <cell r="D156">
            <v>7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284.48505494505508</v>
          </cell>
        </row>
        <row r="157">
          <cell r="A157" t="str">
            <v>Albañilería</v>
          </cell>
          <cell r="B157" t="str">
            <v>M. O.1008-6 [131] Montura de accesorios  atornillados.</v>
          </cell>
          <cell r="C157" t="str">
            <v>Ud</v>
          </cell>
          <cell r="D157">
            <v>10</v>
          </cell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199.13953846153854</v>
          </cell>
        </row>
        <row r="158">
          <cell r="A158" t="str">
            <v>Albañilería</v>
          </cell>
          <cell r="B158" t="str">
            <v>M. O.1008-7 [132] Montura de papeleras porta servilletas.</v>
          </cell>
          <cell r="C158" t="str">
            <v>Ud</v>
          </cell>
          <cell r="D158">
            <v>10</v>
          </cell>
          <cell r="E158">
            <v>0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199.13953846153854</v>
          </cell>
        </row>
        <row r="159">
          <cell r="A159" t="str">
            <v>Albañilería</v>
          </cell>
          <cell r="B159" t="str">
            <v>M. O.1008-8 [133] Montura de repisa para baños  corrientes.</v>
          </cell>
          <cell r="C159" t="str">
            <v>Ud</v>
          </cell>
          <cell r="D159">
            <v>6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N159">
            <v>331.89923076923088</v>
          </cell>
        </row>
        <row r="160">
          <cell r="A160" t="str">
            <v>Albañilería</v>
          </cell>
          <cell r="B160" t="str">
            <v xml:space="preserve">TRABAJOS EN LADRILLOS  </v>
          </cell>
          <cell r="H160">
            <v>1</v>
          </cell>
          <cell r="K160">
            <v>1</v>
          </cell>
          <cell r="N160" t="str">
            <v>P. A.</v>
          </cell>
        </row>
        <row r="161">
          <cell r="A161" t="str">
            <v>Albañilería</v>
          </cell>
          <cell r="B161" t="str">
            <v>M. O.1009-1 [134] Colocación de ladrillos limpios a una cara.</v>
          </cell>
          <cell r="C161" t="str">
            <v>Mill.</v>
          </cell>
          <cell r="D161">
            <v>0.2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9956.9769230769271</v>
          </cell>
        </row>
        <row r="162">
          <cell r="A162" t="str">
            <v>Albañilería</v>
          </cell>
          <cell r="B162" t="str">
            <v>M. O.1009-2 [135] Colocación de ladrillos refractarios de 5x10x25cms.</v>
          </cell>
          <cell r="C162" t="str">
            <v>Mill.</v>
          </cell>
          <cell r="D162">
            <v>0.19</v>
          </cell>
          <cell r="E162">
            <v>0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10481.028340080975</v>
          </cell>
        </row>
        <row r="163">
          <cell r="A163" t="str">
            <v>Albañilería</v>
          </cell>
          <cell r="B163" t="str">
            <v>M. O.1009-3 [136] Colocación de ladrillos limpios a dos caras.</v>
          </cell>
          <cell r="C163" t="str">
            <v>Mill.</v>
          </cell>
          <cell r="D163">
            <v>0.16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12446.221153846158</v>
          </cell>
        </row>
        <row r="164">
          <cell r="A164" t="str">
            <v>Albañilería</v>
          </cell>
          <cell r="B164" t="str">
            <v>M. O.1009-4 [137] Colocación de ladrillos para pañetar en muros.</v>
          </cell>
          <cell r="C164" t="str">
            <v>Mill.</v>
          </cell>
          <cell r="D164">
            <v>0.28999999999999998</v>
          </cell>
          <cell r="E164">
            <v>0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6866.8806366047775</v>
          </cell>
        </row>
        <row r="165">
          <cell r="A165" t="str">
            <v>Albañilería</v>
          </cell>
          <cell r="B165" t="str">
            <v>M. O.1009-5 [138] Colocación de ladrillos de otro tipo no especificado.</v>
          </cell>
          <cell r="C165" t="str">
            <v>Mill.</v>
          </cell>
          <cell r="D165">
            <v>0.21</v>
          </cell>
          <cell r="E165">
            <v>0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N165">
            <v>9482.8351648351691</v>
          </cell>
        </row>
        <row r="166">
          <cell r="A166" t="str">
            <v>Albañilería</v>
          </cell>
          <cell r="B166" t="str">
            <v>M. O.1009-6 [139] Confección de arcos de ladrillos.</v>
          </cell>
          <cell r="C166" t="str">
            <v>P. A.</v>
          </cell>
          <cell r="D166" t="str">
            <v>P. A.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 t="str">
            <v>P. A.</v>
          </cell>
        </row>
        <row r="167">
          <cell r="A167" t="str">
            <v>Albañilería</v>
          </cell>
          <cell r="B167" t="str">
            <v xml:space="preserve">TRABAJOS EN PIEDRA  </v>
          </cell>
          <cell r="H167">
            <v>1</v>
          </cell>
          <cell r="K167">
            <v>1</v>
          </cell>
          <cell r="N167" t="str">
            <v>P. A.</v>
          </cell>
        </row>
        <row r="168">
          <cell r="A168" t="str">
            <v>Albañilería</v>
          </cell>
          <cell r="B168" t="str">
            <v>M. O.1010-1 [140] Colocación de piedra caliza aserrada.</v>
          </cell>
          <cell r="C168" t="str">
            <v>M².</v>
          </cell>
          <cell r="D168">
            <v>3.5</v>
          </cell>
          <cell r="E168">
            <v>0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N168">
            <v>568.97010989011017</v>
          </cell>
        </row>
        <row r="169">
          <cell r="A169" t="str">
            <v>Albañilería</v>
          </cell>
          <cell r="B169" t="str">
            <v>M. O.1010-2 [141] Colocación de piedra caliza labrada.</v>
          </cell>
          <cell r="C169" t="str">
            <v>M².</v>
          </cell>
          <cell r="D169">
            <v>4</v>
          </cell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497.84884615384635</v>
          </cell>
        </row>
        <row r="170">
          <cell r="A170" t="str">
            <v>Albañilería</v>
          </cell>
          <cell r="B170" t="str">
            <v>M. O.1010-3 [142] Colocación de piedras blancas, tipo San Cristóbal, Cambita, Azulada, La Cumbre “callao”, de río, etc.</v>
          </cell>
          <cell r="C170" t="str">
            <v>M².</v>
          </cell>
          <cell r="D170">
            <v>3.5</v>
          </cell>
          <cell r="E170">
            <v>0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568.97010989011017</v>
          </cell>
        </row>
        <row r="171">
          <cell r="A171" t="str">
            <v>Albañilería</v>
          </cell>
          <cell r="B171" t="str">
            <v>M. O.1010-4 [143] Colocación de piedra de roca o cantos rodados, tipo encache de 0.20 a 0.30M espesor en revestimiento de terraplenes, con fines decorativos.</v>
          </cell>
          <cell r="C171" t="str">
            <v>M²</v>
          </cell>
          <cell r="D171">
            <v>3.85</v>
          </cell>
          <cell r="E171">
            <v>0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517.2455544455546</v>
          </cell>
        </row>
        <row r="172">
          <cell r="A172" t="str">
            <v>Albañilería</v>
          </cell>
          <cell r="B172" t="str">
            <v>M. O.1010-5 [144] Colocación de piedra de roca o cantos rodados, tipo encache de 0.20 a 0.30M espesor en revestimiento de terraplenes, canales y cunetas.</v>
          </cell>
          <cell r="C172" t="str">
            <v>M²</v>
          </cell>
          <cell r="D172">
            <v>8.8000000000000007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N172">
            <v>195.190646853147</v>
          </cell>
        </row>
        <row r="173">
          <cell r="A173" t="str">
            <v>Albañilería</v>
          </cell>
          <cell r="B173" t="str">
            <v>M. O.1010-6 [145] Colocación de piedra de roca o cantos rodados en muro de mampostería con fines decorativos.</v>
          </cell>
          <cell r="C173" t="str">
            <v>M³</v>
          </cell>
          <cell r="D173">
            <v>0.95</v>
          </cell>
          <cell r="E173">
            <v>0</v>
          </cell>
          <cell r="F173">
            <v>0</v>
          </cell>
          <cell r="G173">
            <v>0</v>
          </cell>
          <cell r="H173">
            <v>1</v>
          </cell>
          <cell r="I173">
            <v>0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N173">
            <v>2096.2056680161954</v>
          </cell>
        </row>
        <row r="174">
          <cell r="A174" t="str">
            <v>Albañilería</v>
          </cell>
          <cell r="B174" t="str">
            <v>M. O.1010-7 [146] Colocación de piedra de roca o cantos rodados en muro de mampostería.</v>
          </cell>
          <cell r="C174" t="str">
            <v>M³</v>
          </cell>
          <cell r="D174">
            <v>2.35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N174">
            <v>730.926677577742</v>
          </cell>
        </row>
        <row r="175">
          <cell r="A175" t="str">
            <v>Albañilería</v>
          </cell>
          <cell r="B175" t="str">
            <v xml:space="preserve">TRABAJOS EN MÁRMOL  </v>
          </cell>
          <cell r="H175">
            <v>1</v>
          </cell>
          <cell r="K175">
            <v>1</v>
          </cell>
          <cell r="N175" t="str">
            <v>P. A.</v>
          </cell>
        </row>
        <row r="176">
          <cell r="A176" t="str">
            <v>Albañilería</v>
          </cell>
          <cell r="B176" t="str">
            <v>M. O.1011-1 [147] Colocación de mármol picado</v>
          </cell>
          <cell r="C176" t="str">
            <v>M²</v>
          </cell>
          <cell r="D176">
            <v>1.3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N176">
            <v>1531.8426035502964</v>
          </cell>
        </row>
        <row r="177">
          <cell r="A177" t="str">
            <v>Albañilería</v>
          </cell>
          <cell r="B177" t="str">
            <v>M. O.1011-2 [148] Colocación de mármol de fabricación nacional en escaleras.</v>
          </cell>
          <cell r="C177" t="str">
            <v>M.L.</v>
          </cell>
          <cell r="D177">
            <v>4</v>
          </cell>
          <cell r="E177">
            <v>0</v>
          </cell>
          <cell r="F177">
            <v>0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N177">
            <v>497.84884615384635</v>
          </cell>
        </row>
        <row r="178">
          <cell r="A178" t="str">
            <v>Albañilería</v>
          </cell>
          <cell r="B178" t="str">
            <v>M. O.1011-3 [149] Colocación de mármol importado en escaleras.</v>
          </cell>
          <cell r="C178" t="str">
            <v>M.L.</v>
          </cell>
          <cell r="D178">
            <v>3.25</v>
          </cell>
          <cell r="E178">
            <v>0</v>
          </cell>
          <cell r="F178">
            <v>0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612.73704142011854</v>
          </cell>
        </row>
        <row r="179">
          <cell r="A179" t="str">
            <v>Albañilería</v>
          </cell>
          <cell r="B179" t="str">
            <v>M. O.1011-4 [150] Colocación de mármol fachaico en una sola pieza.</v>
          </cell>
          <cell r="C179" t="str">
            <v>M²</v>
          </cell>
          <cell r="D179">
            <v>2.5</v>
          </cell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796.55815384615414</v>
          </cell>
        </row>
        <row r="180">
          <cell r="A180" t="str">
            <v>Albañilería</v>
          </cell>
          <cell r="B180" t="str">
            <v>M. O.1011-5 [151] Colocación de mármol de fabricación nacional, en revestimiento de paredes.</v>
          </cell>
          <cell r="C180" t="str">
            <v>M²</v>
          </cell>
          <cell r="D180">
            <v>2.5</v>
          </cell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796.55815384615414</v>
          </cell>
        </row>
        <row r="181">
          <cell r="A181" t="str">
            <v>Albañilería</v>
          </cell>
          <cell r="B181" t="str">
            <v>M. O.1011-6 [152] Colocación de mármol importado en revestimiento de paredes.</v>
          </cell>
          <cell r="C181" t="str">
            <v>M²</v>
          </cell>
          <cell r="D181">
            <v>2.15</v>
          </cell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N181">
            <v>926.23041144901651</v>
          </cell>
        </row>
        <row r="182">
          <cell r="A182" t="str">
            <v>Albañilería</v>
          </cell>
          <cell r="B182" t="str">
            <v>M. O.1011-7 [153] Colocación de mármol en pedazos.</v>
          </cell>
          <cell r="C182" t="str">
            <v>M²</v>
          </cell>
          <cell r="D182">
            <v>3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N182">
            <v>663.79846153846177</v>
          </cell>
        </row>
        <row r="183">
          <cell r="A183" t="str">
            <v>Albañilería</v>
          </cell>
          <cell r="B183" t="str">
            <v>M. O.1011-8 [154] Colocación de mármol travertinos en tiritas.</v>
          </cell>
          <cell r="C183" t="str">
            <v>M²</v>
          </cell>
          <cell r="D183">
            <v>2</v>
          </cell>
          <cell r="E183">
            <v>0</v>
          </cell>
          <cell r="F183">
            <v>0</v>
          </cell>
          <cell r="G183">
            <v>0</v>
          </cell>
          <cell r="H183">
            <v>1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995.69769230769271</v>
          </cell>
        </row>
        <row r="184">
          <cell r="A184" t="str">
            <v>Albañilería</v>
          </cell>
          <cell r="B184" t="str">
            <v xml:space="preserve">TRABAJOS EN YESO y SHEETROCK  </v>
          </cell>
          <cell r="N184" t="str">
            <v>P. A.</v>
          </cell>
        </row>
        <row r="185">
          <cell r="A185" t="str">
            <v>Albañilería</v>
          </cell>
          <cell r="B185" t="str">
            <v>M. O.1012-1 [155] Confección de comisas, plafón, rosetas, planchas, recuadros, lágrimas, etc.</v>
          </cell>
          <cell r="C185" t="str">
            <v>P. A</v>
          </cell>
          <cell r="D185" t="str">
            <v>P. A.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str">
            <v>P. A.</v>
          </cell>
        </row>
        <row r="186">
          <cell r="A186" t="str">
            <v>Albañilería</v>
          </cell>
          <cell r="B186" t="str">
            <v>M. O.1012-2 [155A] Instalación Paneles de SheetRock a 2 Cara</v>
          </cell>
          <cell r="C186" t="str">
            <v>m²</v>
          </cell>
          <cell r="D186">
            <v>8</v>
          </cell>
          <cell r="E186">
            <v>1</v>
          </cell>
          <cell r="F186">
            <v>0</v>
          </cell>
          <cell r="G186">
            <v>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306.94067307692296</v>
          </cell>
        </row>
        <row r="187">
          <cell r="A187" t="str">
            <v>Albañilería</v>
          </cell>
          <cell r="B187" t="str">
            <v>M. O.1012-3 [155A] Instalación Paneles de Plafones</v>
          </cell>
          <cell r="C187" t="str">
            <v>m²</v>
          </cell>
          <cell r="D187">
            <v>8</v>
          </cell>
          <cell r="E187">
            <v>1</v>
          </cell>
          <cell r="F187">
            <v>0</v>
          </cell>
          <cell r="G187">
            <v>1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306.94067307692296</v>
          </cell>
        </row>
        <row r="188">
          <cell r="A188" t="str">
            <v>Albañilería</v>
          </cell>
          <cell r="B188" t="str">
            <v xml:space="preserve">CONTENES, ACERAS, BADENES Y COLECTORES  </v>
          </cell>
          <cell r="N188" t="str">
            <v>P. A.</v>
          </cell>
        </row>
        <row r="189">
          <cell r="A189" t="str">
            <v>Albañilería</v>
          </cell>
          <cell r="B189" t="str">
            <v>M. O.1013-1 [156] Construcción de base para contenes (telford con mezcla)</v>
          </cell>
          <cell r="C189" t="str">
            <v>M³</v>
          </cell>
          <cell r="D189">
            <v>3.5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475.27516483516501</v>
          </cell>
        </row>
        <row r="190">
          <cell r="A190" t="str">
            <v>Albañilería</v>
          </cell>
          <cell r="B190" t="str">
            <v>M. O.1013-2 [157] Construcción de contenes  55x30x15 cms.</v>
          </cell>
          <cell r="C190" t="str">
            <v>M.L.</v>
          </cell>
          <cell r="D190">
            <v>19.7</v>
          </cell>
          <cell r="E190">
            <v>0</v>
          </cell>
          <cell r="F190">
            <v>0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0</v>
          </cell>
          <cell r="N190">
            <v>167.53705583756349</v>
          </cell>
        </row>
        <row r="191">
          <cell r="A191" t="str">
            <v>Albañilería</v>
          </cell>
          <cell r="B191" t="str">
            <v>M. O.1013-3 [158] Construcción de contenes con bordillo de 40 cms. de alto por 20 cms. de ancho.</v>
          </cell>
          <cell r="C191" t="str">
            <v>M.L.</v>
          </cell>
          <cell r="D191">
            <v>13</v>
          </cell>
          <cell r="E191">
            <v>0</v>
          </cell>
          <cell r="F191">
            <v>0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1</v>
          </cell>
          <cell r="L191">
            <v>1</v>
          </cell>
          <cell r="M191">
            <v>0</v>
          </cell>
          <cell r="N191">
            <v>253.88307692307697</v>
          </cell>
        </row>
        <row r="192">
          <cell r="A192" t="str">
            <v>Albañilería</v>
          </cell>
          <cell r="B192" t="str">
            <v>M. O.1013-4 [159] Construcción de contenes con bordillo de 30x8x10cms.</v>
          </cell>
          <cell r="C192" t="str">
            <v>M.L.</v>
          </cell>
          <cell r="D192">
            <v>22</v>
          </cell>
          <cell r="E192">
            <v>0</v>
          </cell>
          <cell r="F192">
            <v>0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1</v>
          </cell>
          <cell r="L192">
            <v>1</v>
          </cell>
          <cell r="M192">
            <v>0</v>
          </cell>
          <cell r="N192">
            <v>150.02181818181819</v>
          </cell>
        </row>
        <row r="193">
          <cell r="A193" t="str">
            <v>Albañilería</v>
          </cell>
          <cell r="B193" t="str">
            <v>M. O.1013-5 [160] Construcción de bordillos.</v>
          </cell>
          <cell r="C193" t="str">
            <v>M.L.</v>
          </cell>
          <cell r="D193">
            <v>32</v>
          </cell>
          <cell r="E193">
            <v>0</v>
          </cell>
          <cell r="F193">
            <v>0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1</v>
          </cell>
          <cell r="L193">
            <v>1</v>
          </cell>
          <cell r="M193">
            <v>0</v>
          </cell>
          <cell r="N193">
            <v>103.14000000000001</v>
          </cell>
        </row>
        <row r="194">
          <cell r="A194" t="str">
            <v>Albañilería</v>
          </cell>
          <cell r="B194" t="str">
            <v>M. O.1013-6 [161] Construcción de acera frotada y violinada incl. Colocación de hormigón de 10cms.</v>
          </cell>
          <cell r="C194" t="str">
            <v>M³</v>
          </cell>
          <cell r="D194">
            <v>2.0499999999999998</v>
          </cell>
          <cell r="E194">
            <v>0</v>
          </cell>
          <cell r="F194">
            <v>0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1</v>
          </cell>
          <cell r="M194">
            <v>0</v>
          </cell>
          <cell r="N194">
            <v>1609.9902439024395</v>
          </cell>
        </row>
        <row r="195">
          <cell r="A195" t="str">
            <v>Albañilería</v>
          </cell>
          <cell r="B195" t="str">
            <v>M. O.1013-7 [162] Construcción de badenes ciclópeos de 10 a 20 cms. de concreto, frotado y pulido en el centro.</v>
          </cell>
          <cell r="C195" t="str">
            <v>M³</v>
          </cell>
          <cell r="D195">
            <v>2.5</v>
          </cell>
          <cell r="E195">
            <v>0</v>
          </cell>
          <cell r="F195">
            <v>0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1</v>
          </cell>
          <cell r="L195">
            <v>1</v>
          </cell>
          <cell r="M195">
            <v>0</v>
          </cell>
          <cell r="N195">
            <v>1320.1920000000002</v>
          </cell>
        </row>
        <row r="196">
          <cell r="A196" t="str">
            <v>Albañilería</v>
          </cell>
          <cell r="B196" t="str">
            <v>M. O.1013-8 [163] Construcción de badenes de hormigón de 20 cms. de espesor en adelante, frotado y pulido al centro.</v>
          </cell>
          <cell r="C196" t="str">
            <v>M³</v>
          </cell>
          <cell r="D196">
            <v>2.5</v>
          </cell>
          <cell r="E196">
            <v>0</v>
          </cell>
          <cell r="F196">
            <v>0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1</v>
          </cell>
          <cell r="L196">
            <v>1</v>
          </cell>
          <cell r="M196">
            <v>0</v>
          </cell>
          <cell r="N196">
            <v>1320.1920000000002</v>
          </cell>
        </row>
        <row r="197">
          <cell r="A197" t="str">
            <v>Albañilería</v>
          </cell>
          <cell r="B197" t="str">
            <v>M. O.1013-9 [164] Construcción de zapatas y pisos de colector de concreto envarillado y frotado.</v>
          </cell>
          <cell r="C197" t="str">
            <v>M³</v>
          </cell>
          <cell r="D197">
            <v>2.5</v>
          </cell>
          <cell r="E197">
            <v>0</v>
          </cell>
          <cell r="F197">
            <v>0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1</v>
          </cell>
          <cell r="L197">
            <v>1</v>
          </cell>
          <cell r="M197">
            <v>0</v>
          </cell>
          <cell r="N197">
            <v>1320.1920000000002</v>
          </cell>
        </row>
        <row r="198">
          <cell r="A198" t="str">
            <v>Albañilería</v>
          </cell>
          <cell r="B198" t="str">
            <v>M. O.1013-10 [165] Confección de losa de colector o pozo séptico, encofrado y envarillado, y vaciado, incluyendo colocación de tapa, hasta 2 m².</v>
          </cell>
          <cell r="C198" t="str">
            <v>Ud</v>
          </cell>
          <cell r="D198">
            <v>1.8</v>
          </cell>
          <cell r="E198">
            <v>0</v>
          </cell>
          <cell r="F198">
            <v>0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N198">
            <v>1515.5115384615385</v>
          </cell>
        </row>
        <row r="199">
          <cell r="A199" t="str">
            <v>Albañilería</v>
          </cell>
          <cell r="B199" t="str">
            <v>M. O.1013-11 [166] Confección de losa de colector o pozo séptico, encofrado y envarillado, y vaciado, incluyendo colocación de tapa, de más de 2 metros cuadrados (precio proporcional al anterior)</v>
          </cell>
          <cell r="C199" t="str">
            <v>P. A.</v>
          </cell>
          <cell r="D199" t="str">
            <v>P. A.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P. A.</v>
          </cell>
        </row>
        <row r="200">
          <cell r="A200" t="str">
            <v>Albañilería</v>
          </cell>
          <cell r="B200" t="str">
            <v>M. O.1013-12 [167] Confección de tragante de hasta 50 cms. de longitud.</v>
          </cell>
          <cell r="C200" t="str">
            <v>Ud</v>
          </cell>
          <cell r="D200">
            <v>4.4000000000000004</v>
          </cell>
          <cell r="E200">
            <v>0</v>
          </cell>
          <cell r="F200">
            <v>0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619.98199300699298</v>
          </cell>
        </row>
        <row r="201">
          <cell r="A201" t="str">
            <v>Albañilería</v>
          </cell>
          <cell r="B201" t="str">
            <v>M. O.1013-13 [168] Confección de anillo filtrante.</v>
          </cell>
          <cell r="C201" t="str">
            <v>Ud</v>
          </cell>
          <cell r="D201">
            <v>3</v>
          </cell>
          <cell r="E201">
            <v>0</v>
          </cell>
          <cell r="F201">
            <v>0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909.30692307692323</v>
          </cell>
        </row>
        <row r="202">
          <cell r="A202" t="str">
            <v>Albañilería</v>
          </cell>
          <cell r="B202" t="str">
            <v xml:space="preserve">LAVADEROS Y DESAGÜES  </v>
          </cell>
          <cell r="N202" t="str">
            <v>P. A.</v>
          </cell>
        </row>
        <row r="203">
          <cell r="A203" t="str">
            <v>Albañilería</v>
          </cell>
          <cell r="B203" t="str">
            <v>M. O.1014-1 [169] Construcción de lavaderos de 1 y 2 bocas, con azulejos arriba.</v>
          </cell>
          <cell r="C203" t="str">
            <v>P. A.</v>
          </cell>
          <cell r="D203" t="str">
            <v>P. A.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P. A.</v>
          </cell>
        </row>
        <row r="204">
          <cell r="A204" t="str">
            <v>Albañilería</v>
          </cell>
          <cell r="B204" t="str">
            <v>M. O.1014-2 [170] Construcción e instalación de lavadero pulido de hasta 0.60 x 1.50 mts.</v>
          </cell>
          <cell r="C204" t="str">
            <v>Ud</v>
          </cell>
          <cell r="D204">
            <v>1</v>
          </cell>
          <cell r="E204">
            <v>0</v>
          </cell>
          <cell r="F204">
            <v>0</v>
          </cell>
          <cell r="G204">
            <v>1</v>
          </cell>
          <cell r="H204">
            <v>1</v>
          </cell>
          <cell r="I204">
            <v>0</v>
          </cell>
          <cell r="J204">
            <v>1</v>
          </cell>
          <cell r="K204">
            <v>0</v>
          </cell>
          <cell r="L204">
            <v>0</v>
          </cell>
          <cell r="M204">
            <v>0</v>
          </cell>
          <cell r="N204">
            <v>3057.1753846153838</v>
          </cell>
        </row>
        <row r="205">
          <cell r="A205" t="str">
            <v>Albañilería</v>
          </cell>
          <cell r="B205" t="str">
            <v>M. O.1014-3 [171] Construcción de lavaderos pulido de más de 1.50mts., adicional por recipiente.</v>
          </cell>
          <cell r="C205" t="str">
            <v>Ud</v>
          </cell>
          <cell r="D205">
            <v>2</v>
          </cell>
          <cell r="E205">
            <v>0</v>
          </cell>
          <cell r="F205">
            <v>0</v>
          </cell>
          <cell r="G205">
            <v>1</v>
          </cell>
          <cell r="H205">
            <v>1</v>
          </cell>
          <cell r="I205">
            <v>0</v>
          </cell>
          <cell r="J205">
            <v>1</v>
          </cell>
          <cell r="K205">
            <v>0</v>
          </cell>
          <cell r="L205">
            <v>0</v>
          </cell>
          <cell r="M205">
            <v>0</v>
          </cell>
          <cell r="N205">
            <v>1528.5876923076919</v>
          </cell>
        </row>
        <row r="206">
          <cell r="A206" t="str">
            <v>Albañilería</v>
          </cell>
          <cell r="B206" t="str">
            <v>M. O.1014-4 [172] Confección de vertedero de 60x60 cms., pulido.</v>
          </cell>
          <cell r="C206" t="str">
            <v>Ud</v>
          </cell>
          <cell r="D206">
            <v>1.5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N206">
            <v>1145.1184615384625</v>
          </cell>
        </row>
        <row r="207">
          <cell r="A207" t="str">
            <v>Albañilería</v>
          </cell>
          <cell r="B207" t="str">
            <v>M. O.1014-5 [173] Confección de vertedero de 60x60cms., con azulejos.</v>
          </cell>
          <cell r="C207" t="str">
            <v>Ud</v>
          </cell>
          <cell r="D207">
            <v>1</v>
          </cell>
          <cell r="E207">
            <v>0</v>
          </cell>
          <cell r="F207">
            <v>0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</v>
          </cell>
          <cell r="L207">
            <v>1</v>
          </cell>
          <cell r="M207">
            <v>0</v>
          </cell>
          <cell r="N207">
            <v>2563.9546153846159</v>
          </cell>
        </row>
        <row r="208">
          <cell r="A208" t="str">
            <v>Albañilería</v>
          </cell>
          <cell r="B208" t="str">
            <v>M. O.1014-6 [174] Confección registros, hasta 60x60 cms. (medida interior).</v>
          </cell>
          <cell r="C208" t="str">
            <v>Ud</v>
          </cell>
          <cell r="D208">
            <v>1.5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1145.1184615384625</v>
          </cell>
        </row>
        <row r="209">
          <cell r="A209" t="str">
            <v>Albañilería</v>
          </cell>
          <cell r="B209" t="str">
            <v>M. O.1014-7 [175] Confección de registros de más de 60x60cms.</v>
          </cell>
          <cell r="C209" t="str">
            <v>Ud</v>
          </cell>
          <cell r="D209">
            <v>1.25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N209">
            <v>1374.142153846155</v>
          </cell>
        </row>
        <row r="210">
          <cell r="A210" t="str">
            <v>Albañilería</v>
          </cell>
          <cell r="B210" t="str">
            <v>M. O.1014-8 [176] Confección de trampa de grasa.</v>
          </cell>
          <cell r="C210" t="str">
            <v>Ud</v>
          </cell>
          <cell r="D210">
            <v>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</v>
          </cell>
          <cell r="J210">
            <v>0</v>
          </cell>
          <cell r="K210">
            <v>1</v>
          </cell>
          <cell r="L210">
            <v>1</v>
          </cell>
          <cell r="M210">
            <v>0</v>
          </cell>
          <cell r="N210">
            <v>2290.2369230769245</v>
          </cell>
        </row>
        <row r="211">
          <cell r="A211" t="str">
            <v>Albañilería</v>
          </cell>
          <cell r="B211" t="str">
            <v>M. O.1014-9 [177] Confección de desagüe de 20x20 cms., descubierto.</v>
          </cell>
          <cell r="C211" t="str">
            <v>M.L.</v>
          </cell>
          <cell r="D211">
            <v>10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N211">
            <v>171.76776923076937</v>
          </cell>
        </row>
        <row r="212">
          <cell r="A212" t="str">
            <v>Albañilería</v>
          </cell>
          <cell r="B212" t="str">
            <v>M. O.1014-10 [178] Confección de desagüe de 20x20cms., cubierto.</v>
          </cell>
          <cell r="C212" t="str">
            <v>M.L.</v>
          </cell>
          <cell r="D212">
            <v>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N212">
            <v>286.27961538461562</v>
          </cell>
        </row>
        <row r="213">
          <cell r="A213" t="str">
            <v>Albañilería</v>
          </cell>
          <cell r="B213" t="str">
            <v>M. O.1014-11 [179] Montura brissoleil de 0.05x0.40x2 mts.</v>
          </cell>
          <cell r="C213" t="str">
            <v>Ud</v>
          </cell>
          <cell r="D213">
            <v>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</v>
          </cell>
          <cell r="J213">
            <v>0</v>
          </cell>
          <cell r="K213">
            <v>1</v>
          </cell>
          <cell r="L213">
            <v>1</v>
          </cell>
          <cell r="M213">
            <v>0</v>
          </cell>
          <cell r="N213">
            <v>763.41230769230822</v>
          </cell>
        </row>
        <row r="214">
          <cell r="A214" t="str">
            <v>Albañilería</v>
          </cell>
          <cell r="B214" t="str">
            <v>M. O.1014-12 [180] Acuñe de marcos.</v>
          </cell>
          <cell r="C214" t="str">
            <v>Ud</v>
          </cell>
          <cell r="D214">
            <v>9.5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180.80817813765196</v>
          </cell>
        </row>
        <row r="215">
          <cell r="A215" t="str">
            <v>Albañilería</v>
          </cell>
          <cell r="B215" t="str">
            <v>M. O.1014-13 [181] Colocación de tejas.</v>
          </cell>
          <cell r="C215" t="str">
            <v>M²</v>
          </cell>
          <cell r="D215">
            <v>8</v>
          </cell>
          <cell r="E215">
            <v>0</v>
          </cell>
          <cell r="F215">
            <v>0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N215">
            <v>340.9900961538462</v>
          </cell>
        </row>
        <row r="216">
          <cell r="A216" t="str">
            <v>Albañilería</v>
          </cell>
          <cell r="B216" t="str">
            <v>M. O.1014-14 [182] Colocación caballete de tejas.</v>
          </cell>
          <cell r="C216" t="str">
            <v>M.L.</v>
          </cell>
          <cell r="D216">
            <v>10</v>
          </cell>
          <cell r="E216">
            <v>0</v>
          </cell>
          <cell r="F216">
            <v>0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272.79207692307693</v>
          </cell>
        </row>
        <row r="217">
          <cell r="A217" t="str">
            <v>Albañilería</v>
          </cell>
          <cell r="B217" t="str">
            <v>VACIADO DE HORMIGONES</v>
          </cell>
          <cell r="N217" t="str">
            <v>P. A.</v>
          </cell>
        </row>
        <row r="218">
          <cell r="A218" t="str">
            <v>Albañilería</v>
          </cell>
          <cell r="B218" t="str">
            <v>M. O.1014A-1 [1] Vaciado de Hormigón Industrial</v>
          </cell>
          <cell r="C218" t="str">
            <v>m³</v>
          </cell>
          <cell r="D218">
            <v>17.977038955073819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3</v>
          </cell>
          <cell r="M218">
            <v>0</v>
          </cell>
          <cell r="N218">
            <v>491.64407094362468</v>
          </cell>
        </row>
        <row r="219">
          <cell r="A219" t="str">
            <v>Albañilería</v>
          </cell>
          <cell r="B219" t="str">
            <v>M. O.1014A-2 [2] Vaciado de Hormigón Equipos Menores</v>
          </cell>
          <cell r="C219" t="str">
            <v>m³</v>
          </cell>
          <cell r="D219">
            <v>13.140648705320935</v>
          </cell>
          <cell r="E219">
            <v>0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1</v>
          </cell>
          <cell r="L219">
            <v>3</v>
          </cell>
          <cell r="M219">
            <v>0</v>
          </cell>
          <cell r="N219">
            <v>672.59271696425424</v>
          </cell>
        </row>
        <row r="220">
          <cell r="A220" t="str">
            <v>Técnicos Especiales</v>
          </cell>
          <cell r="B220" t="str">
            <v xml:space="preserve">SUBIR MATERIALES / PLANTA  </v>
          </cell>
          <cell r="N220" t="str">
            <v>P. A.</v>
          </cell>
        </row>
        <row r="221">
          <cell r="A221" t="str">
            <v>Técnicos Especiales</v>
          </cell>
          <cell r="B221" t="str">
            <v>M. O.1015-1 [1] Subir arena por meseta un nivel</v>
          </cell>
          <cell r="C221" t="str">
            <v>m³</v>
          </cell>
          <cell r="D221">
            <v>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0</v>
          </cell>
          <cell r="N221">
            <v>117.52009615384628</v>
          </cell>
        </row>
        <row r="222">
          <cell r="A222" t="str">
            <v>Técnicos Especiales</v>
          </cell>
          <cell r="B222" t="str">
            <v>M. O.1015-2 [2] Subir arena por polea 2do nivel</v>
          </cell>
          <cell r="C222" t="str">
            <v>m³</v>
          </cell>
          <cell r="D222">
            <v>10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</v>
          </cell>
          <cell r="L222">
            <v>0</v>
          </cell>
          <cell r="M222">
            <v>0</v>
          </cell>
          <cell r="N222">
            <v>188.03215384615405</v>
          </cell>
        </row>
        <row r="223">
          <cell r="A223" t="str">
            <v>Técnicos Especiales</v>
          </cell>
          <cell r="B223" t="str">
            <v>M. O.1015-3 [3] Subir arena por polea 3er nivel</v>
          </cell>
          <cell r="C223" t="str">
            <v>m³</v>
          </cell>
          <cell r="D223">
            <v>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</v>
          </cell>
          <cell r="L223">
            <v>0</v>
          </cell>
          <cell r="M223">
            <v>0</v>
          </cell>
          <cell r="N223">
            <v>268.61736263736293</v>
          </cell>
        </row>
        <row r="224">
          <cell r="A224" t="str">
            <v>Técnicos Especiales</v>
          </cell>
          <cell r="B224" t="str">
            <v>M. O.1015-4 [4] Subir arena por polea 4to nivel</v>
          </cell>
          <cell r="C224" t="str">
            <v>m³</v>
          </cell>
          <cell r="D224">
            <v>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3</v>
          </cell>
          <cell r="L224">
            <v>0</v>
          </cell>
          <cell r="M224">
            <v>0</v>
          </cell>
          <cell r="N224">
            <v>376.06430769230809</v>
          </cell>
        </row>
        <row r="225">
          <cell r="A225" t="str">
            <v>Técnicos Especiales</v>
          </cell>
          <cell r="B225" t="str">
            <v>M. O.1015-5 [5] Subir arena por polea 5to nivel</v>
          </cell>
          <cell r="C225" t="str">
            <v>m³</v>
          </cell>
          <cell r="D225">
            <v>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</v>
          </cell>
          <cell r="L225">
            <v>0</v>
          </cell>
          <cell r="M225">
            <v>0</v>
          </cell>
          <cell r="N225">
            <v>470.08038461538513</v>
          </cell>
        </row>
        <row r="226">
          <cell r="A226" t="str">
            <v>Técnicos Especiales</v>
          </cell>
          <cell r="B226" t="str">
            <v>M. O.1015-6 [6] Subir arena por polea 6to nivel</v>
          </cell>
          <cell r="C226" t="str">
            <v>m³</v>
          </cell>
          <cell r="D226">
            <v>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3</v>
          </cell>
          <cell r="L226">
            <v>0</v>
          </cell>
          <cell r="M226">
            <v>0</v>
          </cell>
          <cell r="N226">
            <v>626.77384615384688</v>
          </cell>
        </row>
        <row r="227">
          <cell r="A227" t="str">
            <v>Técnicos Especiales</v>
          </cell>
          <cell r="B227" t="str">
            <v>M. O.1015-7 [7] Subir bloques 4" por meseta 2do nivel</v>
          </cell>
          <cell r="C227" t="str">
            <v>ud</v>
          </cell>
          <cell r="D227">
            <v>1800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</v>
          </cell>
          <cell r="L227">
            <v>0</v>
          </cell>
          <cell r="M227">
            <v>0</v>
          </cell>
          <cell r="N227">
            <v>1.044623076923078</v>
          </cell>
        </row>
        <row r="228">
          <cell r="A228" t="str">
            <v>Técnicos Especiales</v>
          </cell>
          <cell r="B228" t="str">
            <v>M. O.1015-8 [8] Subir bloques 4" por meseta 3er nivel</v>
          </cell>
          <cell r="C228" t="str">
            <v>ud</v>
          </cell>
          <cell r="D228">
            <v>1500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3</v>
          </cell>
          <cell r="L228">
            <v>0</v>
          </cell>
          <cell r="M228">
            <v>0</v>
          </cell>
          <cell r="N228">
            <v>1.2535476923076936</v>
          </cell>
        </row>
        <row r="229">
          <cell r="A229" t="str">
            <v>Técnicos Especiales</v>
          </cell>
          <cell r="B229" t="str">
            <v>M. O.1015-9 [9] Subir bloques 4" por meseta 4to nivel</v>
          </cell>
          <cell r="C229" t="str">
            <v>ud</v>
          </cell>
          <cell r="D229">
            <v>1125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3</v>
          </cell>
          <cell r="L229">
            <v>0</v>
          </cell>
          <cell r="M229">
            <v>0</v>
          </cell>
          <cell r="N229">
            <v>1.671396923076925</v>
          </cell>
        </row>
        <row r="230">
          <cell r="A230" t="str">
            <v>Técnicos Especiales</v>
          </cell>
          <cell r="B230" t="str">
            <v>M. O.1015-10 [10] Subir bloques 4" por meseta 5to nivel</v>
          </cell>
          <cell r="C230" t="str">
            <v>ud</v>
          </cell>
          <cell r="D230">
            <v>900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3</v>
          </cell>
          <cell r="L230">
            <v>0</v>
          </cell>
          <cell r="M230">
            <v>0</v>
          </cell>
          <cell r="N230">
            <v>2.089246153846156</v>
          </cell>
        </row>
        <row r="231">
          <cell r="A231" t="str">
            <v>Técnicos Especiales</v>
          </cell>
          <cell r="B231" t="str">
            <v>M. O.1015-11 [11] Subir bloques 4" por meseta 6to nivel</v>
          </cell>
          <cell r="C231" t="str">
            <v>ud</v>
          </cell>
          <cell r="D231">
            <v>750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</v>
          </cell>
          <cell r="L231">
            <v>0</v>
          </cell>
          <cell r="M231">
            <v>0</v>
          </cell>
          <cell r="N231">
            <v>2.5070953846153872</v>
          </cell>
        </row>
        <row r="232">
          <cell r="A232" t="str">
            <v>Técnicos Especiales</v>
          </cell>
          <cell r="B232" t="str">
            <v>M. O.1015-12 [12] Subir bloques 4" por polea 2do nivel</v>
          </cell>
          <cell r="C232" t="str">
            <v>ud</v>
          </cell>
          <cell r="D232">
            <v>1100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3</v>
          </cell>
          <cell r="L232">
            <v>0</v>
          </cell>
          <cell r="M232">
            <v>0</v>
          </cell>
          <cell r="N232">
            <v>1.7093832167832186</v>
          </cell>
        </row>
        <row r="233">
          <cell r="A233" t="str">
            <v>Técnicos Especiales</v>
          </cell>
          <cell r="B233" t="str">
            <v>M. O.1015-13 [13] Subir bloques 4" por polea 3er nivel</v>
          </cell>
          <cell r="C233" t="str">
            <v>ud</v>
          </cell>
          <cell r="D233">
            <v>650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</v>
          </cell>
          <cell r="L233">
            <v>0</v>
          </cell>
          <cell r="M233">
            <v>0</v>
          </cell>
          <cell r="N233">
            <v>2.8928023668639087</v>
          </cell>
        </row>
        <row r="234">
          <cell r="A234" t="str">
            <v>Técnicos Especiales</v>
          </cell>
          <cell r="B234" t="str">
            <v>M. O.1015-14 [14] Subir bloques 4" por polea 4to nivel</v>
          </cell>
          <cell r="C234" t="str">
            <v>ud</v>
          </cell>
          <cell r="D234">
            <v>500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0</v>
          </cell>
          <cell r="M234">
            <v>0</v>
          </cell>
          <cell r="N234">
            <v>3.7606430769230812</v>
          </cell>
        </row>
        <row r="235">
          <cell r="A235" t="str">
            <v>Técnicos Especiales</v>
          </cell>
          <cell r="B235" t="str">
            <v>M. O.1015-15 [15] Subir bloques 4" por polea 5to nivel</v>
          </cell>
          <cell r="C235" t="str">
            <v>ud</v>
          </cell>
          <cell r="D235">
            <v>350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</v>
          </cell>
          <cell r="L235">
            <v>0</v>
          </cell>
          <cell r="M235">
            <v>0</v>
          </cell>
          <cell r="N235">
            <v>5.3723472527472582</v>
          </cell>
        </row>
        <row r="236">
          <cell r="A236" t="str">
            <v>Técnicos Especiales</v>
          </cell>
          <cell r="B236" t="str">
            <v>M. O.1015-16 [16] Subir bloques 4" por polea 6to nivel</v>
          </cell>
          <cell r="C236" t="str">
            <v>ud</v>
          </cell>
          <cell r="D236">
            <v>300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3</v>
          </cell>
          <cell r="L236">
            <v>0</v>
          </cell>
          <cell r="M236">
            <v>0</v>
          </cell>
          <cell r="N236">
            <v>6.2677384615384684</v>
          </cell>
        </row>
        <row r="237">
          <cell r="A237" t="str">
            <v>Técnicos Especiales</v>
          </cell>
          <cell r="B237" t="str">
            <v>M. O.1015-17 [17] Subir bloques 6" por meseta 2do nivel</v>
          </cell>
          <cell r="C237" t="str">
            <v>ud</v>
          </cell>
          <cell r="D237">
            <v>1500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</v>
          </cell>
          <cell r="L237">
            <v>0</v>
          </cell>
          <cell r="M237">
            <v>0</v>
          </cell>
          <cell r="N237">
            <v>1.2535476923076936</v>
          </cell>
        </row>
        <row r="238">
          <cell r="A238" t="str">
            <v>Técnicos Especiales</v>
          </cell>
          <cell r="B238" t="str">
            <v>M. O.1015-18 [18] Subir bloques 6" por meseta 3er nivel</v>
          </cell>
          <cell r="C238" t="str">
            <v>ud</v>
          </cell>
          <cell r="D238">
            <v>1000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</v>
          </cell>
          <cell r="L238">
            <v>0</v>
          </cell>
          <cell r="M238">
            <v>0</v>
          </cell>
          <cell r="N238">
            <v>1.8803215384615406</v>
          </cell>
        </row>
        <row r="239">
          <cell r="A239" t="str">
            <v>Técnicos Especiales</v>
          </cell>
          <cell r="B239" t="str">
            <v>M. O.1015-19 [19] Subir bloques 6" por meseta 4to nivel</v>
          </cell>
          <cell r="C239" t="str">
            <v>ud</v>
          </cell>
          <cell r="D239">
            <v>750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3</v>
          </cell>
          <cell r="L239">
            <v>0</v>
          </cell>
          <cell r="M239">
            <v>0</v>
          </cell>
          <cell r="N239">
            <v>2.5070953846153872</v>
          </cell>
        </row>
        <row r="240">
          <cell r="A240" t="str">
            <v>Técnicos Especiales</v>
          </cell>
          <cell r="B240" t="str">
            <v>M. O.1015-20 [20] Subir bloques 6" por meseta 5to nivel</v>
          </cell>
          <cell r="C240" t="str">
            <v>ud</v>
          </cell>
          <cell r="D240">
            <v>600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</v>
          </cell>
          <cell r="L240">
            <v>0</v>
          </cell>
          <cell r="M240">
            <v>0</v>
          </cell>
          <cell r="N240">
            <v>3.1338692307692342</v>
          </cell>
        </row>
        <row r="241">
          <cell r="A241" t="str">
            <v>Técnicos Especiales</v>
          </cell>
          <cell r="B241" t="str">
            <v>M. O.1015-21 [21] Subir bloques 6" por meseta 6to nivel</v>
          </cell>
          <cell r="C241" t="str">
            <v>ud</v>
          </cell>
          <cell r="D241">
            <v>500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3</v>
          </cell>
          <cell r="L241">
            <v>0</v>
          </cell>
          <cell r="M241">
            <v>0</v>
          </cell>
          <cell r="N241">
            <v>3.7606430769230812</v>
          </cell>
        </row>
        <row r="242">
          <cell r="A242" t="str">
            <v>Técnicos Especiales</v>
          </cell>
          <cell r="B242" t="str">
            <v>M. O.1015-22 [22] Subir bloques 6" por polea 2do nivel</v>
          </cell>
          <cell r="C242" t="str">
            <v>ud</v>
          </cell>
          <cell r="D242">
            <v>900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3</v>
          </cell>
          <cell r="L242">
            <v>0</v>
          </cell>
          <cell r="M242">
            <v>0</v>
          </cell>
          <cell r="N242">
            <v>2.089246153846156</v>
          </cell>
        </row>
        <row r="243">
          <cell r="A243" t="str">
            <v>Técnicos Especiales</v>
          </cell>
          <cell r="B243" t="str">
            <v>M. O.1015-23 [23] Subir bloques 6" por polea 3er nivel</v>
          </cell>
          <cell r="C243" t="str">
            <v>ud</v>
          </cell>
          <cell r="D243">
            <v>600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</v>
          </cell>
          <cell r="L243">
            <v>0</v>
          </cell>
          <cell r="M243">
            <v>0</v>
          </cell>
          <cell r="N243">
            <v>3.1338692307692342</v>
          </cell>
        </row>
        <row r="244">
          <cell r="A244" t="str">
            <v>Técnicos Especiales</v>
          </cell>
          <cell r="B244" t="str">
            <v>M. O.1015-24 [24] Subir bloques 6" por polea 4to nivel</v>
          </cell>
          <cell r="C244" t="str">
            <v>ud</v>
          </cell>
          <cell r="D244">
            <v>450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</v>
          </cell>
          <cell r="L244">
            <v>0</v>
          </cell>
          <cell r="M244">
            <v>0</v>
          </cell>
          <cell r="N244">
            <v>4.1784923076923119</v>
          </cell>
        </row>
        <row r="245">
          <cell r="A245" t="str">
            <v>Técnicos Especiales</v>
          </cell>
          <cell r="B245" t="str">
            <v>M. O.1015-25 [25] Subir bloques 6" por polea 5to nivel</v>
          </cell>
          <cell r="C245" t="str">
            <v>ud</v>
          </cell>
          <cell r="D245">
            <v>325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3</v>
          </cell>
          <cell r="L245">
            <v>0</v>
          </cell>
          <cell r="M245">
            <v>0</v>
          </cell>
          <cell r="N245">
            <v>5.7856047337278174</v>
          </cell>
        </row>
        <row r="246">
          <cell r="A246" t="str">
            <v>Técnicos Especiales</v>
          </cell>
          <cell r="B246" t="str">
            <v>M. O.1015-26 [26] Subir bloques 6" por polea 6to nivel</v>
          </cell>
          <cell r="C246" t="str">
            <v>ud</v>
          </cell>
          <cell r="D246">
            <v>275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3</v>
          </cell>
          <cell r="L246">
            <v>0</v>
          </cell>
          <cell r="M246">
            <v>0</v>
          </cell>
          <cell r="N246">
            <v>6.8375328671328743</v>
          </cell>
        </row>
        <row r="247">
          <cell r="A247" t="str">
            <v>Técnicos Especiales</v>
          </cell>
          <cell r="B247" t="str">
            <v>M. O.1015-27 [27] Subir bloques 8" por meseta 2do nivel</v>
          </cell>
          <cell r="C247" t="str">
            <v>ud</v>
          </cell>
          <cell r="D247">
            <v>1200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3</v>
          </cell>
          <cell r="L247">
            <v>0</v>
          </cell>
          <cell r="M247">
            <v>0</v>
          </cell>
          <cell r="N247">
            <v>1.5669346153846171</v>
          </cell>
        </row>
        <row r="248">
          <cell r="A248" t="str">
            <v>Técnicos Especiales</v>
          </cell>
          <cell r="B248" t="str">
            <v>M. O.1015-28 [28] Subir bloques 8" por meseta 3er nivel</v>
          </cell>
          <cell r="C248" t="str">
            <v>ud</v>
          </cell>
          <cell r="D248">
            <v>800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3</v>
          </cell>
          <cell r="L248">
            <v>0</v>
          </cell>
          <cell r="M248">
            <v>0</v>
          </cell>
          <cell r="N248">
            <v>2.3504019230769257</v>
          </cell>
        </row>
        <row r="249">
          <cell r="A249" t="str">
            <v>Técnicos Especiales</v>
          </cell>
          <cell r="B249" t="str">
            <v>M. O.1015-29 [29] Subir bloques 8" por meseta 4to nivel</v>
          </cell>
          <cell r="C249" t="str">
            <v>ud</v>
          </cell>
          <cell r="D249">
            <v>600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</v>
          </cell>
          <cell r="L249">
            <v>0</v>
          </cell>
          <cell r="M249">
            <v>0</v>
          </cell>
          <cell r="N249">
            <v>3.1338692307692342</v>
          </cell>
        </row>
        <row r="250">
          <cell r="A250" t="str">
            <v>Técnicos Especiales</v>
          </cell>
          <cell r="B250" t="str">
            <v>M. O.1015-30 [30] Subir bloques 8" por meseta 5to nivel</v>
          </cell>
          <cell r="C250" t="str">
            <v>ud</v>
          </cell>
          <cell r="D250">
            <v>480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3</v>
          </cell>
          <cell r="L250">
            <v>0</v>
          </cell>
          <cell r="M250">
            <v>0</v>
          </cell>
          <cell r="N250">
            <v>3.9173365384615426</v>
          </cell>
        </row>
        <row r="251">
          <cell r="A251" t="str">
            <v>Técnicos Especiales</v>
          </cell>
          <cell r="B251" t="str">
            <v>M. O.1015-31 [31] Subir bloques 8" por meseta 6to nivel</v>
          </cell>
          <cell r="C251" t="str">
            <v>ud</v>
          </cell>
          <cell r="D251">
            <v>400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3</v>
          </cell>
          <cell r="L251">
            <v>0</v>
          </cell>
          <cell r="M251">
            <v>0</v>
          </cell>
          <cell r="N251">
            <v>4.7008038461538515</v>
          </cell>
        </row>
        <row r="252">
          <cell r="A252" t="str">
            <v>Técnicos Especiales</v>
          </cell>
          <cell r="B252" t="str">
            <v>M. O.1015-32 [32] Subir bloques 8" por polea 2do nivel</v>
          </cell>
          <cell r="C252" t="str">
            <v>ud</v>
          </cell>
          <cell r="D252">
            <v>710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</v>
          </cell>
          <cell r="L252">
            <v>0</v>
          </cell>
          <cell r="M252">
            <v>0</v>
          </cell>
          <cell r="N252">
            <v>2.6483401950162544</v>
          </cell>
        </row>
        <row r="253">
          <cell r="A253" t="str">
            <v>Técnicos Especiales</v>
          </cell>
          <cell r="B253" t="str">
            <v>M. O.1015-33 [33] Subir bloques 8" por polea 3er nivel</v>
          </cell>
          <cell r="C253" t="str">
            <v>ud</v>
          </cell>
          <cell r="D253">
            <v>475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</v>
          </cell>
          <cell r="L253">
            <v>0</v>
          </cell>
          <cell r="M253">
            <v>0</v>
          </cell>
          <cell r="N253">
            <v>3.9585716599190328</v>
          </cell>
        </row>
        <row r="254">
          <cell r="A254" t="str">
            <v>Técnicos Especiales</v>
          </cell>
          <cell r="B254" t="str">
            <v>M. O.1015-34 [34] Subir bloques 8" por polea 4to nivel</v>
          </cell>
          <cell r="C254" t="str">
            <v>ud</v>
          </cell>
          <cell r="D254">
            <v>355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0</v>
          </cell>
          <cell r="N254">
            <v>5.2966803900325088</v>
          </cell>
        </row>
        <row r="255">
          <cell r="A255" t="str">
            <v>Técnicos Especiales</v>
          </cell>
          <cell r="B255" t="str">
            <v>M. O.1015-35 [35] Subir bloques 8" por polea 5to nivel</v>
          </cell>
          <cell r="C255" t="str">
            <v>ud</v>
          </cell>
          <cell r="D255">
            <v>285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</v>
          </cell>
          <cell r="L255">
            <v>0</v>
          </cell>
          <cell r="M255">
            <v>0</v>
          </cell>
          <cell r="N255">
            <v>6.5976194331983882</v>
          </cell>
        </row>
        <row r="256">
          <cell r="A256" t="str">
            <v>Técnicos Especiales</v>
          </cell>
          <cell r="B256" t="str">
            <v>M. O.1015-36 [36] Subir bloques 8" por polea 6to nivel</v>
          </cell>
          <cell r="C256" t="str">
            <v>ud</v>
          </cell>
          <cell r="D256">
            <v>235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</v>
          </cell>
          <cell r="L256">
            <v>0</v>
          </cell>
          <cell r="M256">
            <v>0</v>
          </cell>
          <cell r="N256">
            <v>8.0013682487725131</v>
          </cell>
        </row>
        <row r="257">
          <cell r="A257" t="str">
            <v>Técnicos Especiales</v>
          </cell>
          <cell r="B257" t="str">
            <v>M. O.1015-37 [37] Subir bloques 10" por meseta 2do nivel</v>
          </cell>
          <cell r="C257" t="str">
            <v>ud</v>
          </cell>
          <cell r="D257">
            <v>1000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3</v>
          </cell>
          <cell r="L257">
            <v>0</v>
          </cell>
          <cell r="M257">
            <v>0</v>
          </cell>
          <cell r="N257">
            <v>1.8803215384615406</v>
          </cell>
        </row>
        <row r="258">
          <cell r="A258" t="str">
            <v>Técnicos Especiales</v>
          </cell>
          <cell r="B258" t="str">
            <v>M. O.1015-38 [38] Subir bloques 10" por meseta 3er nivel</v>
          </cell>
          <cell r="C258" t="str">
            <v>ud</v>
          </cell>
          <cell r="D258">
            <v>665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3</v>
          </cell>
          <cell r="L258">
            <v>0</v>
          </cell>
          <cell r="M258">
            <v>0</v>
          </cell>
          <cell r="N258">
            <v>2.8275511856564517</v>
          </cell>
        </row>
        <row r="259">
          <cell r="A259" t="str">
            <v>Técnicos Especiales</v>
          </cell>
          <cell r="B259" t="str">
            <v>M. O.1015-39 [39] Subir bloques 10" por meseta 4to nivel</v>
          </cell>
          <cell r="C259" t="str">
            <v>ud</v>
          </cell>
          <cell r="D259">
            <v>500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3</v>
          </cell>
          <cell r="L259">
            <v>0</v>
          </cell>
          <cell r="M259">
            <v>0</v>
          </cell>
          <cell r="N259">
            <v>3.7606430769230812</v>
          </cell>
        </row>
        <row r="260">
          <cell r="A260" t="str">
            <v>Técnicos Especiales</v>
          </cell>
          <cell r="B260" t="str">
            <v>M. O.1015-40 [40] Subir bloques 10" por meseta 5to nivel</v>
          </cell>
          <cell r="C260" t="str">
            <v>ud</v>
          </cell>
          <cell r="D260">
            <v>400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0</v>
          </cell>
          <cell r="N260">
            <v>4.7008038461538515</v>
          </cell>
        </row>
        <row r="261">
          <cell r="A261" t="str">
            <v>Técnicos Especiales</v>
          </cell>
          <cell r="B261" t="str">
            <v>M. O.1015-41 [41] Subir bloques 10" por meseta 6to nivel</v>
          </cell>
          <cell r="C261" t="str">
            <v>ud</v>
          </cell>
          <cell r="D261">
            <v>335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</v>
          </cell>
          <cell r="L261">
            <v>0</v>
          </cell>
          <cell r="M261">
            <v>0</v>
          </cell>
          <cell r="N261">
            <v>5.6129001148105688</v>
          </cell>
        </row>
        <row r="262">
          <cell r="A262" t="str">
            <v>Técnicos Especiales</v>
          </cell>
          <cell r="B262" t="str">
            <v>M. O.1015-42 [42] Subir bloques 10" por polea 2do nivel</v>
          </cell>
          <cell r="C262" t="str">
            <v>ud</v>
          </cell>
          <cell r="D262">
            <v>600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3</v>
          </cell>
          <cell r="L262">
            <v>0</v>
          </cell>
          <cell r="M262">
            <v>0</v>
          </cell>
          <cell r="N262">
            <v>3.1338692307692342</v>
          </cell>
        </row>
        <row r="263">
          <cell r="A263" t="str">
            <v>Técnicos Especiales</v>
          </cell>
          <cell r="B263" t="str">
            <v>M. O.1015-43 [43] Subir bloques 10" por polea 3er nivel</v>
          </cell>
          <cell r="C263" t="str">
            <v>ud</v>
          </cell>
          <cell r="D263">
            <v>400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</v>
          </cell>
          <cell r="L263">
            <v>0</v>
          </cell>
          <cell r="M263">
            <v>0</v>
          </cell>
          <cell r="N263">
            <v>4.7008038461538515</v>
          </cell>
        </row>
        <row r="264">
          <cell r="A264" t="str">
            <v>Técnicos Especiales</v>
          </cell>
          <cell r="B264" t="str">
            <v>M. O.1015-44 [44] Subir bloques 10" por polea 4to nivel</v>
          </cell>
          <cell r="C264" t="str">
            <v>ud</v>
          </cell>
          <cell r="D264">
            <v>300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3</v>
          </cell>
          <cell r="L264">
            <v>0</v>
          </cell>
          <cell r="M264">
            <v>0</v>
          </cell>
          <cell r="N264">
            <v>6.2677384615384684</v>
          </cell>
        </row>
        <row r="265">
          <cell r="A265" t="str">
            <v>Técnicos Especiales</v>
          </cell>
          <cell r="B265" t="str">
            <v>M. O.1015-45 [45] Subir bloques 10" por polea 5to nivel</v>
          </cell>
          <cell r="C265" t="str">
            <v>ud</v>
          </cell>
          <cell r="D265">
            <v>240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</v>
          </cell>
          <cell r="L265">
            <v>0</v>
          </cell>
          <cell r="M265">
            <v>0</v>
          </cell>
          <cell r="N265">
            <v>7.8346730769230852</v>
          </cell>
        </row>
        <row r="266">
          <cell r="A266" t="str">
            <v>Técnicos Especiales</v>
          </cell>
          <cell r="B266" t="str">
            <v>M. O.1015-46 [46] Subir bloques 10" por polea 6to nivel</v>
          </cell>
          <cell r="C266" t="str">
            <v>ud</v>
          </cell>
          <cell r="D266">
            <v>200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</v>
          </cell>
          <cell r="L266">
            <v>0</v>
          </cell>
          <cell r="M266">
            <v>0</v>
          </cell>
          <cell r="N266">
            <v>9.401607692307703</v>
          </cell>
        </row>
        <row r="267">
          <cell r="A267" t="str">
            <v>Técnicos Especiales</v>
          </cell>
          <cell r="B267" t="str">
            <v>M. O.1015-47 [47] Subir bloques 12" por meseta 2do nivel</v>
          </cell>
          <cell r="C267" t="str">
            <v>ud</v>
          </cell>
          <cell r="D267">
            <v>850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</v>
          </cell>
          <cell r="L267">
            <v>0</v>
          </cell>
          <cell r="M267">
            <v>0</v>
          </cell>
          <cell r="N267">
            <v>2.2121429864253419</v>
          </cell>
        </row>
        <row r="268">
          <cell r="A268" t="str">
            <v>Técnicos Especiales</v>
          </cell>
          <cell r="B268" t="str">
            <v>M. O.1015-48 [48] Subir bloques 12" por meseta 3er nivel</v>
          </cell>
          <cell r="C268" t="str">
            <v>ud</v>
          </cell>
          <cell r="D268">
            <v>550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3</v>
          </cell>
          <cell r="L268">
            <v>0</v>
          </cell>
          <cell r="M268">
            <v>0</v>
          </cell>
          <cell r="N268">
            <v>3.4187664335664372</v>
          </cell>
        </row>
        <row r="269">
          <cell r="A269" t="str">
            <v>Técnicos Especiales</v>
          </cell>
          <cell r="B269" t="str">
            <v>M. O.1015-49 [49] Subir bloques 12" por meseta 4to nivel</v>
          </cell>
          <cell r="C269" t="str">
            <v>ud</v>
          </cell>
          <cell r="D269">
            <v>415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</v>
          </cell>
          <cell r="L269">
            <v>0</v>
          </cell>
          <cell r="M269">
            <v>0</v>
          </cell>
          <cell r="N269">
            <v>4.5308952734013026</v>
          </cell>
        </row>
        <row r="270">
          <cell r="A270" t="str">
            <v>Técnicos Especiales</v>
          </cell>
          <cell r="B270" t="str">
            <v>M. O.1015-50 [50] Subir bloques 12" por meseta 5to nivel</v>
          </cell>
          <cell r="C270" t="str">
            <v>ud</v>
          </cell>
          <cell r="D270">
            <v>335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3</v>
          </cell>
          <cell r="L270">
            <v>0</v>
          </cell>
          <cell r="M270">
            <v>0</v>
          </cell>
          <cell r="N270">
            <v>5.6129001148105688</v>
          </cell>
        </row>
        <row r="271">
          <cell r="A271" t="str">
            <v>Técnicos Especiales</v>
          </cell>
          <cell r="B271" t="str">
            <v>M. O.1015-51 [51] Subir bloques 12" por meseta 6to nivel</v>
          </cell>
          <cell r="C271" t="str">
            <v>ud</v>
          </cell>
          <cell r="D271">
            <v>280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</v>
          </cell>
          <cell r="L271">
            <v>0</v>
          </cell>
          <cell r="M271">
            <v>0</v>
          </cell>
          <cell r="N271">
            <v>6.7154340659340734</v>
          </cell>
        </row>
        <row r="272">
          <cell r="A272" t="str">
            <v>Técnicos Especiales</v>
          </cell>
          <cell r="B272" t="str">
            <v>M. O.1015-52 [52] Subir bloques 12" por polea 2do nivel</v>
          </cell>
          <cell r="C272" t="str">
            <v>ud</v>
          </cell>
          <cell r="D272">
            <v>500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3</v>
          </cell>
          <cell r="L272">
            <v>0</v>
          </cell>
          <cell r="M272">
            <v>0</v>
          </cell>
          <cell r="N272">
            <v>3.7606430769230812</v>
          </cell>
        </row>
        <row r="273">
          <cell r="A273" t="str">
            <v>Técnicos Especiales</v>
          </cell>
          <cell r="B273" t="str">
            <v>M. O.1015-53 [53] Subir bloques 12" por polea 3er nivel</v>
          </cell>
          <cell r="C273" t="str">
            <v>ud</v>
          </cell>
          <cell r="D273">
            <v>335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</v>
          </cell>
          <cell r="L273">
            <v>0</v>
          </cell>
          <cell r="M273">
            <v>0</v>
          </cell>
          <cell r="N273">
            <v>5.6129001148105688</v>
          </cell>
        </row>
        <row r="274">
          <cell r="A274" t="str">
            <v>Técnicos Especiales</v>
          </cell>
          <cell r="B274" t="str">
            <v>M. O.1015-54 [54] Subir bloques 12" por polea 4to nivel</v>
          </cell>
          <cell r="C274" t="str">
            <v>ud</v>
          </cell>
          <cell r="D274">
            <v>250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0</v>
          </cell>
          <cell r="N274">
            <v>7.5212861538461624</v>
          </cell>
        </row>
        <row r="275">
          <cell r="A275" t="str">
            <v>Técnicos Especiales</v>
          </cell>
          <cell r="B275" t="str">
            <v>M. O.1015-55 [55] Subir bloques 12" por polea 5to nivel</v>
          </cell>
          <cell r="C275" t="str">
            <v>ud</v>
          </cell>
          <cell r="D275">
            <v>200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3</v>
          </cell>
          <cell r="L275">
            <v>0</v>
          </cell>
          <cell r="M275">
            <v>0</v>
          </cell>
          <cell r="N275">
            <v>9.401607692307703</v>
          </cell>
        </row>
        <row r="276">
          <cell r="A276" t="str">
            <v>Técnicos Especiales</v>
          </cell>
          <cell r="B276" t="str">
            <v>M. O.1015-56 [56] Subir bloques 12" por polea 6to nivel</v>
          </cell>
          <cell r="C276" t="str">
            <v>ud</v>
          </cell>
          <cell r="D276">
            <v>165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3</v>
          </cell>
          <cell r="L276">
            <v>0</v>
          </cell>
          <cell r="M276">
            <v>0</v>
          </cell>
          <cell r="N276">
            <v>11.395888111888125</v>
          </cell>
        </row>
        <row r="277">
          <cell r="A277" t="str">
            <v>Técnicos Especiales</v>
          </cell>
          <cell r="B277" t="str">
            <v>M. O.1015-57 [57] Subir fundas tipo cem. por polea 2do nivel</v>
          </cell>
          <cell r="C277" t="str">
            <v>M³</v>
          </cell>
          <cell r="D277">
            <v>240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</v>
          </cell>
          <cell r="L277">
            <v>0</v>
          </cell>
          <cell r="M277">
            <v>0</v>
          </cell>
          <cell r="N277">
            <v>7.8346730769230852</v>
          </cell>
        </row>
        <row r="278">
          <cell r="A278" t="str">
            <v>Técnicos Especiales</v>
          </cell>
          <cell r="B278" t="str">
            <v>M. O.1015-58 [58] Subir fundas tipo cem. por polea 3er nivel</v>
          </cell>
          <cell r="C278" t="str">
            <v>M²</v>
          </cell>
          <cell r="D278">
            <v>150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3</v>
          </cell>
          <cell r="L278">
            <v>0</v>
          </cell>
          <cell r="M278">
            <v>0</v>
          </cell>
          <cell r="N278">
            <v>12.535476923076937</v>
          </cell>
        </row>
        <row r="279">
          <cell r="A279" t="str">
            <v>Técnicos Especiales</v>
          </cell>
          <cell r="B279" t="str">
            <v>M. O.1015-59 [59] Subir fundas tipo cem. por polea 4to nivel</v>
          </cell>
          <cell r="C279" t="str">
            <v>Día</v>
          </cell>
          <cell r="D279">
            <v>110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3</v>
          </cell>
          <cell r="L279">
            <v>0</v>
          </cell>
          <cell r="M279">
            <v>0</v>
          </cell>
          <cell r="N279">
            <v>17.093832167832186</v>
          </cell>
        </row>
        <row r="280">
          <cell r="A280" t="str">
            <v>Técnicos Especiales</v>
          </cell>
          <cell r="B280" t="str">
            <v>M. O.1015-60 [60] Subir fundas tipo cem. por polea 5to nivel</v>
          </cell>
          <cell r="C280" t="str">
            <v>día</v>
          </cell>
          <cell r="D280">
            <v>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3</v>
          </cell>
          <cell r="L280">
            <v>0</v>
          </cell>
          <cell r="M280">
            <v>0</v>
          </cell>
          <cell r="N280">
            <v>22.121429864253418</v>
          </cell>
        </row>
        <row r="281">
          <cell r="A281" t="str">
            <v>Técnicos Especiales</v>
          </cell>
          <cell r="B281" t="str">
            <v>M. O.1015-61 [61] Subir fundas tipo cem. por polea 6to nivel</v>
          </cell>
          <cell r="C281" t="str">
            <v>M²</v>
          </cell>
          <cell r="D281">
            <v>65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3</v>
          </cell>
          <cell r="L281">
            <v>0</v>
          </cell>
          <cell r="M281">
            <v>0</v>
          </cell>
          <cell r="N281">
            <v>28.928023668639085</v>
          </cell>
        </row>
        <row r="282">
          <cell r="A282" t="str">
            <v>Técnicos Especiales</v>
          </cell>
          <cell r="B282" t="str">
            <v>M. O.1015-62 [62] Subir grava por meseta un nivel</v>
          </cell>
          <cell r="C282" t="str">
            <v>M³</v>
          </cell>
          <cell r="D282">
            <v>12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3</v>
          </cell>
          <cell r="L282">
            <v>0</v>
          </cell>
          <cell r="M282">
            <v>0</v>
          </cell>
          <cell r="N282">
            <v>156.69346153846172</v>
          </cell>
        </row>
        <row r="283">
          <cell r="A283" t="str">
            <v>Técnicos Especiales</v>
          </cell>
          <cell r="B283" t="str">
            <v>M. O.1015-63 [63] Subir grava por polea 2do nivel</v>
          </cell>
          <cell r="C283" t="str">
            <v>M³</v>
          </cell>
          <cell r="D283">
            <v>8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</v>
          </cell>
          <cell r="L283">
            <v>0</v>
          </cell>
          <cell r="M283">
            <v>0</v>
          </cell>
          <cell r="N283">
            <v>235.04019230769256</v>
          </cell>
        </row>
        <row r="284">
          <cell r="A284" t="str">
            <v>Técnicos Especiales</v>
          </cell>
          <cell r="B284" t="str">
            <v>M. O.1015-64 [64] Subir grava por polea 3er nivel</v>
          </cell>
          <cell r="C284" t="str">
            <v>M²</v>
          </cell>
          <cell r="D284">
            <v>5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</v>
          </cell>
          <cell r="L284">
            <v>0</v>
          </cell>
          <cell r="M284">
            <v>0</v>
          </cell>
          <cell r="N284">
            <v>376.06430769230809</v>
          </cell>
        </row>
        <row r="285">
          <cell r="A285" t="str">
            <v>Técnicos Especiales</v>
          </cell>
          <cell r="B285" t="str">
            <v>M. O.1015-65 [65] Subir grava por polea 4to nivel</v>
          </cell>
          <cell r="C285" t="str">
            <v>día</v>
          </cell>
          <cell r="D285">
            <v>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3</v>
          </cell>
          <cell r="L285">
            <v>0</v>
          </cell>
          <cell r="M285">
            <v>0</v>
          </cell>
          <cell r="N285">
            <v>470.08038461538513</v>
          </cell>
        </row>
        <row r="286">
          <cell r="A286" t="str">
            <v>Técnicos Especiales</v>
          </cell>
          <cell r="B286" t="str">
            <v>M. O.1015-66 [66] Subir grava por polea 5to nivel</v>
          </cell>
          <cell r="C286" t="str">
            <v>Día</v>
          </cell>
          <cell r="D286">
            <v>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3</v>
          </cell>
          <cell r="L286">
            <v>0</v>
          </cell>
          <cell r="M286">
            <v>0</v>
          </cell>
          <cell r="N286">
            <v>626.77384615384688</v>
          </cell>
        </row>
        <row r="287">
          <cell r="A287" t="str">
            <v>Técnicos Especiales</v>
          </cell>
          <cell r="B287" t="str">
            <v>M. O.1015-67 [67] Subir grava por polea 6to nivel</v>
          </cell>
          <cell r="C287" t="str">
            <v>qq</v>
          </cell>
          <cell r="D287">
            <v>2.2000000000000002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</v>
          </cell>
          <cell r="L287">
            <v>0</v>
          </cell>
          <cell r="M287">
            <v>0</v>
          </cell>
          <cell r="N287">
            <v>854.69160839160929</v>
          </cell>
        </row>
        <row r="288">
          <cell r="A288" t="str">
            <v>Carpinteros</v>
          </cell>
          <cell r="B288" t="str">
            <v xml:space="preserve">M.O. CARPINTERÍA, COLUMNAS, TAPAS, CONFECCIÓN E INSTALACIÓN  </v>
          </cell>
          <cell r="N288" t="str">
            <v>P. A.</v>
          </cell>
        </row>
        <row r="289">
          <cell r="A289" t="str">
            <v>Carpinteros</v>
          </cell>
          <cell r="B289" t="str">
            <v>M. O.1016-0 [0] Instalación de Caseta de Materiales</v>
          </cell>
          <cell r="C289" t="str">
            <v>p2</v>
          </cell>
          <cell r="D289">
            <v>429.19637166702665</v>
          </cell>
          <cell r="E289">
            <v>0</v>
          </cell>
          <cell r="F289">
            <v>0</v>
          </cell>
          <cell r="G289">
            <v>2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6.6115943540496449</v>
          </cell>
        </row>
        <row r="290">
          <cell r="A290" t="str">
            <v>Carpinteros</v>
          </cell>
          <cell r="B290" t="str">
            <v>M. O.1016-1 [1] Col. 2 tapas c/retalle &gt;.02 hasta .10 m.</v>
          </cell>
          <cell r="C290" t="str">
            <v>ml</v>
          </cell>
          <cell r="D290">
            <v>15.15</v>
          </cell>
          <cell r="E290">
            <v>0</v>
          </cell>
          <cell r="F290">
            <v>0</v>
          </cell>
          <cell r="G290">
            <v>2</v>
          </cell>
          <cell r="H290">
            <v>1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187.30510281797402</v>
          </cell>
        </row>
        <row r="291">
          <cell r="A291" t="str">
            <v>Carpinteros</v>
          </cell>
          <cell r="B291" t="str">
            <v>M. O.1016-2 [2] Col. 2 tapas c/retalle &gt;.10 hasta .20 m.</v>
          </cell>
          <cell r="C291" t="str">
            <v>ml</v>
          </cell>
          <cell r="D291">
            <v>13.51</v>
          </cell>
          <cell r="E291">
            <v>0</v>
          </cell>
          <cell r="F291">
            <v>0</v>
          </cell>
          <cell r="G291">
            <v>2</v>
          </cell>
          <cell r="H291">
            <v>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210.04236178329433</v>
          </cell>
        </row>
        <row r="292">
          <cell r="A292" t="str">
            <v>Carpinteros</v>
          </cell>
          <cell r="B292" t="str">
            <v>M. O.1016-3 [3] Col. 2 tapas c/retalle &gt;.20 hasta .30 m.</v>
          </cell>
          <cell r="C292" t="str">
            <v>ml</v>
          </cell>
          <cell r="D292">
            <v>12.1</v>
          </cell>
          <cell r="E292">
            <v>0</v>
          </cell>
          <cell r="F292">
            <v>0</v>
          </cell>
          <cell r="G292">
            <v>2</v>
          </cell>
          <cell r="H292">
            <v>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234.51837253655424</v>
          </cell>
        </row>
        <row r="293">
          <cell r="A293" t="str">
            <v>Carpinteros</v>
          </cell>
          <cell r="B293" t="str">
            <v>M. O.1016-4 [4] Col. Tapa y tapa hasta .30 m. ancho</v>
          </cell>
          <cell r="C293" t="str">
            <v>ml</v>
          </cell>
          <cell r="D293">
            <v>24.19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117.30766050815652</v>
          </cell>
        </row>
        <row r="294">
          <cell r="A294" t="str">
            <v>Carpinteros</v>
          </cell>
          <cell r="B294" t="str">
            <v>M. O.1016-5 [5] Col. Tapa y tapa &gt;.30 hasta .40 m. ancho</v>
          </cell>
          <cell r="C294" t="str">
            <v>ml</v>
          </cell>
          <cell r="D294">
            <v>20</v>
          </cell>
          <cell r="E294">
            <v>0</v>
          </cell>
          <cell r="F294">
            <v>0</v>
          </cell>
          <cell r="G294">
            <v>2</v>
          </cell>
          <cell r="H294">
            <v>1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141.88361538461533</v>
          </cell>
        </row>
        <row r="295">
          <cell r="A295" t="str">
            <v>Carpinteros</v>
          </cell>
          <cell r="B295" t="str">
            <v>M. O.1016-6 [6] Col. Tapa y tapa &gt;.40 hasta .50 m. ancho</v>
          </cell>
          <cell r="C295" t="str">
            <v>ml</v>
          </cell>
          <cell r="D295">
            <v>17.440000000000001</v>
          </cell>
          <cell r="E295">
            <v>0</v>
          </cell>
          <cell r="F295">
            <v>0</v>
          </cell>
          <cell r="G295">
            <v>2</v>
          </cell>
          <cell r="H295">
            <v>1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162.71056810162307</v>
          </cell>
        </row>
        <row r="296">
          <cell r="A296" t="str">
            <v>Carpinteros</v>
          </cell>
          <cell r="B296" t="str">
            <v xml:space="preserve">M.O. CARPINTERÍA, CONFECCIÓN COLUMNAS RECTANGULARES  </v>
          </cell>
          <cell r="N296" t="str">
            <v>P. A.</v>
          </cell>
        </row>
        <row r="297">
          <cell r="A297" t="str">
            <v>Carpinteros</v>
          </cell>
          <cell r="B297" t="str">
            <v>M. O.1017-1 [1] Col. .20x.20 hasta .30x.30 m.</v>
          </cell>
          <cell r="C297" t="str">
            <v>ml</v>
          </cell>
          <cell r="D297">
            <v>20</v>
          </cell>
          <cell r="E297">
            <v>0</v>
          </cell>
          <cell r="F297">
            <v>0</v>
          </cell>
          <cell r="G297">
            <v>2</v>
          </cell>
          <cell r="H297">
            <v>1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141.88361538461533</v>
          </cell>
        </row>
        <row r="298">
          <cell r="A298" t="str">
            <v>Carpinteros</v>
          </cell>
          <cell r="B298" t="str">
            <v>M. O.1017-2 [2] Col. &gt;.30x.30 hasta .40x.40 m.</v>
          </cell>
          <cell r="C298" t="str">
            <v>ml</v>
          </cell>
          <cell r="D298">
            <v>17.440000000000001</v>
          </cell>
          <cell r="E298">
            <v>0</v>
          </cell>
          <cell r="F298">
            <v>0</v>
          </cell>
          <cell r="G298">
            <v>2</v>
          </cell>
          <cell r="H298">
            <v>1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162.71056810162307</v>
          </cell>
        </row>
        <row r="299">
          <cell r="A299" t="str">
            <v>Carpinteros</v>
          </cell>
          <cell r="B299" t="str">
            <v>M. O.1017-3 [3] Col. &gt;.40x.40 hasta .50x.50 m.</v>
          </cell>
          <cell r="C299" t="str">
            <v>ml</v>
          </cell>
          <cell r="D299">
            <v>15.15</v>
          </cell>
          <cell r="E299">
            <v>0</v>
          </cell>
          <cell r="F299">
            <v>0</v>
          </cell>
          <cell r="G299">
            <v>2</v>
          </cell>
          <cell r="H299">
            <v>1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187.30510281797402</v>
          </cell>
        </row>
        <row r="300">
          <cell r="A300" t="str">
            <v>Carpinteros</v>
          </cell>
          <cell r="B300" t="str">
            <v>M. O.1017-4 [4] Col. &gt;.50x.50 hasta .60x.60 m.</v>
          </cell>
          <cell r="C300" t="str">
            <v>ml</v>
          </cell>
          <cell r="D300">
            <v>12.1</v>
          </cell>
          <cell r="E300">
            <v>0</v>
          </cell>
          <cell r="F300">
            <v>0</v>
          </cell>
          <cell r="G300">
            <v>2</v>
          </cell>
          <cell r="H300">
            <v>1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234.51837253655424</v>
          </cell>
        </row>
        <row r="301">
          <cell r="A301" t="str">
            <v>Carpinteros</v>
          </cell>
          <cell r="B301" t="str">
            <v>M. O.1017-5 [5] Col. &gt;.60x.60 hasta .70x.70 m.</v>
          </cell>
          <cell r="C301" t="str">
            <v>ml</v>
          </cell>
          <cell r="D301">
            <v>10.14</v>
          </cell>
          <cell r="E301">
            <v>0</v>
          </cell>
          <cell r="F301">
            <v>0</v>
          </cell>
          <cell r="G301">
            <v>2</v>
          </cell>
          <cell r="H301">
            <v>1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279.84934000910317</v>
          </cell>
        </row>
        <row r="302">
          <cell r="A302" t="str">
            <v>Carpinteros</v>
          </cell>
          <cell r="B302" t="str">
            <v>M. O.1017-6 [6] Col. &gt;.70x.70 hasta .80x.80 m.</v>
          </cell>
          <cell r="C302" t="str">
            <v>ml</v>
          </cell>
          <cell r="D302">
            <v>8.67</v>
          </cell>
          <cell r="E302">
            <v>0</v>
          </cell>
          <cell r="F302">
            <v>0</v>
          </cell>
          <cell r="G302">
            <v>2</v>
          </cell>
          <cell r="H302">
            <v>1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327.29784402448746</v>
          </cell>
        </row>
        <row r="303">
          <cell r="A303" t="str">
            <v>Carpinteros</v>
          </cell>
          <cell r="B303" t="str">
            <v>M. O.1017-7 [7] Col. &gt;.80x.80 hasta 1.00x1.00 m.</v>
          </cell>
          <cell r="C303" t="str">
            <v>ml</v>
          </cell>
          <cell r="D303">
            <v>7.61</v>
          </cell>
          <cell r="E303">
            <v>0</v>
          </cell>
          <cell r="F303">
            <v>0</v>
          </cell>
          <cell r="G303">
            <v>2</v>
          </cell>
          <cell r="H303">
            <v>1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372.88729404629515</v>
          </cell>
        </row>
        <row r="304">
          <cell r="A304" t="str">
            <v>Carpinteros</v>
          </cell>
          <cell r="B304" t="str">
            <v xml:space="preserve">M.O. CARPINTERÍA, INSTALACIÓN DE COLUMNAS RECTANGULARES  </v>
          </cell>
          <cell r="N304" t="str">
            <v>P. A.</v>
          </cell>
        </row>
        <row r="305">
          <cell r="A305" t="str">
            <v>Carpinteros</v>
          </cell>
          <cell r="B305" t="str">
            <v>M. O.1018-1 [1] Col. .20x.20 hasta .30x.30 m.</v>
          </cell>
          <cell r="C305" t="str">
            <v>ml</v>
          </cell>
          <cell r="D305">
            <v>17.440000000000001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162.71056810162307</v>
          </cell>
        </row>
        <row r="306">
          <cell r="A306" t="str">
            <v>Carpinteros</v>
          </cell>
          <cell r="B306" t="str">
            <v>M. O.1018-2 [2] Col. &gt;.30x.30 hasta .40x.40 m.</v>
          </cell>
          <cell r="C306" t="str">
            <v>ml</v>
          </cell>
          <cell r="D306">
            <v>13.51</v>
          </cell>
          <cell r="E306">
            <v>0</v>
          </cell>
          <cell r="F306">
            <v>0</v>
          </cell>
          <cell r="G306">
            <v>2</v>
          </cell>
          <cell r="H306">
            <v>1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210.04236178329433</v>
          </cell>
        </row>
        <row r="307">
          <cell r="A307" t="str">
            <v>Carpinteros</v>
          </cell>
          <cell r="B307" t="str">
            <v>M. O.1018-3 [3] Col. &gt;.40x.40 hasta .50x.50 m.</v>
          </cell>
          <cell r="C307" t="str">
            <v>ml</v>
          </cell>
          <cell r="D307">
            <v>12.1</v>
          </cell>
          <cell r="E307">
            <v>0</v>
          </cell>
          <cell r="F307">
            <v>0</v>
          </cell>
          <cell r="G307">
            <v>2</v>
          </cell>
          <cell r="H307">
            <v>1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234.51837253655424</v>
          </cell>
        </row>
        <row r="308">
          <cell r="A308" t="str">
            <v>Carpinteros</v>
          </cell>
          <cell r="B308" t="str">
            <v>M. O.1018-4 [4] Col. &gt;.50x.50 hasta .60x.60 m.</v>
          </cell>
          <cell r="C308" t="str">
            <v>ml</v>
          </cell>
          <cell r="D308">
            <v>7.61</v>
          </cell>
          <cell r="E308">
            <v>0</v>
          </cell>
          <cell r="F308">
            <v>0</v>
          </cell>
          <cell r="G308">
            <v>2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372.88729404629515</v>
          </cell>
        </row>
        <row r="309">
          <cell r="A309" t="str">
            <v>Carpinteros</v>
          </cell>
          <cell r="B309" t="str">
            <v>M. O.1018-5 [5] Col. &gt;.60x.60 hasta .70x.70 m.</v>
          </cell>
          <cell r="C309" t="str">
            <v>ml</v>
          </cell>
          <cell r="D309">
            <v>6.73</v>
          </cell>
          <cell r="E309">
            <v>0</v>
          </cell>
          <cell r="F309">
            <v>0</v>
          </cell>
          <cell r="G309">
            <v>2</v>
          </cell>
          <cell r="H309">
            <v>1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421.64521659618219</v>
          </cell>
        </row>
        <row r="310">
          <cell r="A310" t="str">
            <v>Carpinteros</v>
          </cell>
          <cell r="B310" t="str">
            <v>M. O.1018-6 [6] Col. &gt;.70x.70 hasta .80x.80 m.</v>
          </cell>
          <cell r="C310" t="str">
            <v>ml</v>
          </cell>
          <cell r="D310">
            <v>6.1</v>
          </cell>
          <cell r="E310">
            <v>0</v>
          </cell>
          <cell r="F310">
            <v>0</v>
          </cell>
          <cell r="G310">
            <v>2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465.19218158890271</v>
          </cell>
        </row>
        <row r="311">
          <cell r="A311" t="str">
            <v>Carpinteros</v>
          </cell>
          <cell r="B311" t="str">
            <v>M. O.1018-7 [7] Col. &gt;.80x.80 hasta 1.00x1.00 m.</v>
          </cell>
          <cell r="C311" t="str">
            <v>ml</v>
          </cell>
          <cell r="D311">
            <v>5.07</v>
          </cell>
          <cell r="E311">
            <v>0</v>
          </cell>
          <cell r="F311">
            <v>0</v>
          </cell>
          <cell r="G311">
            <v>2</v>
          </cell>
          <cell r="H311">
            <v>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559.69868001820635</v>
          </cell>
        </row>
        <row r="312">
          <cell r="A312" t="str">
            <v>Carpinteros</v>
          </cell>
          <cell r="B312" t="str">
            <v xml:space="preserve">M.O. CARPINTERÍA, CONFECCIÓN E INSTALACIÓN DE COLUMNAS CÓNICAS Y REDONDAS  </v>
          </cell>
          <cell r="N312" t="str">
            <v>P. A.</v>
          </cell>
        </row>
        <row r="313">
          <cell r="A313" t="str">
            <v>Carpinteros</v>
          </cell>
          <cell r="B313" t="str">
            <v>M. O.1019-1 [1] Col. cónica diám. &gt;.50 m.</v>
          </cell>
          <cell r="C313" t="str">
            <v>ml</v>
          </cell>
          <cell r="D313">
            <v>5.51</v>
          </cell>
          <cell r="E313">
            <v>0</v>
          </cell>
          <cell r="F313">
            <v>0</v>
          </cell>
          <cell r="G313">
            <v>2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515.00404858299567</v>
          </cell>
        </row>
        <row r="314">
          <cell r="A314" t="str">
            <v>Carpinteros</v>
          </cell>
          <cell r="B314" t="str">
            <v>M. O.1019-2 [2] Col. cónica diám. hasta .50 m.</v>
          </cell>
          <cell r="C314" t="str">
            <v>ml</v>
          </cell>
          <cell r="D314">
            <v>13.51</v>
          </cell>
          <cell r="E314">
            <v>0</v>
          </cell>
          <cell r="F314">
            <v>0</v>
          </cell>
          <cell r="G314">
            <v>2</v>
          </cell>
          <cell r="H314">
            <v>1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210.04236178329433</v>
          </cell>
        </row>
        <row r="315">
          <cell r="A315" t="str">
            <v>Carpinteros</v>
          </cell>
          <cell r="B315" t="str">
            <v>M. O.1019-3 [3] Col. redonda diám. &gt;.50 m.</v>
          </cell>
          <cell r="C315" t="str">
            <v>ml</v>
          </cell>
          <cell r="D315">
            <v>7.14</v>
          </cell>
          <cell r="E315">
            <v>0</v>
          </cell>
          <cell r="F315">
            <v>0</v>
          </cell>
          <cell r="G315">
            <v>2</v>
          </cell>
          <cell r="H315">
            <v>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397.43309631544906</v>
          </cell>
        </row>
        <row r="316">
          <cell r="A316" t="str">
            <v>Carpinteros</v>
          </cell>
          <cell r="B316" t="str">
            <v>M. O.1019-4 [4] Col. redonda diám. hasta .50 m.</v>
          </cell>
          <cell r="C316" t="str">
            <v>ml</v>
          </cell>
          <cell r="D316">
            <v>13.51</v>
          </cell>
          <cell r="E316">
            <v>0</v>
          </cell>
          <cell r="F316">
            <v>0</v>
          </cell>
          <cell r="G316">
            <v>2</v>
          </cell>
          <cell r="H316">
            <v>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210.04236178329433</v>
          </cell>
        </row>
        <row r="317">
          <cell r="A317" t="str">
            <v>Carpinteros</v>
          </cell>
          <cell r="B317" t="str">
            <v>M. O.1019-5 [5] Col. con. o red. adic. p/c .10 m. diám. &gt; .50 m.</v>
          </cell>
          <cell r="C317" t="str">
            <v>ml</v>
          </cell>
          <cell r="D317" t="str">
            <v>P. A.</v>
          </cell>
          <cell r="E317">
            <v>0</v>
          </cell>
          <cell r="F317">
            <v>0</v>
          </cell>
          <cell r="G317">
            <v>2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P. A.</v>
          </cell>
        </row>
        <row r="318">
          <cell r="A318" t="str">
            <v>Carpinteros</v>
          </cell>
          <cell r="B318" t="str">
            <v xml:space="preserve">M.O. CARPINTERÍA, DESENCOFRADOS (ÁREA DE CONTACTO FORRO-CONCRETO)  </v>
          </cell>
          <cell r="N318" t="str">
            <v>P. A.</v>
          </cell>
        </row>
        <row r="319">
          <cell r="A319" t="str">
            <v>Carpinteros</v>
          </cell>
          <cell r="B319" t="str">
            <v>M. O.1020-1 [1] Columna</v>
          </cell>
          <cell r="C319" t="str">
            <v>m²</v>
          </cell>
          <cell r="D319">
            <v>115.39</v>
          </cell>
          <cell r="E319">
            <v>0</v>
          </cell>
          <cell r="F319">
            <v>0</v>
          </cell>
          <cell r="G319">
            <v>2</v>
          </cell>
          <cell r="H319">
            <v>1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24.592012372755924</v>
          </cell>
        </row>
        <row r="320">
          <cell r="A320" t="str">
            <v>Carpinteros</v>
          </cell>
          <cell r="B320" t="str">
            <v>M. O.1020-2 [2] Arco</v>
          </cell>
          <cell r="C320" t="str">
            <v>m²</v>
          </cell>
          <cell r="D320">
            <v>100</v>
          </cell>
          <cell r="E320">
            <v>0</v>
          </cell>
          <cell r="F320">
            <v>0</v>
          </cell>
          <cell r="G320">
            <v>2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28.376723076923064</v>
          </cell>
        </row>
        <row r="321">
          <cell r="A321" t="str">
            <v>Carpinteros</v>
          </cell>
          <cell r="B321" t="str">
            <v>M. O.1020-3 [3] Dintel</v>
          </cell>
          <cell r="C321" t="str">
            <v>m²</v>
          </cell>
          <cell r="D321">
            <v>100</v>
          </cell>
          <cell r="E321">
            <v>0</v>
          </cell>
          <cell r="F321">
            <v>0</v>
          </cell>
          <cell r="G321">
            <v>2</v>
          </cell>
          <cell r="H321">
            <v>1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28.376723076923064</v>
          </cell>
        </row>
        <row r="322">
          <cell r="A322" t="str">
            <v>Carpinteros</v>
          </cell>
          <cell r="B322" t="str">
            <v>M. O.1020-4 [4] Falso Piso, hasta 2.75 m. alt.</v>
          </cell>
          <cell r="C322" t="str">
            <v>m²</v>
          </cell>
          <cell r="D322">
            <v>93.75</v>
          </cell>
          <cell r="E322">
            <v>0</v>
          </cell>
          <cell r="F322">
            <v>0</v>
          </cell>
          <cell r="G322">
            <v>2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30.2685046153846</v>
          </cell>
        </row>
        <row r="323">
          <cell r="A323" t="str">
            <v>Carpinteros</v>
          </cell>
          <cell r="B323" t="str">
            <v>M. O.1020-5 [5] Falso Piso, &gt;2.75 m. alt., p/c m. adic.</v>
          </cell>
          <cell r="C323" t="str">
            <v>m²</v>
          </cell>
          <cell r="D323">
            <v>1000</v>
          </cell>
          <cell r="E323">
            <v>0</v>
          </cell>
          <cell r="F323">
            <v>0</v>
          </cell>
          <cell r="G323">
            <v>2</v>
          </cell>
          <cell r="H323">
            <v>1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2.8376723076923063</v>
          </cell>
        </row>
        <row r="324">
          <cell r="A324" t="str">
            <v>Carpinteros</v>
          </cell>
          <cell r="B324" t="str">
            <v>M. O.1020-6 [6] Viga</v>
          </cell>
          <cell r="C324" t="str">
            <v>m²</v>
          </cell>
          <cell r="D324">
            <v>100</v>
          </cell>
          <cell r="E324">
            <v>0</v>
          </cell>
          <cell r="F324">
            <v>0</v>
          </cell>
          <cell r="G324">
            <v>2</v>
          </cell>
          <cell r="H324">
            <v>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28.376723076923064</v>
          </cell>
        </row>
        <row r="325">
          <cell r="A325" t="str">
            <v>Carpinteros</v>
          </cell>
          <cell r="B325" t="str">
            <v xml:space="preserve">M.O. CARPINTERÍA, CONFECCIÓN E INSTALACIÓN DE ESTRUCTURAS VARIAS  </v>
          </cell>
          <cell r="N325" t="str">
            <v>P. A.</v>
          </cell>
        </row>
        <row r="326">
          <cell r="A326" t="str">
            <v>Carpinteros</v>
          </cell>
          <cell r="B326" t="str">
            <v>M. O.1021-1 [1] Caballete asbesto, inst. alto 4 m.</v>
          </cell>
          <cell r="C326" t="str">
            <v>Ud</v>
          </cell>
          <cell r="D326">
            <v>57.69</v>
          </cell>
          <cell r="E326">
            <v>0</v>
          </cell>
          <cell r="F326">
            <v>0</v>
          </cell>
          <cell r="G326">
            <v>2</v>
          </cell>
          <cell r="H326">
            <v>1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49.188287531501238</v>
          </cell>
        </row>
        <row r="327">
          <cell r="A327" t="str">
            <v>Carpinteros</v>
          </cell>
          <cell r="B327" t="str">
            <v>M. O.1021-2 [2] Caballete zinc, inst. alto 4 m.</v>
          </cell>
          <cell r="C327" t="str">
            <v>m2</v>
          </cell>
          <cell r="D327">
            <v>42.31</v>
          </cell>
          <cell r="E327">
            <v>0</v>
          </cell>
          <cell r="F327">
            <v>0</v>
          </cell>
          <cell r="G327">
            <v>1</v>
          </cell>
          <cell r="H327">
            <v>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49.660763958329532</v>
          </cell>
        </row>
        <row r="328">
          <cell r="A328" t="str">
            <v>Carpinteros</v>
          </cell>
          <cell r="B328" t="str">
            <v>M. O.1021-3 [3] Plancha asb. cem. 3'x6', con enlatado, inst. alto 4 m.</v>
          </cell>
          <cell r="C328" t="str">
            <v>Ud</v>
          </cell>
          <cell r="D328">
            <v>40.54</v>
          </cell>
          <cell r="E328">
            <v>0</v>
          </cell>
          <cell r="F328">
            <v>0</v>
          </cell>
          <cell r="G328">
            <v>2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69.996850214413087</v>
          </cell>
        </row>
        <row r="329">
          <cell r="A329" t="str">
            <v>Carpinteros</v>
          </cell>
          <cell r="B329" t="str">
            <v>M. O.1021-4 [4] Plancha asb. cem. 3'x6', sin enlatado, inst. alto 4 m.</v>
          </cell>
          <cell r="C329" t="str">
            <v>Ud</v>
          </cell>
          <cell r="D329">
            <v>51.72</v>
          </cell>
          <cell r="E329">
            <v>0</v>
          </cell>
          <cell r="F329">
            <v>0</v>
          </cell>
          <cell r="G329">
            <v>2</v>
          </cell>
          <cell r="H329">
            <v>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54.866053899696567</v>
          </cell>
        </row>
        <row r="330">
          <cell r="A330" t="str">
            <v>Carpinteros</v>
          </cell>
          <cell r="B330" t="str">
            <v>M. O.1021-5 [5] Plancha asb. cem. 3'x8', con enlatado, inst. alto 4 m.</v>
          </cell>
          <cell r="C330" t="str">
            <v>Ud</v>
          </cell>
          <cell r="D330">
            <v>35.71</v>
          </cell>
          <cell r="E330">
            <v>0</v>
          </cell>
          <cell r="F330">
            <v>0</v>
          </cell>
          <cell r="G330">
            <v>2</v>
          </cell>
          <cell r="H330">
            <v>1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79.464360338625212</v>
          </cell>
        </row>
        <row r="331">
          <cell r="A331" t="str">
            <v>Carpinteros</v>
          </cell>
          <cell r="B331" t="str">
            <v>M. O.1021-6 [6] Plancha asb. cem. 3'x8', sin enlatado, inst. alto 4 m.</v>
          </cell>
          <cell r="C331" t="str">
            <v>Ud</v>
          </cell>
          <cell r="D331">
            <v>40.54</v>
          </cell>
          <cell r="E331">
            <v>0</v>
          </cell>
          <cell r="F331">
            <v>0</v>
          </cell>
          <cell r="G331">
            <v>2</v>
          </cell>
          <cell r="H331">
            <v>1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69.996850214413087</v>
          </cell>
        </row>
        <row r="332">
          <cell r="A332" t="str">
            <v>Carpinteros</v>
          </cell>
          <cell r="B332" t="str">
            <v>M. O.1021-7 [7] Plancha Sisal cemento 3x2, con enlatado, inst. alto 4 m.</v>
          </cell>
          <cell r="C332" t="str">
            <v>Ud</v>
          </cell>
          <cell r="D332">
            <v>24.19</v>
          </cell>
          <cell r="E332">
            <v>0</v>
          </cell>
          <cell r="F332">
            <v>0</v>
          </cell>
          <cell r="G332">
            <v>2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117.30766050815652</v>
          </cell>
        </row>
        <row r="333">
          <cell r="A333" t="str">
            <v>Carpinteros</v>
          </cell>
          <cell r="B333" t="str">
            <v>M. O.1021-8 [8] Plancha zinc, con enlatado, inst. alto 4 m.</v>
          </cell>
          <cell r="C333" t="str">
            <v>m2</v>
          </cell>
          <cell r="D333">
            <v>45.46</v>
          </cell>
          <cell r="E333">
            <v>0</v>
          </cell>
          <cell r="F333">
            <v>0</v>
          </cell>
          <cell r="G333">
            <v>2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62.42130021320515</v>
          </cell>
        </row>
        <row r="334">
          <cell r="A334" t="str">
            <v>Carpinteros</v>
          </cell>
          <cell r="B334" t="str">
            <v>M. O.1021-9 [9] Plancha zinc, sin enlatado, inst. alto 4 m.</v>
          </cell>
          <cell r="C334" t="str">
            <v>m2</v>
          </cell>
          <cell r="D334">
            <v>75</v>
          </cell>
          <cell r="E334">
            <v>0</v>
          </cell>
          <cell r="F334">
            <v>0</v>
          </cell>
          <cell r="G334">
            <v>2</v>
          </cell>
          <cell r="H334">
            <v>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37.835630769230754</v>
          </cell>
        </row>
        <row r="335">
          <cell r="A335" t="str">
            <v>Carpinteros</v>
          </cell>
          <cell r="B335" t="str">
            <v>M. O.1021-10 [10] Tijerilla atornillada p/c p2 madera utiliz., conf. e inst.</v>
          </cell>
          <cell r="C335" t="str">
            <v>P²</v>
          </cell>
          <cell r="D335">
            <v>57.69</v>
          </cell>
          <cell r="E335">
            <v>0</v>
          </cell>
          <cell r="F335">
            <v>0</v>
          </cell>
          <cell r="G335">
            <v>2</v>
          </cell>
          <cell r="H335">
            <v>1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49.188287531501238</v>
          </cell>
        </row>
        <row r="336">
          <cell r="A336" t="str">
            <v>Carpinteros</v>
          </cell>
          <cell r="B336" t="str">
            <v>M. O.1021-11 [11] Tijerilla clavada p/c p2 madera utiliz., conf. e inst.</v>
          </cell>
          <cell r="C336" t="str">
            <v>P²</v>
          </cell>
          <cell r="D336">
            <v>100</v>
          </cell>
          <cell r="E336">
            <v>0</v>
          </cell>
          <cell r="F336">
            <v>0</v>
          </cell>
          <cell r="G336">
            <v>2</v>
          </cell>
          <cell r="H336">
            <v>1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28.376723076923064</v>
          </cell>
        </row>
        <row r="337">
          <cell r="A337" t="str">
            <v>Carpinteros</v>
          </cell>
          <cell r="B337" t="str">
            <v xml:space="preserve">M.O. CARPINTERÍA, CONFECCIÓN E INSTALACIÓN DE FALSO PISO  </v>
          </cell>
          <cell r="N337" t="str">
            <v>P. A.</v>
          </cell>
        </row>
        <row r="338">
          <cell r="A338" t="str">
            <v>Carpinteros</v>
          </cell>
          <cell r="B338" t="str">
            <v>M. O.1022-1 [1] Falso piso &gt;2.75 hasta 3.00 m. alto o vuelo cont.</v>
          </cell>
          <cell r="C338" t="str">
            <v>m²</v>
          </cell>
          <cell r="D338">
            <v>17.440000000000001</v>
          </cell>
          <cell r="E338">
            <v>0</v>
          </cell>
          <cell r="F338">
            <v>0</v>
          </cell>
          <cell r="G338">
            <v>2</v>
          </cell>
          <cell r="H338">
            <v>1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162.71056810162307</v>
          </cell>
        </row>
        <row r="339">
          <cell r="A339" t="str">
            <v>Carpinteros</v>
          </cell>
          <cell r="B339" t="str">
            <v>M. O.1022-2 [2] Falso piso &gt;3.00 hasta 4.00 m. alto o vuelo cont.</v>
          </cell>
          <cell r="C339" t="str">
            <v>m²</v>
          </cell>
          <cell r="D339">
            <v>15.15</v>
          </cell>
          <cell r="E339">
            <v>0</v>
          </cell>
          <cell r="F339">
            <v>0</v>
          </cell>
          <cell r="G339">
            <v>1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138.68956587966485</v>
          </cell>
        </row>
        <row r="340">
          <cell r="A340" t="str">
            <v>Carpinteros</v>
          </cell>
          <cell r="B340" t="str">
            <v>M. O.1022-3 [3] Falso piso &gt;4.00 hasta 5.00 m. alto o vuelo cont.</v>
          </cell>
          <cell r="C340" t="str">
            <v>m²</v>
          </cell>
          <cell r="D340">
            <v>13.51</v>
          </cell>
          <cell r="E340">
            <v>0</v>
          </cell>
          <cell r="F340">
            <v>0</v>
          </cell>
          <cell r="G340">
            <v>2</v>
          </cell>
          <cell r="H340">
            <v>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210.04236178329433</v>
          </cell>
        </row>
        <row r="341">
          <cell r="A341" t="str">
            <v>Carpinteros</v>
          </cell>
          <cell r="B341" t="str">
            <v>M. O.1022-4 [4] Falso piso &gt;5.00 hasta 6.00 m. alto o vuelo cont.</v>
          </cell>
          <cell r="C341" t="str">
            <v>m²</v>
          </cell>
          <cell r="D341">
            <v>12.1</v>
          </cell>
          <cell r="E341">
            <v>0</v>
          </cell>
          <cell r="F341">
            <v>0</v>
          </cell>
          <cell r="G341">
            <v>2</v>
          </cell>
          <cell r="H341">
            <v>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234.51837253655424</v>
          </cell>
        </row>
        <row r="342">
          <cell r="A342" t="str">
            <v>Carpinteros</v>
          </cell>
          <cell r="B342" t="str">
            <v>M. O.1022-5 [5] Falso piso 3 ó más aguas.</v>
          </cell>
          <cell r="C342" t="str">
            <v>m²</v>
          </cell>
          <cell r="D342">
            <v>7.69</v>
          </cell>
          <cell r="E342">
            <v>0</v>
          </cell>
          <cell r="F342">
            <v>0</v>
          </cell>
          <cell r="G342">
            <v>2</v>
          </cell>
          <cell r="H342">
            <v>1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369.00810243072902</v>
          </cell>
        </row>
        <row r="343">
          <cell r="A343" t="str">
            <v>Carpinteros</v>
          </cell>
          <cell r="B343" t="str">
            <v>M. O.1022-6 [6] Falso piso forma especial</v>
          </cell>
          <cell r="C343" t="str">
            <v>m²</v>
          </cell>
          <cell r="D343" t="str">
            <v>P. A.</v>
          </cell>
          <cell r="E343">
            <v>0</v>
          </cell>
          <cell r="F343">
            <v>0</v>
          </cell>
          <cell r="G343">
            <v>2</v>
          </cell>
          <cell r="H343">
            <v>1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str">
            <v>P. A.</v>
          </cell>
        </row>
        <row r="344">
          <cell r="A344" t="str">
            <v>Carpinteros</v>
          </cell>
          <cell r="B344" t="str">
            <v>M. O.1022-7 [7] Falso piso hasta 2.75 m. alto o vuelo cont.</v>
          </cell>
          <cell r="C344" t="str">
            <v>m²</v>
          </cell>
          <cell r="D344">
            <v>20</v>
          </cell>
          <cell r="E344">
            <v>0</v>
          </cell>
          <cell r="F344">
            <v>0</v>
          </cell>
          <cell r="G344">
            <v>2</v>
          </cell>
          <cell r="H344">
            <v>1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141.88361538461533</v>
          </cell>
        </row>
        <row r="345">
          <cell r="A345" t="str">
            <v>Carpinteros</v>
          </cell>
          <cell r="B345" t="str">
            <v>M. O.1022-8 [8] Vuelo .10 m. (no cont. falso piso)</v>
          </cell>
          <cell r="C345" t="str">
            <v>m</v>
          </cell>
          <cell r="D345">
            <v>57.69</v>
          </cell>
          <cell r="E345">
            <v>0</v>
          </cell>
          <cell r="F345">
            <v>0</v>
          </cell>
          <cell r="G345">
            <v>2</v>
          </cell>
          <cell r="H345">
            <v>1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49.188287531501238</v>
          </cell>
        </row>
        <row r="346">
          <cell r="A346" t="str">
            <v>Carpinteros</v>
          </cell>
          <cell r="B346" t="str">
            <v>M. O.1022-9 [9] Vuelo .20 m. (no cont. falso piso)</v>
          </cell>
          <cell r="C346" t="str">
            <v>m</v>
          </cell>
          <cell r="D346">
            <v>28.85</v>
          </cell>
          <cell r="E346">
            <v>0</v>
          </cell>
          <cell r="F346">
            <v>0</v>
          </cell>
          <cell r="G346">
            <v>2</v>
          </cell>
          <cell r="H346">
            <v>1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98.359525396613734</v>
          </cell>
        </row>
        <row r="347">
          <cell r="A347" t="str">
            <v>Carpinteros</v>
          </cell>
          <cell r="B347" t="str">
            <v>M. O.1022-10 [10] Vuelo .30 m. (no cont. falso piso)</v>
          </cell>
          <cell r="C347" t="str">
            <v>m</v>
          </cell>
          <cell r="D347">
            <v>19.23</v>
          </cell>
          <cell r="E347">
            <v>0</v>
          </cell>
          <cell r="F347">
            <v>0</v>
          </cell>
          <cell r="G347">
            <v>2</v>
          </cell>
          <cell r="H347">
            <v>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147.56486259450369</v>
          </cell>
        </row>
        <row r="348">
          <cell r="A348" t="str">
            <v>Carpinteros</v>
          </cell>
          <cell r="B348" t="str">
            <v>M. O.1022-11 [11] Vuelo .40 m. (no cont. falso piso)</v>
          </cell>
          <cell r="C348" t="str">
            <v>m</v>
          </cell>
          <cell r="D348">
            <v>14.42</v>
          </cell>
          <cell r="E348">
            <v>0</v>
          </cell>
          <cell r="F348">
            <v>0</v>
          </cell>
          <cell r="G348">
            <v>2</v>
          </cell>
          <cell r="H348">
            <v>1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196.7872612824068</v>
          </cell>
        </row>
        <row r="349">
          <cell r="A349" t="str">
            <v>Carpinteros</v>
          </cell>
          <cell r="B349" t="str">
            <v>M. O.1022-12 [12] Vuelo .50 hasta .90 m. (no cont. falso piso)</v>
          </cell>
          <cell r="C349" t="str">
            <v>m</v>
          </cell>
          <cell r="D349">
            <v>11.54</v>
          </cell>
          <cell r="E349">
            <v>0</v>
          </cell>
          <cell r="F349">
            <v>0</v>
          </cell>
          <cell r="G349">
            <v>2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245.89881349153436</v>
          </cell>
        </row>
        <row r="350">
          <cell r="A350" t="str">
            <v>Carpinteros</v>
          </cell>
          <cell r="B350" t="str">
            <v>M. O.1022-13 [13] Vuelo 1.00 m. en adelante = Falso piso</v>
          </cell>
          <cell r="C350" t="str">
            <v>m²</v>
          </cell>
          <cell r="D350">
            <v>20</v>
          </cell>
          <cell r="E350">
            <v>0</v>
          </cell>
          <cell r="F350">
            <v>0</v>
          </cell>
          <cell r="G350">
            <v>2</v>
          </cell>
          <cell r="H350">
            <v>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141.88361538461533</v>
          </cell>
        </row>
        <row r="351">
          <cell r="A351" t="str">
            <v>Carpinteros</v>
          </cell>
          <cell r="B351" t="str">
            <v>M. O.1022-14 [14] Vuelo con ménsula</v>
          </cell>
          <cell r="C351" t="str">
            <v>Ud</v>
          </cell>
          <cell r="D351" t="str">
            <v>P. A.</v>
          </cell>
          <cell r="E351">
            <v>0</v>
          </cell>
          <cell r="F351">
            <v>0</v>
          </cell>
          <cell r="G351">
            <v>2</v>
          </cell>
          <cell r="H351">
            <v>1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>P. A.</v>
          </cell>
        </row>
        <row r="352">
          <cell r="A352" t="str">
            <v>Carpinteros</v>
          </cell>
          <cell r="B352" t="str">
            <v xml:space="preserve">M.O. CARPINTERÍA, CONFECCIÓN E INSTALACIÓN DE MOLDE DE MUROS  </v>
          </cell>
          <cell r="N352" t="str">
            <v>P. A.</v>
          </cell>
        </row>
        <row r="353">
          <cell r="A353" t="str">
            <v>Carpinteros</v>
          </cell>
          <cell r="B353" t="str">
            <v>M. O.1023-1 [1] Molde pref. múlt., transp. mecán., c/cara instalada</v>
          </cell>
          <cell r="C353" t="str">
            <v>m²</v>
          </cell>
          <cell r="D353">
            <v>75</v>
          </cell>
          <cell r="E353">
            <v>0</v>
          </cell>
          <cell r="F353">
            <v>0</v>
          </cell>
          <cell r="G353">
            <v>2</v>
          </cell>
          <cell r="H353">
            <v>1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37.835630769230754</v>
          </cell>
        </row>
        <row r="354">
          <cell r="A354" t="str">
            <v>Carpinteros</v>
          </cell>
          <cell r="B354" t="str">
            <v>M. O.1023-2 [2] Muro H.A. c/cara lisa, confección</v>
          </cell>
          <cell r="C354" t="str">
            <v>m²</v>
          </cell>
          <cell r="D354">
            <v>16.670000000000002</v>
          </cell>
          <cell r="E354">
            <v>0</v>
          </cell>
          <cell r="F354">
            <v>0</v>
          </cell>
          <cell r="G354">
            <v>2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170.22629320289778</v>
          </cell>
        </row>
        <row r="355">
          <cell r="A355" t="str">
            <v>Carpinteros</v>
          </cell>
          <cell r="B355" t="str">
            <v>M. O.1023-3 [3] Muro H.A. c/cara lisa, instalación</v>
          </cell>
          <cell r="C355" t="str">
            <v>m²</v>
          </cell>
          <cell r="D355">
            <v>13.27</v>
          </cell>
          <cell r="E355">
            <v>0</v>
          </cell>
          <cell r="F355">
            <v>0</v>
          </cell>
          <cell r="G355">
            <v>2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213.84116862790552</v>
          </cell>
        </row>
        <row r="356">
          <cell r="A356" t="str">
            <v>Carpinteros</v>
          </cell>
          <cell r="B356" t="str">
            <v xml:space="preserve">M.O. CARPINTERÍA, CONFECCIÓN E INSTALACIÓN DE MOLDE DEESTRUCTURAS VARIAS  </v>
          </cell>
          <cell r="N356" t="str">
            <v>P. A.</v>
          </cell>
        </row>
        <row r="357">
          <cell r="A357" t="str">
            <v>Carpinteros</v>
          </cell>
          <cell r="B357" t="str">
            <v>M. O.1024-1 [1] Antepecho hasta .5 m.; cada .1 m. altura, conf.</v>
          </cell>
          <cell r="C357" t="str">
            <v>m²</v>
          </cell>
          <cell r="D357">
            <v>57.69</v>
          </cell>
          <cell r="E357">
            <v>0</v>
          </cell>
          <cell r="F357">
            <v>0</v>
          </cell>
          <cell r="G357">
            <v>2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49.188287531501238</v>
          </cell>
        </row>
        <row r="358">
          <cell r="A358" t="str">
            <v>Carpinteros</v>
          </cell>
          <cell r="B358" t="str">
            <v>M. O.1024-2 [2] Arco hasta .2 fondo y hasta .3 m. radio, conf. e inst.</v>
          </cell>
          <cell r="C358" t="str">
            <v>m²</v>
          </cell>
          <cell r="D358">
            <v>6.1</v>
          </cell>
          <cell r="E358">
            <v>0</v>
          </cell>
          <cell r="F358">
            <v>0</v>
          </cell>
          <cell r="G358">
            <v>2</v>
          </cell>
          <cell r="H358">
            <v>1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465.19218158890271</v>
          </cell>
        </row>
        <row r="359">
          <cell r="A359" t="str">
            <v>Carpinteros</v>
          </cell>
          <cell r="B359" t="str">
            <v>M. O.1024-3 [3] Otros arcos</v>
          </cell>
          <cell r="C359" t="str">
            <v>m²</v>
          </cell>
          <cell r="D359" t="str">
            <v>P. A.</v>
          </cell>
          <cell r="E359">
            <v>0</v>
          </cell>
          <cell r="F359">
            <v>0</v>
          </cell>
          <cell r="G359">
            <v>2</v>
          </cell>
          <cell r="H359">
            <v>1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str">
            <v>P. A.</v>
          </cell>
        </row>
        <row r="360">
          <cell r="A360" t="str">
            <v>Carpinteros</v>
          </cell>
          <cell r="B360" t="str">
            <v>M. O.1024-4 [4] Rampa lisa</v>
          </cell>
          <cell r="C360" t="str">
            <v>m²</v>
          </cell>
          <cell r="D360">
            <v>6.1</v>
          </cell>
          <cell r="E360">
            <v>0</v>
          </cell>
          <cell r="F360">
            <v>0</v>
          </cell>
          <cell r="G360">
            <v>2</v>
          </cell>
          <cell r="H360">
            <v>1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465.19218158890271</v>
          </cell>
        </row>
        <row r="361">
          <cell r="A361" t="str">
            <v>Carpinteros</v>
          </cell>
          <cell r="B361" t="str">
            <v>M. O.1024-5 [5] Rampa otro tipo no especif.</v>
          </cell>
          <cell r="C361" t="str">
            <v>m</v>
          </cell>
          <cell r="D361" t="str">
            <v>P. A.</v>
          </cell>
          <cell r="E361">
            <v>0</v>
          </cell>
          <cell r="F361">
            <v>0</v>
          </cell>
          <cell r="G361">
            <v>2</v>
          </cell>
          <cell r="H361">
            <v>1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str">
            <v>P. A.</v>
          </cell>
        </row>
        <row r="362">
          <cell r="A362" t="str">
            <v>Carpinteros</v>
          </cell>
          <cell r="B362" t="str">
            <v xml:space="preserve">M.O. CARPINTERÍA, TRABAJOS DE TERMINACIÓN  </v>
          </cell>
          <cell r="N362" t="str">
            <v>P. A.</v>
          </cell>
        </row>
        <row r="363">
          <cell r="A363" t="str">
            <v>Carpinteros</v>
          </cell>
          <cell r="B363" t="str">
            <v>M. O.1025-1 [1] Cielo raso de asbesto en cuadros 2'x2'</v>
          </cell>
          <cell r="C363" t="str">
            <v>m²</v>
          </cell>
          <cell r="D363">
            <v>11.11</v>
          </cell>
          <cell r="E363">
            <v>0</v>
          </cell>
          <cell r="F363">
            <v>0</v>
          </cell>
          <cell r="G363">
            <v>2</v>
          </cell>
          <cell r="H363">
            <v>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255.41604929723729</v>
          </cell>
        </row>
        <row r="364">
          <cell r="A364" t="str">
            <v>Carpinteros</v>
          </cell>
          <cell r="B364" t="str">
            <v>M. O.1025-2 [2] Cielo raso de cartón acústico, encostillado</v>
          </cell>
          <cell r="C364" t="str">
            <v>m²</v>
          </cell>
          <cell r="D364">
            <v>11.11</v>
          </cell>
          <cell r="E364">
            <v>0</v>
          </cell>
          <cell r="F364">
            <v>0</v>
          </cell>
          <cell r="G364">
            <v>2</v>
          </cell>
          <cell r="H364">
            <v>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255.41604929723729</v>
          </cell>
        </row>
        <row r="365">
          <cell r="A365" t="str">
            <v>Carpinteros</v>
          </cell>
          <cell r="B365" t="str">
            <v>M. O.1025-3 [3] Cielo raso de plywood en cuadros 2'x2'</v>
          </cell>
          <cell r="C365" t="str">
            <v>m²</v>
          </cell>
          <cell r="D365">
            <v>12.1</v>
          </cell>
          <cell r="E365">
            <v>0</v>
          </cell>
          <cell r="F365">
            <v>0</v>
          </cell>
          <cell r="G365">
            <v>2</v>
          </cell>
          <cell r="H365">
            <v>1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234.51837253655424</v>
          </cell>
        </row>
        <row r="366">
          <cell r="A366" t="str">
            <v>Carpinteros</v>
          </cell>
          <cell r="B366" t="str">
            <v>M. O.1025-4 [4] Cielo raso de plywood o cartón piedra</v>
          </cell>
          <cell r="C366" t="str">
            <v>m²</v>
          </cell>
          <cell r="D366">
            <v>15.15</v>
          </cell>
          <cell r="E366">
            <v>0</v>
          </cell>
          <cell r="F366">
            <v>0</v>
          </cell>
          <cell r="G366">
            <v>2</v>
          </cell>
          <cell r="H366">
            <v>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187.30510281797402</v>
          </cell>
        </row>
        <row r="367">
          <cell r="A367" t="str">
            <v>Carpinteros</v>
          </cell>
          <cell r="B367" t="str">
            <v>M. O.1025-5 [5] Conf. Puerta biselada clavada</v>
          </cell>
          <cell r="C367" t="str">
            <v>Ud</v>
          </cell>
          <cell r="D367">
            <v>51.72</v>
          </cell>
          <cell r="E367">
            <v>0</v>
          </cell>
          <cell r="F367">
            <v>0</v>
          </cell>
          <cell r="G367">
            <v>2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54.866053899696567</v>
          </cell>
        </row>
        <row r="368">
          <cell r="A368" t="str">
            <v>Carpinteros</v>
          </cell>
          <cell r="B368" t="str">
            <v>M. O.1025-6 [6] Conf. Puerta clavada</v>
          </cell>
          <cell r="C368" t="str">
            <v>p²</v>
          </cell>
          <cell r="D368">
            <v>100</v>
          </cell>
          <cell r="E368">
            <v>0</v>
          </cell>
          <cell r="F368">
            <v>0</v>
          </cell>
          <cell r="G368">
            <v>2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28.376723076923064</v>
          </cell>
        </row>
        <row r="369">
          <cell r="A369" t="str">
            <v>Carpinteros</v>
          </cell>
          <cell r="B369" t="str">
            <v>M. O.1025-7 [7] Conf. Puerta en plumilla</v>
          </cell>
          <cell r="C369" t="str">
            <v>p²</v>
          </cell>
          <cell r="D369">
            <v>51.72</v>
          </cell>
          <cell r="E369">
            <v>0</v>
          </cell>
          <cell r="F369">
            <v>0</v>
          </cell>
          <cell r="G369">
            <v>2</v>
          </cell>
          <cell r="H369">
            <v>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54.866053899696567</v>
          </cell>
        </row>
        <row r="370">
          <cell r="A370" t="str">
            <v>Carpinteros</v>
          </cell>
          <cell r="B370" t="str">
            <v>M. O.1025-8 [8] Conf. Puerta forrada en zinc</v>
          </cell>
          <cell r="C370" t="str">
            <v>p²</v>
          </cell>
          <cell r="D370">
            <v>40.54</v>
          </cell>
          <cell r="E370">
            <v>0</v>
          </cell>
          <cell r="F370">
            <v>0</v>
          </cell>
          <cell r="G370">
            <v>2</v>
          </cell>
          <cell r="H370">
            <v>1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69.996850214413087</v>
          </cell>
        </row>
        <row r="371">
          <cell r="A371" t="str">
            <v>Carpinteros</v>
          </cell>
          <cell r="B371" t="str">
            <v>M. O.1025-9 [9] División plywood decorativo</v>
          </cell>
          <cell r="C371" t="str">
            <v>m²</v>
          </cell>
          <cell r="D371" t="str">
            <v>P. A.</v>
          </cell>
          <cell r="E371">
            <v>0</v>
          </cell>
          <cell r="F371">
            <v>0</v>
          </cell>
          <cell r="G371">
            <v>2</v>
          </cell>
          <cell r="H371">
            <v>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str">
            <v>P. A.</v>
          </cell>
        </row>
        <row r="372">
          <cell r="A372" t="str">
            <v>Carpinteros</v>
          </cell>
          <cell r="B372" t="str">
            <v>M. O.1025-10 [10] División plywood, 1 lado</v>
          </cell>
          <cell r="C372" t="str">
            <v>m²</v>
          </cell>
          <cell r="D372">
            <v>17.440000000000001</v>
          </cell>
          <cell r="E372">
            <v>0</v>
          </cell>
          <cell r="F372">
            <v>0</v>
          </cell>
          <cell r="G372">
            <v>2</v>
          </cell>
          <cell r="H372">
            <v>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162.71056810162307</v>
          </cell>
        </row>
        <row r="373">
          <cell r="A373" t="str">
            <v>Carpinteros</v>
          </cell>
          <cell r="B373" t="str">
            <v>M. O.1025-11 [11] División plywood, 2 lados</v>
          </cell>
          <cell r="C373" t="str">
            <v>m²</v>
          </cell>
          <cell r="D373">
            <v>12.1</v>
          </cell>
          <cell r="E373">
            <v>0</v>
          </cell>
          <cell r="F373">
            <v>0</v>
          </cell>
          <cell r="G373">
            <v>2</v>
          </cell>
          <cell r="H373">
            <v>1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234.51837253655424</v>
          </cell>
        </row>
        <row r="374">
          <cell r="A374" t="str">
            <v>Carpinteros</v>
          </cell>
          <cell r="B374" t="str">
            <v>M. O.1025-12 [12] Forro closet, mad. preciosa</v>
          </cell>
          <cell r="C374" t="str">
            <v>m²</v>
          </cell>
          <cell r="D374" t="str">
            <v>P. A.</v>
          </cell>
          <cell r="E374">
            <v>0</v>
          </cell>
          <cell r="F374">
            <v>0</v>
          </cell>
          <cell r="G374">
            <v>2</v>
          </cell>
          <cell r="H374">
            <v>1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str">
            <v>P. A.</v>
          </cell>
        </row>
        <row r="375">
          <cell r="A375" t="str">
            <v>Carpinteros</v>
          </cell>
          <cell r="B375" t="str">
            <v>M. O.1025-13 [13] Forro pared en mad. Preciosa, c/relieve</v>
          </cell>
          <cell r="C375" t="str">
            <v>m²</v>
          </cell>
          <cell r="D375" t="str">
            <v>P. A.</v>
          </cell>
          <cell r="E375">
            <v>0</v>
          </cell>
          <cell r="F375">
            <v>0</v>
          </cell>
          <cell r="G375">
            <v>2</v>
          </cell>
          <cell r="H375">
            <v>1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str">
            <v>P. A.</v>
          </cell>
        </row>
        <row r="376">
          <cell r="A376" t="str">
            <v>Carpinteros</v>
          </cell>
          <cell r="B376" t="str">
            <v>M. O.1025-14 [14] Montar cerradura corriente</v>
          </cell>
          <cell r="C376" t="str">
            <v>Ud</v>
          </cell>
          <cell r="D376">
            <v>8.15</v>
          </cell>
          <cell r="E376">
            <v>0</v>
          </cell>
          <cell r="F376">
            <v>0</v>
          </cell>
          <cell r="G376">
            <v>2</v>
          </cell>
          <cell r="H376">
            <v>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348.18065125058973</v>
          </cell>
        </row>
        <row r="377">
          <cell r="A377" t="str">
            <v>Carpinteros</v>
          </cell>
          <cell r="B377" t="str">
            <v>M. O.1025-15 [15] Montar cerradura especial</v>
          </cell>
          <cell r="C377" t="str">
            <v>Ud</v>
          </cell>
          <cell r="D377" t="str">
            <v>P. A.</v>
          </cell>
          <cell r="E377">
            <v>0</v>
          </cell>
          <cell r="F377">
            <v>0</v>
          </cell>
          <cell r="G377">
            <v>2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str">
            <v>P. A.</v>
          </cell>
        </row>
        <row r="378">
          <cell r="A378" t="str">
            <v>Carpinteros</v>
          </cell>
          <cell r="B378" t="str">
            <v>M. O.1025-16 [16] Montar marco mad. corriente</v>
          </cell>
          <cell r="C378" t="str">
            <v>Ud</v>
          </cell>
          <cell r="D378">
            <v>51.72</v>
          </cell>
          <cell r="E378">
            <v>0</v>
          </cell>
          <cell r="F378">
            <v>0</v>
          </cell>
          <cell r="G378">
            <v>2</v>
          </cell>
          <cell r="H378">
            <v>1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54.866053899696567</v>
          </cell>
        </row>
        <row r="379">
          <cell r="A379" t="str">
            <v>Carpinteros</v>
          </cell>
          <cell r="B379" t="str">
            <v>M. O.1025-17 [17] Montar marco mad. preciosa</v>
          </cell>
          <cell r="C379" t="str">
            <v>Ud</v>
          </cell>
          <cell r="D379">
            <v>40.54</v>
          </cell>
          <cell r="E379">
            <v>0</v>
          </cell>
          <cell r="F379">
            <v>0</v>
          </cell>
          <cell r="G379">
            <v>2</v>
          </cell>
          <cell r="H379">
            <v>1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69.996850214413087</v>
          </cell>
        </row>
        <row r="380">
          <cell r="A380" t="str">
            <v>Carpinteros</v>
          </cell>
          <cell r="B380" t="str">
            <v>M. O.1025-18 [18] Montar marco metal</v>
          </cell>
          <cell r="C380" t="str">
            <v>Ud</v>
          </cell>
          <cell r="D380">
            <v>30.61</v>
          </cell>
          <cell r="E380">
            <v>0</v>
          </cell>
          <cell r="F380">
            <v>0</v>
          </cell>
          <cell r="G380">
            <v>2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92.704093684818901</v>
          </cell>
        </row>
        <row r="381">
          <cell r="A381" t="str">
            <v>Carpinteros</v>
          </cell>
          <cell r="B381" t="str">
            <v>M. O.1025-19 [19] Montar puerta panelada corriente .9x2.10 m.</v>
          </cell>
          <cell r="C381" t="str">
            <v>Ud</v>
          </cell>
          <cell r="D381">
            <v>4.87</v>
          </cell>
          <cell r="E381">
            <v>0</v>
          </cell>
          <cell r="F381">
            <v>0</v>
          </cell>
          <cell r="G381">
            <v>2</v>
          </cell>
          <cell r="H381">
            <v>1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582.68425209287602</v>
          </cell>
        </row>
        <row r="382">
          <cell r="A382" t="str">
            <v>Carpinteros</v>
          </cell>
          <cell r="B382" t="str">
            <v>M. O.1025-20 [20] Montar puerta pino .9x2.10 m.</v>
          </cell>
          <cell r="C382" t="str">
            <v>Ud</v>
          </cell>
          <cell r="D382">
            <v>6.1</v>
          </cell>
          <cell r="E382">
            <v>0</v>
          </cell>
          <cell r="F382">
            <v>0</v>
          </cell>
          <cell r="G382">
            <v>2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465.19218158890271</v>
          </cell>
        </row>
        <row r="383">
          <cell r="A383" t="str">
            <v>Carpinteros</v>
          </cell>
          <cell r="B383" t="str">
            <v>M. O.1025-21 [21] Montar puerta plegadiza corredera .9x2.10 m.</v>
          </cell>
          <cell r="C383" t="str">
            <v>Ud</v>
          </cell>
          <cell r="D383">
            <v>4.05</v>
          </cell>
          <cell r="E383">
            <v>0</v>
          </cell>
          <cell r="F383">
            <v>0</v>
          </cell>
          <cell r="G383">
            <v>2</v>
          </cell>
          <cell r="H383">
            <v>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700.65982905982878</v>
          </cell>
        </row>
        <row r="384">
          <cell r="A384" t="str">
            <v>Carpinteros</v>
          </cell>
          <cell r="B384" t="str">
            <v>M. O.1025-22 [22] Montar puerta plegadiza moldura o cubrefalta .9x2.10 m.</v>
          </cell>
          <cell r="C384" t="str">
            <v>Ud</v>
          </cell>
          <cell r="D384">
            <v>3.04</v>
          </cell>
          <cell r="E384">
            <v>0</v>
          </cell>
          <cell r="F384">
            <v>0</v>
          </cell>
          <cell r="G384">
            <v>2</v>
          </cell>
          <cell r="H384">
            <v>1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933.44483805667971</v>
          </cell>
        </row>
        <row r="385">
          <cell r="A385" t="str">
            <v>Carpinteros</v>
          </cell>
          <cell r="B385" t="str">
            <v>M. O.1025-23 [23] Montar puerta plumilla con cáncamo .9x2.10 m.</v>
          </cell>
          <cell r="C385" t="str">
            <v>Ud</v>
          </cell>
          <cell r="D385">
            <v>3.04</v>
          </cell>
          <cell r="E385">
            <v>0</v>
          </cell>
          <cell r="F385">
            <v>0</v>
          </cell>
          <cell r="G385">
            <v>2</v>
          </cell>
          <cell r="H385">
            <v>1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933.44483805667971</v>
          </cell>
        </row>
        <row r="386">
          <cell r="A386" t="str">
            <v>Carpinteros</v>
          </cell>
          <cell r="B386" t="str">
            <v>M. O.1025-24 [24] Montar puerta plywood .9x2.10 m.</v>
          </cell>
          <cell r="C386" t="str">
            <v>Ud</v>
          </cell>
          <cell r="D386">
            <v>6.1</v>
          </cell>
          <cell r="E386">
            <v>0</v>
          </cell>
          <cell r="F386">
            <v>0</v>
          </cell>
          <cell r="G386">
            <v>2</v>
          </cell>
          <cell r="H386">
            <v>1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465.19218158890271</v>
          </cell>
        </row>
        <row r="387">
          <cell r="A387" t="str">
            <v>Carpinteros</v>
          </cell>
          <cell r="B387" t="str">
            <v>M. O.1025-25 [25] Montar puerta vaivén .9x2.10 m.</v>
          </cell>
          <cell r="C387" t="str">
            <v>Ud</v>
          </cell>
          <cell r="D387">
            <v>4.05</v>
          </cell>
          <cell r="E387">
            <v>0</v>
          </cell>
          <cell r="F387">
            <v>0</v>
          </cell>
          <cell r="G387">
            <v>2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700.65982905982878</v>
          </cell>
        </row>
        <row r="388">
          <cell r="A388" t="str">
            <v>Carpinteros</v>
          </cell>
          <cell r="B388" t="str">
            <v xml:space="preserve">M.O. CARPINTERÍA, CONFECCIÓN E INSTALACIÓN DE VIGAS Y DINTELES  </v>
          </cell>
          <cell r="N388" t="str">
            <v>P. A.</v>
          </cell>
        </row>
        <row r="389">
          <cell r="A389" t="str">
            <v>Carpinteros</v>
          </cell>
          <cell r="B389" t="str">
            <v>M. O.1026-1 [1] Dintel hasta 2 m. Largo, &gt;.2 hasta .4, conf. e inst.</v>
          </cell>
          <cell r="C389" t="str">
            <v>m</v>
          </cell>
          <cell r="D389">
            <v>8.67</v>
          </cell>
          <cell r="E389">
            <v>0</v>
          </cell>
          <cell r="F389">
            <v>0</v>
          </cell>
          <cell r="G389">
            <v>2</v>
          </cell>
          <cell r="H389">
            <v>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327.29784402448746</v>
          </cell>
        </row>
        <row r="390">
          <cell r="A390" t="str">
            <v>Carpinteros</v>
          </cell>
          <cell r="B390" t="str">
            <v>M. O.1026-2 [2] Dintel &gt;2 m. largo, conf. e inst. = Vigas</v>
          </cell>
          <cell r="C390" t="str">
            <v>m</v>
          </cell>
          <cell r="D390" t="str">
            <v>P. A.</v>
          </cell>
          <cell r="E390">
            <v>0</v>
          </cell>
          <cell r="F390">
            <v>0</v>
          </cell>
          <cell r="G390">
            <v>2</v>
          </cell>
          <cell r="H390">
            <v>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str">
            <v>P. A.</v>
          </cell>
        </row>
        <row r="391">
          <cell r="A391" t="str">
            <v>Carpinteros</v>
          </cell>
          <cell r="B391" t="str">
            <v>M. O.1026-3 [3] Dintel 2 m. largo, hasta .20, conf. e inst.</v>
          </cell>
          <cell r="C391" t="str">
            <v>m</v>
          </cell>
          <cell r="D391">
            <v>12.1</v>
          </cell>
          <cell r="E391">
            <v>0</v>
          </cell>
          <cell r="F391">
            <v>0</v>
          </cell>
          <cell r="G391">
            <v>2</v>
          </cell>
          <cell r="H391">
            <v>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234.51837253655424</v>
          </cell>
        </row>
        <row r="392">
          <cell r="A392" t="str">
            <v>Carpinteros</v>
          </cell>
          <cell r="B392" t="str">
            <v>M. O.1026-4 [4] Viga invertida, c/.10 m. alto, 2 caras, conf. e inst.</v>
          </cell>
          <cell r="C392" t="str">
            <v>m</v>
          </cell>
          <cell r="D392">
            <v>40.54</v>
          </cell>
          <cell r="E392">
            <v>0</v>
          </cell>
          <cell r="F392">
            <v>0</v>
          </cell>
          <cell r="G392">
            <v>2</v>
          </cell>
          <cell r="H392">
            <v>1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69.996850214413087</v>
          </cell>
        </row>
        <row r="393">
          <cell r="A393" t="str">
            <v>Carpinteros</v>
          </cell>
          <cell r="B393" t="str">
            <v>M. O.1026-5 [5] Viga invertida, c/.10 m. fondo, conf. e inst.</v>
          </cell>
          <cell r="C393" t="str">
            <v>m</v>
          </cell>
          <cell r="D393">
            <v>83.33</v>
          </cell>
          <cell r="E393">
            <v>0</v>
          </cell>
          <cell r="F393">
            <v>0</v>
          </cell>
          <cell r="G393">
            <v>2</v>
          </cell>
          <cell r="H393">
            <v>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34.053429829500857</v>
          </cell>
        </row>
        <row r="394">
          <cell r="A394" t="str">
            <v>Carpinteros</v>
          </cell>
          <cell r="B394" t="str">
            <v>M. O.1026-6 [6] Viga amarre .15ó.20 x.20 m. alto, conf. e inst.</v>
          </cell>
          <cell r="C394" t="str">
            <v>m</v>
          </cell>
          <cell r="D394">
            <v>20</v>
          </cell>
          <cell r="E394">
            <v>0</v>
          </cell>
          <cell r="F394">
            <v>0</v>
          </cell>
          <cell r="G394">
            <v>2</v>
          </cell>
          <cell r="H394">
            <v>1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141.88361538461533</v>
          </cell>
        </row>
        <row r="395">
          <cell r="A395" t="str">
            <v>Carpinteros</v>
          </cell>
          <cell r="B395" t="str">
            <v>M. O.1026-7 [7] Viga amarre .15ó.20 x.30 m. alto, conf. e inst.</v>
          </cell>
          <cell r="C395" t="str">
            <v>m</v>
          </cell>
          <cell r="D395">
            <v>17.440000000000001</v>
          </cell>
          <cell r="E395">
            <v>0</v>
          </cell>
          <cell r="F395">
            <v>0</v>
          </cell>
          <cell r="G395">
            <v>2</v>
          </cell>
          <cell r="H395">
            <v>1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162.71056810162307</v>
          </cell>
        </row>
        <row r="396">
          <cell r="A396" t="str">
            <v>Carpinteros</v>
          </cell>
          <cell r="B396" t="str">
            <v>M. O.1026-8 [8] Viga amarre .15ó.20 x.40 m. alto, conf. e inst.</v>
          </cell>
          <cell r="C396" t="str">
            <v>m</v>
          </cell>
          <cell r="D396">
            <v>15.15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187.30510281797402</v>
          </cell>
        </row>
        <row r="397">
          <cell r="A397" t="str">
            <v>Carpinteros</v>
          </cell>
          <cell r="B397" t="str">
            <v>M. O.1026-9 [9] Viga amarre .15ó.20 x.50 m. alto, conf. e inst.</v>
          </cell>
          <cell r="C397" t="str">
            <v>m</v>
          </cell>
          <cell r="D397">
            <v>13.51</v>
          </cell>
          <cell r="E397">
            <v>0</v>
          </cell>
          <cell r="F397">
            <v>0</v>
          </cell>
          <cell r="G397">
            <v>2</v>
          </cell>
          <cell r="H397">
            <v>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210.04236178329433</v>
          </cell>
        </row>
        <row r="398">
          <cell r="A398" t="str">
            <v>Carpinteros</v>
          </cell>
          <cell r="B398" t="str">
            <v>M. O.1026-10 [10] Viga, c/.10 m. alto,  apunt. &gt;3.6, adic. c/m. conf. e inst.</v>
          </cell>
          <cell r="C398" t="str">
            <v>m</v>
          </cell>
          <cell r="D398" t="str">
            <v>P. A.</v>
          </cell>
          <cell r="E398">
            <v>0</v>
          </cell>
          <cell r="F398">
            <v>0</v>
          </cell>
          <cell r="G398">
            <v>2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P. A.</v>
          </cell>
        </row>
        <row r="399">
          <cell r="A399" t="str">
            <v>Carpinteros</v>
          </cell>
          <cell r="B399" t="str">
            <v>M. O.1026-11 [11] Viga, c/.10 m. alto,  apunt. hasta 3.6 m., conf. e inst.</v>
          </cell>
          <cell r="C399" t="str">
            <v>m</v>
          </cell>
          <cell r="D399">
            <v>57.69</v>
          </cell>
          <cell r="E399">
            <v>0</v>
          </cell>
          <cell r="F399">
            <v>0</v>
          </cell>
          <cell r="G399">
            <v>2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49.188287531501238</v>
          </cell>
        </row>
        <row r="400">
          <cell r="A400" t="str">
            <v>Carpinteros</v>
          </cell>
          <cell r="B400" t="str">
            <v>M. O.1026-12 [12] Viga, c/.10 m. Fondo</v>
          </cell>
          <cell r="C400" t="str">
            <v>m</v>
          </cell>
          <cell r="D400">
            <v>83.33</v>
          </cell>
          <cell r="E400">
            <v>0</v>
          </cell>
          <cell r="F400">
            <v>0</v>
          </cell>
          <cell r="G400">
            <v>2</v>
          </cell>
          <cell r="H400">
            <v>1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34.053429829500857</v>
          </cell>
        </row>
        <row r="401">
          <cell r="A401" t="str">
            <v>Carpinteros</v>
          </cell>
          <cell r="B401" t="str">
            <v>M. O.1026-13 [13] Viga zap. Hasta .4x.4 m., conf. e inst.</v>
          </cell>
          <cell r="C401" t="str">
            <v>m</v>
          </cell>
          <cell r="D401">
            <v>16.670000000000002</v>
          </cell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170.22629320289778</v>
          </cell>
        </row>
        <row r="402">
          <cell r="A402" t="str">
            <v>Carpinteros</v>
          </cell>
          <cell r="B402" t="str">
            <v>M. O.1026-14 [14] Viga zap. &gt;.4x.4 hasta .5x.5 m., conf. e inst.</v>
          </cell>
          <cell r="C402" t="str">
            <v>m</v>
          </cell>
          <cell r="D402">
            <v>24.19</v>
          </cell>
          <cell r="E402">
            <v>0</v>
          </cell>
          <cell r="F402">
            <v>0</v>
          </cell>
          <cell r="G402">
            <v>2</v>
          </cell>
          <cell r="H402">
            <v>1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117.30766050815652</v>
          </cell>
        </row>
        <row r="403">
          <cell r="A403" t="str">
            <v>Carpinteros</v>
          </cell>
          <cell r="B403" t="str">
            <v>M. O.1026-15 [15] Viga zap. &gt;.5x.5 hasta .6x.6 m., conf. e inst.</v>
          </cell>
          <cell r="C403" t="str">
            <v>m</v>
          </cell>
          <cell r="D403">
            <v>20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Técnicos Especiales</v>
          </cell>
          <cell r="B404" t="str">
            <v xml:space="preserve">M.O. DEMOLICIONES  </v>
          </cell>
          <cell r="N404" t="str">
            <v>P. A.</v>
          </cell>
        </row>
        <row r="405">
          <cell r="A405" t="str">
            <v>Técnicos Especiales</v>
          </cell>
          <cell r="B405" t="str">
            <v>M. O.1027-1 [1] Cimiento de horm. armado</v>
          </cell>
          <cell r="C405" t="str">
            <v>m³</v>
          </cell>
          <cell r="D405">
            <v>0.5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0</v>
          </cell>
          <cell r="N405">
            <v>1253.5476923076938</v>
          </cell>
        </row>
        <row r="406">
          <cell r="A406" t="str">
            <v>Técnicos Especiales</v>
          </cell>
          <cell r="B406" t="str">
            <v>M. O.1027-2 [2] Cimiento de piedra</v>
          </cell>
          <cell r="C406" t="str">
            <v>m³</v>
          </cell>
          <cell r="D406">
            <v>1.5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</v>
          </cell>
          <cell r="L406">
            <v>0</v>
          </cell>
          <cell r="M406">
            <v>0</v>
          </cell>
          <cell r="N406">
            <v>417.84923076923127</v>
          </cell>
        </row>
        <row r="407">
          <cell r="A407" t="str">
            <v>Técnicos Especiales</v>
          </cell>
          <cell r="B407" t="str">
            <v>M. O.1027-3 [3] Cimiento viejo de horm. simple</v>
          </cell>
          <cell r="C407" t="str">
            <v>m³</v>
          </cell>
          <cell r="D407">
            <v>0.85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  <cell r="L407">
            <v>0</v>
          </cell>
          <cell r="M407">
            <v>0</v>
          </cell>
          <cell r="N407">
            <v>737.38099547511399</v>
          </cell>
        </row>
        <row r="408">
          <cell r="A408" t="str">
            <v>Técnicos Especiales</v>
          </cell>
          <cell r="B408" t="str">
            <v>M. O.1027-4 [4] Muros de horm. armado</v>
          </cell>
          <cell r="C408" t="str">
            <v>m³</v>
          </cell>
          <cell r="D408">
            <v>0.5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</v>
          </cell>
          <cell r="L408">
            <v>0</v>
          </cell>
          <cell r="M408">
            <v>0</v>
          </cell>
          <cell r="N408">
            <v>1253.5476923076938</v>
          </cell>
        </row>
        <row r="409">
          <cell r="A409" t="str">
            <v>Técnicos Especiales</v>
          </cell>
          <cell r="B409" t="str">
            <v>M. O.1027-5 [5] Muro de piedra</v>
          </cell>
          <cell r="C409" t="str">
            <v>m³</v>
          </cell>
          <cell r="D409">
            <v>1.75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</v>
          </cell>
          <cell r="L409">
            <v>0</v>
          </cell>
          <cell r="M409">
            <v>0</v>
          </cell>
          <cell r="N409">
            <v>358.15648351648395</v>
          </cell>
        </row>
        <row r="410">
          <cell r="A410" t="str">
            <v>Técnicos Especiales</v>
          </cell>
          <cell r="B410" t="str">
            <v>M. O.1027-6 [6] Muro de tapia</v>
          </cell>
          <cell r="C410" t="str">
            <v>m³</v>
          </cell>
          <cell r="D410">
            <v>4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</v>
          </cell>
          <cell r="L410">
            <v>0</v>
          </cell>
          <cell r="M410">
            <v>0</v>
          </cell>
          <cell r="N410">
            <v>156.69346153846172</v>
          </cell>
        </row>
        <row r="411">
          <cell r="A411" t="str">
            <v>Técnicos Especiales</v>
          </cell>
          <cell r="B411" t="str">
            <v>M. O.1027-7 [7] Techo de tejas</v>
          </cell>
          <cell r="C411" t="str">
            <v>m²</v>
          </cell>
          <cell r="D411">
            <v>10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</v>
          </cell>
          <cell r="L411">
            <v>0</v>
          </cell>
          <cell r="M411">
            <v>0</v>
          </cell>
          <cell r="N411">
            <v>62.677384615384689</v>
          </cell>
        </row>
        <row r="412">
          <cell r="A412" t="str">
            <v>Técnicos Especiales</v>
          </cell>
          <cell r="B412" t="str">
            <v>M. O.1027-8 [8] Techo horm. armado con mallas</v>
          </cell>
          <cell r="C412" t="str">
            <v>m²</v>
          </cell>
          <cell r="D412">
            <v>4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</v>
          </cell>
          <cell r="L412">
            <v>0</v>
          </cell>
          <cell r="M412">
            <v>0</v>
          </cell>
          <cell r="N412">
            <v>156.69346153846172</v>
          </cell>
        </row>
        <row r="413">
          <cell r="A413" t="str">
            <v>Técnicos Especiales</v>
          </cell>
          <cell r="B413" t="str">
            <v>M. O.1027-9 [9] Techo horm. armado con varillas</v>
          </cell>
          <cell r="C413" t="str">
            <v>m²</v>
          </cell>
          <cell r="D413">
            <v>2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</v>
          </cell>
          <cell r="L413">
            <v>0</v>
          </cell>
          <cell r="M413">
            <v>0</v>
          </cell>
          <cell r="N413">
            <v>313.38692307692344</v>
          </cell>
        </row>
        <row r="414">
          <cell r="A414" t="str">
            <v>Carpinteros</v>
          </cell>
          <cell r="B414" t="str">
            <v xml:space="preserve">M.O. EBANISTERÍA  </v>
          </cell>
          <cell r="N414" t="str">
            <v>P. A.</v>
          </cell>
        </row>
        <row r="415">
          <cell r="A415" t="str">
            <v>Carpinteros</v>
          </cell>
          <cell r="B415" t="str">
            <v>M. O.1028-1 [1] Aplicar laca, todo costo (2 caras)</v>
          </cell>
          <cell r="C415" t="str">
            <v>m²</v>
          </cell>
          <cell r="D415">
            <v>1.4</v>
          </cell>
          <cell r="E415">
            <v>1</v>
          </cell>
          <cell r="F415">
            <v>0</v>
          </cell>
          <cell r="G415">
            <v>1</v>
          </cell>
          <cell r="H415">
            <v>0</v>
          </cell>
          <cell r="I415">
            <v>0</v>
          </cell>
          <cell r="J415">
            <v>0</v>
          </cell>
          <cell r="K415">
            <v>1</v>
          </cell>
          <cell r="L415">
            <v>0</v>
          </cell>
          <cell r="M415">
            <v>0</v>
          </cell>
          <cell r="N415">
            <v>2201.6423076923079</v>
          </cell>
        </row>
        <row r="416">
          <cell r="A416" t="str">
            <v>Carpinteros</v>
          </cell>
          <cell r="B416" t="str">
            <v>M. O.1028-2 [2] Montar puerta, marco y llavín</v>
          </cell>
          <cell r="C416" t="str">
            <v>Ud</v>
          </cell>
          <cell r="D416">
            <v>2</v>
          </cell>
          <cell r="E416">
            <v>1</v>
          </cell>
          <cell r="F416">
            <v>0</v>
          </cell>
          <cell r="G416">
            <v>1</v>
          </cell>
          <cell r="H416">
            <v>0</v>
          </cell>
          <cell r="I416">
            <v>0</v>
          </cell>
          <cell r="J416">
            <v>0</v>
          </cell>
          <cell r="K416">
            <v>1</v>
          </cell>
          <cell r="L416">
            <v>0</v>
          </cell>
          <cell r="M416">
            <v>0</v>
          </cell>
          <cell r="N416">
            <v>1541.1496153846153</v>
          </cell>
        </row>
        <row r="417">
          <cell r="A417" t="str">
            <v>Carpinteros</v>
          </cell>
          <cell r="B417" t="str">
            <v>M. O.1028-3 [3] Transporte e Instalación de Puerta de aluminio y vidrio (1.00 x2.1)</v>
          </cell>
          <cell r="C417" t="str">
            <v>%</v>
          </cell>
          <cell r="D417">
            <v>1</v>
          </cell>
          <cell r="E417">
            <v>1</v>
          </cell>
          <cell r="F417">
            <v>0</v>
          </cell>
          <cell r="G417">
            <v>1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3082.2992307692307</v>
          </cell>
        </row>
        <row r="418">
          <cell r="A418" t="str">
            <v>Técnicos Especiales</v>
          </cell>
          <cell r="B418" t="str">
            <v xml:space="preserve">M.O. EXCAVACIONES Y CORTES CON EQUIPO  </v>
          </cell>
          <cell r="N418" t="str">
            <v>P. A.</v>
          </cell>
        </row>
        <row r="419">
          <cell r="A419" t="str">
            <v>Técnicos Especiales</v>
          </cell>
          <cell r="B419" t="str">
            <v>M. O.1029-1 [1] Corte con Greddar en tierra</v>
          </cell>
          <cell r="C419" t="str">
            <v>HR</v>
          </cell>
          <cell r="D419" t="str">
            <v>P. A.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P. A.</v>
          </cell>
        </row>
        <row r="420">
          <cell r="A420" t="str">
            <v>Técnicos Especiales</v>
          </cell>
          <cell r="B420" t="str">
            <v>M. O.1029-2 [2] Exc. Caliche a mano  3.00 m. prof.</v>
          </cell>
          <cell r="C420" t="str">
            <v>m³</v>
          </cell>
          <cell r="D420">
            <v>0.98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0</v>
          </cell>
          <cell r="N420">
            <v>584.24411302982719</v>
          </cell>
        </row>
        <row r="421">
          <cell r="A421" t="str">
            <v>Técnicos Especiales</v>
          </cell>
          <cell r="B421" t="str">
            <v>M. O.1029-3 [3] Exc. Caliche a mano  3.01 - 5.00 m. prof.</v>
          </cell>
          <cell r="C421" t="str">
            <v>m³</v>
          </cell>
          <cell r="D421">
            <v>0.89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0</v>
          </cell>
          <cell r="N421">
            <v>643.32497839239397</v>
          </cell>
        </row>
        <row r="422">
          <cell r="A422" t="str">
            <v>Técnicos Especiales</v>
          </cell>
          <cell r="B422" t="str">
            <v>M. O.1029-4 [4] Exc. Caliche a mano  5.01 - 7.00 m. prof.</v>
          </cell>
          <cell r="C422" t="str">
            <v>m³</v>
          </cell>
          <cell r="D422">
            <v>0.81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0</v>
          </cell>
          <cell r="N422">
            <v>706.86324786324769</v>
          </cell>
        </row>
        <row r="423">
          <cell r="A423" t="str">
            <v>Técnicos Especiales</v>
          </cell>
          <cell r="B423" t="str">
            <v>M. O.1029-5 [5] Exc. Horm. armado,  3.00 m. prof.</v>
          </cell>
          <cell r="C423" t="str">
            <v>m³</v>
          </cell>
          <cell r="D423">
            <v>0.77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2</v>
          </cell>
          <cell r="M423">
            <v>0</v>
          </cell>
          <cell r="N423">
            <v>1487.1668331668329</v>
          </cell>
        </row>
        <row r="424">
          <cell r="A424" t="str">
            <v>Técnicos Especiales</v>
          </cell>
          <cell r="B424" t="str">
            <v>M. O.1029-6 [6] Exc. Roca blanda a mano  3.00 m. prof.</v>
          </cell>
          <cell r="C424" t="str">
            <v>m³</v>
          </cell>
          <cell r="D424">
            <v>0.61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938.62168978562408</v>
          </cell>
        </row>
        <row r="425">
          <cell r="A425" t="str">
            <v>Técnicos Especiales</v>
          </cell>
          <cell r="B425" t="str">
            <v>M. O.1029-7 [7] Exc. Roca blanda a mano  3.01 - 5.00 m. prof.</v>
          </cell>
          <cell r="C425" t="str">
            <v>m³</v>
          </cell>
          <cell r="D425">
            <v>0.57999999999999996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987.17108753315642</v>
          </cell>
        </row>
        <row r="426">
          <cell r="A426" t="str">
            <v>Técnicos Especiales</v>
          </cell>
          <cell r="B426" t="str">
            <v>M. O.1029-8 [8] Exc. Roca blanda a mano  5.01 - 7.00 m. prof.</v>
          </cell>
          <cell r="C426" t="str">
            <v>m³</v>
          </cell>
          <cell r="D426">
            <v>0.53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1080.3004354136428</v>
          </cell>
        </row>
        <row r="427">
          <cell r="A427" t="str">
            <v>Técnicos Especiales</v>
          </cell>
          <cell r="B427" t="str">
            <v>M. O.1029-9 [9] Exc. Roca cargadora Frontal de 3.00 m³</v>
          </cell>
          <cell r="C427" t="str">
            <v>hr</v>
          </cell>
          <cell r="D427">
            <v>1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Técnicos Especiales</v>
          </cell>
          <cell r="B428" t="str">
            <v>M. O.1029-10 [10] Exc. Roca compresor  3.01 - 5.00 m. prof.</v>
          </cell>
          <cell r="C428" t="str">
            <v>m³</v>
          </cell>
          <cell r="D428" t="str">
            <v>P. A.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str">
            <v>P. A.</v>
          </cell>
        </row>
        <row r="429">
          <cell r="A429" t="str">
            <v>Técnicos Especiales</v>
          </cell>
          <cell r="B429" t="str">
            <v>M. O.1029-11 [11] Exc. Roca compresor  5.01 - 7.00 m. prof.</v>
          </cell>
          <cell r="C429" t="str">
            <v>m³</v>
          </cell>
          <cell r="D429" t="str">
            <v>P. A.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str">
            <v>P. A.</v>
          </cell>
        </row>
        <row r="430">
          <cell r="A430" t="str">
            <v>Técnicos Especiales</v>
          </cell>
          <cell r="B430" t="str">
            <v>M. O.1029-12 [12] Exc. Roca dura a mano  3.00 m. prof.</v>
          </cell>
          <cell r="C430" t="str">
            <v>m³</v>
          </cell>
          <cell r="D430">
            <v>0.48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1192.8317307692307</v>
          </cell>
        </row>
        <row r="431">
          <cell r="A431" t="str">
            <v>Técnicos Especiales</v>
          </cell>
          <cell r="B431" t="str">
            <v>M. O.1029-13 [13] Exc. Roca dura a mano  3.01 - 5.00 m. prof.</v>
          </cell>
          <cell r="C431" t="str">
            <v>m³</v>
          </cell>
          <cell r="D431">
            <v>0.46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1244.6939799331101</v>
          </cell>
        </row>
        <row r="432">
          <cell r="A432" t="str">
            <v>Técnicos Especiales</v>
          </cell>
          <cell r="B432" t="str">
            <v>M. O.1029-14 [14] Exc. Roca dura a mano  5.01 - 7.00 m. prof.</v>
          </cell>
          <cell r="C432" t="str">
            <v>m³</v>
          </cell>
          <cell r="D432">
            <v>0.43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1331.5330948121643</v>
          </cell>
        </row>
        <row r="433">
          <cell r="A433" t="str">
            <v>Técnicos Especiales</v>
          </cell>
          <cell r="B433" t="str">
            <v>M. O.1029-15 [15] Exc. Roca tosca a mano  3.00 m. prof.</v>
          </cell>
          <cell r="C433" t="str">
            <v>m³</v>
          </cell>
          <cell r="D433">
            <v>0.71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806.42145178764883</v>
          </cell>
        </row>
        <row r="434">
          <cell r="A434" t="str">
            <v>Técnicos Especiales</v>
          </cell>
          <cell r="B434" t="str">
            <v>M. O.1029-16 [16] Exc. Roca tosca a mano  3.01 - 5.00 m. prof.</v>
          </cell>
          <cell r="C434" t="str">
            <v>m³</v>
          </cell>
          <cell r="D434">
            <v>0.67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854.56601607347852</v>
          </cell>
        </row>
        <row r="435">
          <cell r="A435" t="str">
            <v>Técnicos Especiales</v>
          </cell>
          <cell r="B435" t="str">
            <v>M. O.1029-17 [17] Exc. Roca tosca a mano  5.01 - 7.00 m. prof.</v>
          </cell>
          <cell r="C435" t="str">
            <v>m³</v>
          </cell>
          <cell r="D435">
            <v>0.62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923.48263027295275</v>
          </cell>
        </row>
        <row r="436">
          <cell r="A436" t="str">
            <v>Técnicos Especiales</v>
          </cell>
          <cell r="B436" t="str">
            <v>M. O.1029-18 [18] Exc. Tierra a mano  3.00 m. prof.</v>
          </cell>
          <cell r="C436" t="str">
            <v>m³</v>
          </cell>
          <cell r="D436">
            <v>1.59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360.10014513788093</v>
          </cell>
        </row>
        <row r="437">
          <cell r="A437" t="str">
            <v>Técnicos Especiales</v>
          </cell>
          <cell r="B437" t="str">
            <v>M. O.1029-19 [19] Exc. Tierra a mano  3.01 - 5.00 m. prof.</v>
          </cell>
          <cell r="C437" t="str">
            <v>m³</v>
          </cell>
          <cell r="D437">
            <v>1.42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403.21072589382442</v>
          </cell>
        </row>
        <row r="438">
          <cell r="A438" t="str">
            <v>Técnicos Especiales</v>
          </cell>
          <cell r="B438" t="str">
            <v>M. O.1029-20 [20] Exc. Tierra a mano  5.01 - 7.00 m. prof.</v>
          </cell>
          <cell r="C438" t="str">
            <v>m³</v>
          </cell>
          <cell r="D438">
            <v>1.3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440.43017751479283</v>
          </cell>
        </row>
        <row r="439">
          <cell r="A439" t="str">
            <v>Albañilería</v>
          </cell>
          <cell r="B439" t="str">
            <v xml:space="preserve">M.O. MALLA CICLÓNICA (ZABALETA, TUBOS, MALLA, PALOMETAS Y ALAMBRE DE PÚAS)  </v>
          </cell>
          <cell r="N439" t="str">
            <v>P. A.</v>
          </cell>
        </row>
        <row r="440">
          <cell r="A440" t="str">
            <v>Albañilería</v>
          </cell>
          <cell r="B440" t="str">
            <v>M. O.1030-1 [1] Coloc. malla ciclónica 3'</v>
          </cell>
          <cell r="C440" t="str">
            <v>Ud</v>
          </cell>
          <cell r="D440">
            <v>10</v>
          </cell>
          <cell r="E440">
            <v>0</v>
          </cell>
          <cell r="F440">
            <v>0</v>
          </cell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2</v>
          </cell>
          <cell r="M440">
            <v>0</v>
          </cell>
          <cell r="N440">
            <v>324.62653846153842</v>
          </cell>
        </row>
        <row r="441">
          <cell r="A441" t="str">
            <v>Albañilería</v>
          </cell>
          <cell r="B441" t="str">
            <v>M. O.1030-2 [2] Coloc. malla ciclónica 4'</v>
          </cell>
          <cell r="C441" t="str">
            <v>Ud</v>
          </cell>
          <cell r="D441">
            <v>9</v>
          </cell>
          <cell r="E441">
            <v>0</v>
          </cell>
          <cell r="F441">
            <v>0</v>
          </cell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2</v>
          </cell>
          <cell r="M441">
            <v>0</v>
          </cell>
          <cell r="N441">
            <v>360.69615384615378</v>
          </cell>
        </row>
        <row r="442">
          <cell r="A442" t="str">
            <v>Albañilería</v>
          </cell>
          <cell r="B442" t="str">
            <v>M. O.1030-3 [3] Coloc. malla ciclónica 6'</v>
          </cell>
          <cell r="C442" t="str">
            <v>Ud</v>
          </cell>
          <cell r="D442">
            <v>8.5</v>
          </cell>
          <cell r="E442">
            <v>0</v>
          </cell>
          <cell r="F442">
            <v>0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2</v>
          </cell>
          <cell r="M442">
            <v>0</v>
          </cell>
          <cell r="N442">
            <v>381.9135746606334</v>
          </cell>
        </row>
        <row r="443">
          <cell r="A443" t="str">
            <v>Albañilería</v>
          </cell>
          <cell r="B443" t="str">
            <v>M. O.1030-4 [4] Coloc. malla ciclónica 7'</v>
          </cell>
          <cell r="C443" t="str">
            <v>Ud</v>
          </cell>
          <cell r="D443">
            <v>8.1</v>
          </cell>
          <cell r="E443">
            <v>0</v>
          </cell>
          <cell r="F443">
            <v>0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2</v>
          </cell>
          <cell r="M443">
            <v>0</v>
          </cell>
          <cell r="N443">
            <v>400.77350427350422</v>
          </cell>
        </row>
        <row r="444">
          <cell r="A444" t="str">
            <v>Albañilería</v>
          </cell>
          <cell r="B444" t="str">
            <v>M. O.1030-5 [5] Coloc. malla ciclónica 10'</v>
          </cell>
          <cell r="C444" t="str">
            <v>Ud</v>
          </cell>
          <cell r="D444">
            <v>7.76</v>
          </cell>
          <cell r="E444">
            <v>0</v>
          </cell>
          <cell r="F444">
            <v>0</v>
          </cell>
          <cell r="G444">
            <v>1</v>
          </cell>
          <cell r="H444">
            <v>1</v>
          </cell>
          <cell r="I444">
            <v>0</v>
          </cell>
          <cell r="J444">
            <v>0</v>
          </cell>
          <cell r="K444">
            <v>0</v>
          </cell>
          <cell r="L444">
            <v>2</v>
          </cell>
          <cell r="M444">
            <v>0</v>
          </cell>
          <cell r="N444">
            <v>418.3331681205392</v>
          </cell>
        </row>
        <row r="445">
          <cell r="A445" t="str">
            <v>Pintores</v>
          </cell>
          <cell r="B445" t="str">
            <v xml:space="preserve">M.O. PINTURA  </v>
          </cell>
          <cell r="N445" t="str">
            <v>P. A.</v>
          </cell>
        </row>
        <row r="446">
          <cell r="A446" t="str">
            <v>Pintores</v>
          </cell>
          <cell r="B446" t="str">
            <v>M. O.1031-1 [1] Barniz, 1ra. mano</v>
          </cell>
          <cell r="C446" t="str">
            <v>M²</v>
          </cell>
          <cell r="D446">
            <v>84.38</v>
          </cell>
          <cell r="E446">
            <v>1</v>
          </cell>
          <cell r="F446">
            <v>0</v>
          </cell>
          <cell r="G446">
            <v>1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29.100798585155058</v>
          </cell>
        </row>
        <row r="447">
          <cell r="A447" t="str">
            <v>Pintores</v>
          </cell>
          <cell r="B447" t="str">
            <v>M. O.1031-2 [2] Barniz, 2da. mano</v>
          </cell>
          <cell r="C447" t="str">
            <v>M²</v>
          </cell>
          <cell r="D447">
            <v>84.38</v>
          </cell>
          <cell r="E447">
            <v>1</v>
          </cell>
          <cell r="F447">
            <v>0</v>
          </cell>
          <cell r="G447">
            <v>1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29.100798585155058</v>
          </cell>
        </row>
        <row r="448">
          <cell r="A448" t="str">
            <v>Pintores</v>
          </cell>
          <cell r="B448" t="str">
            <v>M. O.1031-3 [3] Cal y Carburo, 1ra. mano</v>
          </cell>
          <cell r="C448" t="str">
            <v>M²</v>
          </cell>
          <cell r="D448">
            <v>150</v>
          </cell>
          <cell r="E448">
            <v>1</v>
          </cell>
          <cell r="F448">
            <v>0</v>
          </cell>
          <cell r="G448">
            <v>1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16.370169230769225</v>
          </cell>
        </row>
        <row r="449">
          <cell r="A449" t="str">
            <v>Pintores</v>
          </cell>
          <cell r="B449" t="str">
            <v>M. O.1031-4 [4] Cal y Carburo, 2da. mano</v>
          </cell>
          <cell r="C449" t="str">
            <v>M²</v>
          </cell>
          <cell r="D449">
            <v>225</v>
          </cell>
          <cell r="E449">
            <v>1</v>
          </cell>
          <cell r="F449">
            <v>0</v>
          </cell>
          <cell r="G449">
            <v>1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10.91344615384615</v>
          </cell>
        </row>
        <row r="450">
          <cell r="A450" t="str">
            <v>Pintores</v>
          </cell>
          <cell r="B450" t="str">
            <v>M. O.1031-5 [5] Cornisa</v>
          </cell>
          <cell r="C450" t="str">
            <v>M²</v>
          </cell>
          <cell r="D450">
            <v>67.5</v>
          </cell>
          <cell r="E450">
            <v>1</v>
          </cell>
          <cell r="F450">
            <v>0</v>
          </cell>
          <cell r="G450">
            <v>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36.378153846153836</v>
          </cell>
        </row>
        <row r="451">
          <cell r="A451" t="str">
            <v>Pintores</v>
          </cell>
          <cell r="B451" t="str">
            <v>M. O.1031-6 [6] De agua, 1ra. mano, p. LISA, masilla, lija y piedra</v>
          </cell>
          <cell r="C451" t="str">
            <v>M²</v>
          </cell>
          <cell r="D451">
            <v>90</v>
          </cell>
          <cell r="E451">
            <v>1</v>
          </cell>
          <cell r="F451">
            <v>0</v>
          </cell>
          <cell r="G451">
            <v>1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27.283615384615374</v>
          </cell>
        </row>
        <row r="452">
          <cell r="A452" t="str">
            <v>Pintores</v>
          </cell>
          <cell r="B452" t="str">
            <v>M. O.1031-7 [7] De agua, 2da. mano, pared LISA</v>
          </cell>
          <cell r="C452" t="str">
            <v>M²</v>
          </cell>
          <cell r="D452">
            <v>135</v>
          </cell>
          <cell r="E452">
            <v>1</v>
          </cell>
          <cell r="F452">
            <v>0</v>
          </cell>
          <cell r="G452">
            <v>1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18.189076923076918</v>
          </cell>
        </row>
        <row r="453">
          <cell r="A453" t="str">
            <v>Pintores</v>
          </cell>
          <cell r="B453" t="str">
            <v>M. O.1031-8 [8] De agua, 2 manos, p. LISA, masilla, lija, piedra</v>
          </cell>
          <cell r="C453" t="str">
            <v>M²</v>
          </cell>
          <cell r="D453">
            <v>54</v>
          </cell>
          <cell r="E453">
            <v>1</v>
          </cell>
          <cell r="F453">
            <v>0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45.472692307692292</v>
          </cell>
        </row>
        <row r="454">
          <cell r="A454" t="str">
            <v>Pintores</v>
          </cell>
          <cell r="B454" t="str">
            <v>M. O.1031-9 [9] De agua, 1ra. mano, pared RUSTICA</v>
          </cell>
          <cell r="C454" t="str">
            <v>M²</v>
          </cell>
          <cell r="D454">
            <v>54</v>
          </cell>
          <cell r="E454">
            <v>1</v>
          </cell>
          <cell r="F454">
            <v>0</v>
          </cell>
          <cell r="G454">
            <v>1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45.472692307692292</v>
          </cell>
        </row>
        <row r="455">
          <cell r="A455" t="str">
            <v>Pintores</v>
          </cell>
          <cell r="B455" t="str">
            <v>M. O.1031-10 [10] De agua, 2da. mano, pared RUSTICA</v>
          </cell>
          <cell r="C455" t="str">
            <v>M²</v>
          </cell>
          <cell r="D455">
            <v>64.290000000000006</v>
          </cell>
          <cell r="E455">
            <v>1</v>
          </cell>
          <cell r="F455">
            <v>0</v>
          </cell>
          <cell r="G455">
            <v>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38.194515237445692</v>
          </cell>
        </row>
        <row r="456">
          <cell r="A456" t="str">
            <v>Pintores</v>
          </cell>
          <cell r="B456" t="str">
            <v>M. O.1031-11 [11] De agua, 2 manos, pared RUSTICA</v>
          </cell>
          <cell r="C456" t="str">
            <v>M²</v>
          </cell>
          <cell r="D456">
            <v>29.35</v>
          </cell>
          <cell r="E456">
            <v>1</v>
          </cell>
          <cell r="F456">
            <v>0</v>
          </cell>
          <cell r="G456">
            <v>1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83.663556545668953</v>
          </cell>
        </row>
        <row r="457">
          <cell r="A457" t="str">
            <v>Pintores</v>
          </cell>
          <cell r="B457" t="str">
            <v>M. O.1031-12 [12] Imperm., 1ra. Mano, limpieza y sellar grietas</v>
          </cell>
          <cell r="C457" t="str">
            <v>M²</v>
          </cell>
          <cell r="D457">
            <v>79.41</v>
          </cell>
          <cell r="E457">
            <v>1</v>
          </cell>
          <cell r="F457">
            <v>0</v>
          </cell>
          <cell r="G457">
            <v>1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30.922117927406923</v>
          </cell>
        </row>
        <row r="458">
          <cell r="A458" t="str">
            <v>Pintores</v>
          </cell>
          <cell r="B458" t="str">
            <v>M. O.1031-13 [13] Impermeabilizante, 2da. mano</v>
          </cell>
          <cell r="C458" t="str">
            <v>M²</v>
          </cell>
          <cell r="D458">
            <v>135</v>
          </cell>
          <cell r="E458">
            <v>1</v>
          </cell>
          <cell r="F458">
            <v>0</v>
          </cell>
          <cell r="G458">
            <v>1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18.189076923076918</v>
          </cell>
        </row>
        <row r="459">
          <cell r="A459" t="str">
            <v>Pintores</v>
          </cell>
          <cell r="B459" t="str">
            <v>M. O.1031-14 [14] Mant., 1ra. mano, p. LISA, masilla, lija sin piedra</v>
          </cell>
          <cell r="C459" t="str">
            <v>M²</v>
          </cell>
          <cell r="D459">
            <v>84.38</v>
          </cell>
          <cell r="E459">
            <v>1</v>
          </cell>
          <cell r="F459">
            <v>0</v>
          </cell>
          <cell r="G459">
            <v>1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29.100798585155058</v>
          </cell>
        </row>
        <row r="460">
          <cell r="A460" t="str">
            <v>Pintores</v>
          </cell>
          <cell r="B460" t="str">
            <v>M. O.1031-15 [15] Mant., 2da. mano, pared LISA, sin piedra</v>
          </cell>
          <cell r="C460" t="str">
            <v>M²</v>
          </cell>
          <cell r="D460">
            <v>90</v>
          </cell>
          <cell r="E460">
            <v>1</v>
          </cell>
          <cell r="F460">
            <v>0</v>
          </cell>
          <cell r="G460">
            <v>1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27.283615384615374</v>
          </cell>
        </row>
        <row r="461">
          <cell r="A461" t="str">
            <v>Pintores</v>
          </cell>
          <cell r="B461" t="str">
            <v>M. O.1031-16 [16] Mant., 2 manos, p. LISA, masilla, lija sin piedra</v>
          </cell>
          <cell r="C461" t="str">
            <v>M²</v>
          </cell>
          <cell r="D461">
            <v>43.55</v>
          </cell>
          <cell r="E461">
            <v>1</v>
          </cell>
          <cell r="F461">
            <v>0</v>
          </cell>
          <cell r="G461">
            <v>1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56.384050163384245</v>
          </cell>
        </row>
        <row r="462">
          <cell r="A462" t="str">
            <v>Pintores</v>
          </cell>
          <cell r="B462" t="str">
            <v>M. O.1031-17 [17] Oxido de Zinc, 1ra. mano</v>
          </cell>
          <cell r="C462" t="str">
            <v>M²</v>
          </cell>
          <cell r="D462">
            <v>112.5</v>
          </cell>
          <cell r="E462">
            <v>1</v>
          </cell>
          <cell r="F462">
            <v>0</v>
          </cell>
          <cell r="G462">
            <v>1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21.826892307692301</v>
          </cell>
        </row>
        <row r="463">
          <cell r="A463" t="str">
            <v>Pintores</v>
          </cell>
          <cell r="B463" t="str">
            <v>M. O.1031-18 [18] Oxido de Zinc, 2da. mano</v>
          </cell>
          <cell r="C463" t="str">
            <v>M²</v>
          </cell>
          <cell r="D463">
            <v>150</v>
          </cell>
          <cell r="E463">
            <v>1</v>
          </cell>
          <cell r="F463">
            <v>0</v>
          </cell>
          <cell r="G463">
            <v>1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16.370169230769225</v>
          </cell>
        </row>
        <row r="464">
          <cell r="A464" t="str">
            <v>Pintores</v>
          </cell>
          <cell r="B464" t="str">
            <v>M. O.1031-19 [19] Piedra sobre paredes</v>
          </cell>
          <cell r="C464" t="str">
            <v>M²</v>
          </cell>
          <cell r="D464">
            <v>80</v>
          </cell>
          <cell r="E464">
            <v>0</v>
          </cell>
          <cell r="F464">
            <v>0</v>
          </cell>
          <cell r="G464">
            <v>1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9.206567307692298</v>
          </cell>
        </row>
        <row r="465">
          <cell r="A465" t="str">
            <v>Pintores</v>
          </cell>
          <cell r="B465" t="str">
            <v>M. O.1031-20 [20] Rapilla total y/o parcial</v>
          </cell>
          <cell r="C465" t="str">
            <v>M²</v>
          </cell>
          <cell r="D465">
            <v>20</v>
          </cell>
          <cell r="E465">
            <v>0</v>
          </cell>
          <cell r="F465">
            <v>0</v>
          </cell>
          <cell r="G465">
            <v>1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36.826269230769192</v>
          </cell>
        </row>
        <row r="466">
          <cell r="A466" t="str">
            <v>Pintores</v>
          </cell>
          <cell r="B466" t="str">
            <v>M. O.1031-21 [21] Volutas en ventanas y en muros</v>
          </cell>
          <cell r="C466" t="str">
            <v>M²</v>
          </cell>
          <cell r="D466">
            <v>79.41</v>
          </cell>
          <cell r="E466">
            <v>1</v>
          </cell>
          <cell r="F466">
            <v>0</v>
          </cell>
          <cell r="G466">
            <v>1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30.922117927406923</v>
          </cell>
        </row>
        <row r="467">
          <cell r="A467" t="str">
            <v>Pintores</v>
          </cell>
          <cell r="B467" t="str">
            <v>M. O.1031-22 [22] Instalación de Impermeabilizante y Pintura Aluminio</v>
          </cell>
          <cell r="C467" t="str">
            <v>P. A.</v>
          </cell>
          <cell r="D467">
            <v>13.3</v>
          </cell>
          <cell r="E467">
            <v>1</v>
          </cell>
          <cell r="F467">
            <v>0</v>
          </cell>
          <cell r="G467">
            <v>1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184.62596876807396</v>
          </cell>
        </row>
        <row r="468">
          <cell r="A468" t="str">
            <v>Electricistas</v>
          </cell>
          <cell r="B468" t="str">
            <v>MANO DE OBRA ELÉCTRICA</v>
          </cell>
          <cell r="N468" t="str">
            <v>P. A.</v>
          </cell>
        </row>
        <row r="469">
          <cell r="A469" t="str">
            <v>Electricistas</v>
          </cell>
          <cell r="B469" t="str">
            <v>M. O.1031E-01 [01] salida de iluminación</v>
          </cell>
          <cell r="C469" t="str">
            <v>Ud</v>
          </cell>
          <cell r="D469">
            <v>4.9024799969105093</v>
          </cell>
          <cell r="E469">
            <v>1</v>
          </cell>
          <cell r="F469">
            <v>0</v>
          </cell>
          <cell r="G469">
            <v>1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500.87412618977123</v>
          </cell>
        </row>
        <row r="470">
          <cell r="A470" t="str">
            <v>Electricistas</v>
          </cell>
          <cell r="B470" t="str">
            <v>M. O.1031E-02 [02] salida de interruptor doble</v>
          </cell>
          <cell r="C470" t="str">
            <v>Ud</v>
          </cell>
          <cell r="D470">
            <v>4.2630261457027308</v>
          </cell>
          <cell r="E470">
            <v>1</v>
          </cell>
          <cell r="F470">
            <v>0</v>
          </cell>
          <cell r="G470">
            <v>1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576.0052368176614</v>
          </cell>
        </row>
        <row r="471">
          <cell r="A471" t="str">
            <v>Electricistas</v>
          </cell>
          <cell r="B471" t="str">
            <v>M. O.1031E-03 [03] salida de interruptor triple</v>
          </cell>
          <cell r="C471" t="str">
            <v>Ud</v>
          </cell>
          <cell r="D471">
            <v>3.7711383935741782</v>
          </cell>
          <cell r="E471">
            <v>1</v>
          </cell>
          <cell r="F471">
            <v>0</v>
          </cell>
          <cell r="G471">
            <v>1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651.13637537128579</v>
          </cell>
        </row>
        <row r="472">
          <cell r="A472" t="str">
            <v>Electricistas</v>
          </cell>
          <cell r="B472" t="str">
            <v>M. O.1031E-04 [04] salida de interruptor tres vías doble</v>
          </cell>
          <cell r="C472" t="str">
            <v>Ud</v>
          </cell>
          <cell r="D472">
            <v>3.2683200783182511</v>
          </cell>
          <cell r="E472">
            <v>1</v>
          </cell>
          <cell r="F472">
            <v>0</v>
          </cell>
          <cell r="G472">
            <v>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751.31117080763408</v>
          </cell>
        </row>
        <row r="473">
          <cell r="A473" t="str">
            <v>Electricistas</v>
          </cell>
          <cell r="B473" t="str">
            <v>M. O.1031E-05 [05] salida de toma corriente 220V</v>
          </cell>
          <cell r="C473" t="str">
            <v>Ud</v>
          </cell>
          <cell r="D473">
            <v>3.2792508926933546</v>
          </cell>
          <cell r="E473">
            <v>1</v>
          </cell>
          <cell r="F473">
            <v>0</v>
          </cell>
          <cell r="G473">
            <v>1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748.80680526355866</v>
          </cell>
        </row>
        <row r="474">
          <cell r="A474" t="str">
            <v>Electricistas</v>
          </cell>
          <cell r="B474" t="str">
            <v>M. O.1031E-06 [06] salida de data y teléfono</v>
          </cell>
          <cell r="C474" t="str">
            <v>Ud</v>
          </cell>
          <cell r="D474">
            <v>5.4471999705631937</v>
          </cell>
          <cell r="E474">
            <v>1</v>
          </cell>
          <cell r="F474">
            <v>0</v>
          </cell>
          <cell r="G474">
            <v>1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450.78671572277591</v>
          </cell>
        </row>
        <row r="475">
          <cell r="A475" t="str">
            <v>Electricistas</v>
          </cell>
          <cell r="B475" t="str">
            <v>M. O.1031E-07 [07] salida de abanico en techo (19 pies)</v>
          </cell>
          <cell r="C475" t="str">
            <v>Ud</v>
          </cell>
          <cell r="D475">
            <v>4.4568006391104928</v>
          </cell>
          <cell r="E475">
            <v>1</v>
          </cell>
          <cell r="F475">
            <v>0</v>
          </cell>
          <cell r="G475">
            <v>1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550.96145945300077</v>
          </cell>
        </row>
        <row r="476">
          <cell r="A476" t="str">
            <v>Electricistas</v>
          </cell>
          <cell r="B476" t="str">
            <v>M. O.1031E-08 [08] salida de abanico en techo (30 pies)</v>
          </cell>
          <cell r="C476" t="str">
            <v>Ud</v>
          </cell>
          <cell r="D476">
            <v>3.3810206918064813</v>
          </cell>
          <cell r="E476">
            <v>1</v>
          </cell>
          <cell r="F476">
            <v>0</v>
          </cell>
          <cell r="G476">
            <v>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726.26748205536569</v>
          </cell>
        </row>
        <row r="477">
          <cell r="A477" t="str">
            <v>Electricistas</v>
          </cell>
          <cell r="B477" t="str">
            <v>M. O.1031E-09 [09] salida de iluminación (EMT)</v>
          </cell>
          <cell r="C477" t="str">
            <v>Ud</v>
          </cell>
          <cell r="D477">
            <v>3.5017718676339449</v>
          </cell>
          <cell r="E477">
            <v>1</v>
          </cell>
          <cell r="F477">
            <v>0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701.22368830226446</v>
          </cell>
        </row>
        <row r="478">
          <cell r="A478" t="str">
            <v>Plomeros</v>
          </cell>
          <cell r="B478" t="str">
            <v xml:space="preserve">M.O. PLOMERÍA (ACOMETIDA URBANA, INCLUYE LLAVE CHORRO):  </v>
          </cell>
          <cell r="N478" t="str">
            <v>P. A.</v>
          </cell>
        </row>
        <row r="479">
          <cell r="A479" t="str">
            <v>Plomeros</v>
          </cell>
          <cell r="B479" t="str">
            <v>M. O.1032-1 [1] Acomet. ½" y ¾", hasta 8.00 m. tub. h.g.</v>
          </cell>
          <cell r="C479" t="str">
            <v>Ud</v>
          </cell>
          <cell r="D479">
            <v>2.4300000000000002</v>
          </cell>
          <cell r="E479">
            <v>1</v>
          </cell>
          <cell r="F479">
            <v>0</v>
          </cell>
          <cell r="G479">
            <v>1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1010.5042735042731</v>
          </cell>
        </row>
        <row r="480">
          <cell r="A480" t="str">
            <v>Plomeros</v>
          </cell>
          <cell r="B480" t="str">
            <v>M. O.1032-2 [2] Acomet. ½" y ¾", hasta 12.00 m. tub. h.g.</v>
          </cell>
          <cell r="C480" t="str">
            <v>Ud</v>
          </cell>
          <cell r="D480">
            <v>4.96</v>
          </cell>
          <cell r="E480">
            <v>1</v>
          </cell>
          <cell r="F480">
            <v>0</v>
          </cell>
          <cell r="G480">
            <v>1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495.0656017369725</v>
          </cell>
        </row>
        <row r="481">
          <cell r="A481" t="str">
            <v>Plomeros</v>
          </cell>
          <cell r="B481" t="str">
            <v>M. O.1032-3 [3] Acomet. ½" y ¾", hasta 12.00 m. tub. pvc y h.g. en extr.</v>
          </cell>
          <cell r="C481" t="str">
            <v>Ud</v>
          </cell>
          <cell r="D481">
            <v>6.43</v>
          </cell>
          <cell r="E481">
            <v>1</v>
          </cell>
          <cell r="F481">
            <v>0</v>
          </cell>
          <cell r="G481">
            <v>1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381.88575188419657</v>
          </cell>
        </row>
        <row r="482">
          <cell r="A482" t="str">
            <v>Plomeros</v>
          </cell>
          <cell r="B482" t="str">
            <v xml:space="preserve">M.O. PLOMERÍA (ARRASTRE DOMIC. Y PLUVIAL)  </v>
          </cell>
          <cell r="N482" t="str">
            <v>P. A.</v>
          </cell>
        </row>
        <row r="483">
          <cell r="A483" t="str">
            <v>Plomeros</v>
          </cell>
          <cell r="B483" t="str">
            <v>M. O.1033-1 [1] Arrastre, tub. 2"</v>
          </cell>
          <cell r="C483" t="str">
            <v>m</v>
          </cell>
          <cell r="D483">
            <v>50</v>
          </cell>
          <cell r="E483">
            <v>1</v>
          </cell>
          <cell r="F483">
            <v>0</v>
          </cell>
          <cell r="G483">
            <v>1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49.110507692307671</v>
          </cell>
        </row>
        <row r="484">
          <cell r="A484" t="str">
            <v>Plomeros</v>
          </cell>
          <cell r="B484" t="str">
            <v>M. O.1033-2 [2] Arrastre, tub. 3" ó 4"</v>
          </cell>
          <cell r="C484" t="str">
            <v>m</v>
          </cell>
          <cell r="D484">
            <v>40.909999999999997</v>
          </cell>
          <cell r="E484">
            <v>1</v>
          </cell>
          <cell r="F484">
            <v>0</v>
          </cell>
          <cell r="G484">
            <v>1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60.022620010153602</v>
          </cell>
        </row>
        <row r="485">
          <cell r="A485" t="str">
            <v>Plomeros</v>
          </cell>
          <cell r="B485" t="str">
            <v>M. O.1033-3 [3] Arrastre, tub. 5"</v>
          </cell>
          <cell r="C485" t="str">
            <v>m</v>
          </cell>
          <cell r="D485">
            <v>24.55</v>
          </cell>
          <cell r="E485">
            <v>1</v>
          </cell>
          <cell r="F485">
            <v>0</v>
          </cell>
          <cell r="G485">
            <v>1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100.02140059533131</v>
          </cell>
        </row>
        <row r="486">
          <cell r="A486" t="str">
            <v>Plomeros</v>
          </cell>
          <cell r="B486" t="str">
            <v>M. O.1033-4 [4] Arrastre, tub. 6"</v>
          </cell>
          <cell r="C486" t="str">
            <v>m</v>
          </cell>
          <cell r="D486">
            <v>19.57</v>
          </cell>
          <cell r="E486">
            <v>1</v>
          </cell>
          <cell r="F486">
            <v>0</v>
          </cell>
          <cell r="G486">
            <v>1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125.47395935694347</v>
          </cell>
        </row>
        <row r="487">
          <cell r="A487" t="str">
            <v>Plomeros</v>
          </cell>
          <cell r="B487" t="str">
            <v>M. O.1033-5 [5] Cornisa</v>
          </cell>
          <cell r="C487" t="str">
            <v>Ud</v>
          </cell>
          <cell r="D487">
            <v>67.5</v>
          </cell>
          <cell r="E487">
            <v>1</v>
          </cell>
          <cell r="F487">
            <v>0</v>
          </cell>
          <cell r="G487">
            <v>1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36.378153846153836</v>
          </cell>
        </row>
        <row r="488">
          <cell r="A488" t="str">
            <v>Plomeros</v>
          </cell>
          <cell r="B488" t="str">
            <v xml:space="preserve">M.O. PLOMERÍA ( BAJANTE O VENTILACIÓN / PLANTA)  </v>
          </cell>
          <cell r="N488" t="str">
            <v>P. A.</v>
          </cell>
        </row>
        <row r="489">
          <cell r="A489" t="str">
            <v>Plomeros</v>
          </cell>
          <cell r="B489" t="str">
            <v>M. O.1034-1 [1] Bajante o vent. dren. 2"</v>
          </cell>
          <cell r="C489" t="str">
            <v>Ud</v>
          </cell>
          <cell r="D489">
            <v>3.13</v>
          </cell>
          <cell r="E489">
            <v>1</v>
          </cell>
          <cell r="F489">
            <v>0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784.51290243302992</v>
          </cell>
        </row>
        <row r="490">
          <cell r="A490" t="str">
            <v>Plomeros</v>
          </cell>
          <cell r="B490" t="str">
            <v>M. O.1034-2 [2] Bajante o vent. dren. 3"</v>
          </cell>
          <cell r="C490" t="str">
            <v>Ud</v>
          </cell>
          <cell r="D490">
            <v>2.74</v>
          </cell>
          <cell r="E490">
            <v>1</v>
          </cell>
          <cell r="F490">
            <v>0</v>
          </cell>
          <cell r="G490">
            <v>1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896.17714766984795</v>
          </cell>
        </row>
        <row r="491">
          <cell r="A491" t="str">
            <v>Plomeros</v>
          </cell>
          <cell r="B491" t="str">
            <v>M. O.1034-3 [3] Bajante o vent. dren. 4"</v>
          </cell>
          <cell r="C491" t="str">
            <v>Ud</v>
          </cell>
          <cell r="D491">
            <v>2.4300000000000002</v>
          </cell>
          <cell r="E491">
            <v>1</v>
          </cell>
          <cell r="F491">
            <v>0</v>
          </cell>
          <cell r="G491">
            <v>1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1010.5042735042731</v>
          </cell>
        </row>
        <row r="492">
          <cell r="A492" t="str">
            <v>Plomeros</v>
          </cell>
          <cell r="B492" t="str">
            <v>M. O.1034-4 [4] Bajante o vent. dren. 5" o más</v>
          </cell>
          <cell r="C492" t="str">
            <v>Ud</v>
          </cell>
          <cell r="D492">
            <v>1.83</v>
          </cell>
          <cell r="E492">
            <v>1</v>
          </cell>
          <cell r="F492">
            <v>0</v>
          </cell>
          <cell r="G492">
            <v>1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1341.8171500630513</v>
          </cell>
        </row>
        <row r="493">
          <cell r="A493" t="str">
            <v>Plomeros</v>
          </cell>
          <cell r="B493" t="str">
            <v xml:space="preserve">M.O. PLOMERÍA (BOMBA DE AGUA, INST. CIRCUITO COMPLETO  </v>
          </cell>
          <cell r="N493" t="str">
            <v>P. A.</v>
          </cell>
        </row>
        <row r="494">
          <cell r="A494" t="str">
            <v>Plomeros</v>
          </cell>
          <cell r="B494" t="str">
            <v>M. O.1035-1 [1] Montar bomba c/circ. tub. ¾"-1"</v>
          </cell>
          <cell r="C494" t="str">
            <v>Ud</v>
          </cell>
          <cell r="D494">
            <v>0.27</v>
          </cell>
          <cell r="E494">
            <v>1</v>
          </cell>
          <cell r="F494">
            <v>0</v>
          </cell>
          <cell r="G494">
            <v>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9094.5384615384573</v>
          </cell>
        </row>
        <row r="495">
          <cell r="A495" t="str">
            <v>Plomeros</v>
          </cell>
          <cell r="B495" t="str">
            <v>M. O.1035-2 [2] Montar bomba c/circ. tub. 1 ¼ en adelante</v>
          </cell>
          <cell r="C495" t="str">
            <v>Ud</v>
          </cell>
          <cell r="D495">
            <v>0.21</v>
          </cell>
          <cell r="E495">
            <v>1</v>
          </cell>
          <cell r="F495">
            <v>0</v>
          </cell>
          <cell r="G495">
            <v>1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11692.978021978019</v>
          </cell>
        </row>
        <row r="496">
          <cell r="A496" t="str">
            <v>Plomeros</v>
          </cell>
          <cell r="B496" t="str">
            <v xml:space="preserve">M.O. PLOMERÍA (BOMBA DE AGUA, SIN EL CIRCUITO)  </v>
          </cell>
          <cell r="N496" t="str">
            <v>P. A.</v>
          </cell>
        </row>
        <row r="497">
          <cell r="A497" t="str">
            <v>Plomeros</v>
          </cell>
          <cell r="B497" t="str">
            <v>M. O.1036-1 [1] Montar bomba s/circ. tub. ¾"</v>
          </cell>
          <cell r="C497" t="str">
            <v>Ud</v>
          </cell>
          <cell r="D497">
            <v>0.8</v>
          </cell>
          <cell r="E497">
            <v>1</v>
          </cell>
          <cell r="F497">
            <v>0</v>
          </cell>
          <cell r="G497">
            <v>1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3069.4067307692294</v>
          </cell>
        </row>
        <row r="498">
          <cell r="A498" t="str">
            <v>Plomeros</v>
          </cell>
          <cell r="B498" t="str">
            <v>M. O.1036-2 [2] Montar bomba s/circ. tub. 1"-1 ¼"</v>
          </cell>
          <cell r="C498" t="str">
            <v>Ud</v>
          </cell>
          <cell r="D498">
            <v>0.55000000000000004</v>
          </cell>
          <cell r="E498">
            <v>1</v>
          </cell>
          <cell r="F498">
            <v>0</v>
          </cell>
          <cell r="G498">
            <v>1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4464.5916083916063</v>
          </cell>
        </row>
        <row r="499">
          <cell r="A499" t="str">
            <v>Plomeros</v>
          </cell>
          <cell r="B499" t="str">
            <v>M. O.1036-3 [3] Montar bomba s/circ. tub. 1 ½"-2"</v>
          </cell>
          <cell r="C499" t="str">
            <v>Ud</v>
          </cell>
          <cell r="D499">
            <v>0.4</v>
          </cell>
          <cell r="E499">
            <v>1</v>
          </cell>
          <cell r="F499">
            <v>0</v>
          </cell>
          <cell r="G499">
            <v>1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6138.8134615384588</v>
          </cell>
        </row>
        <row r="500">
          <cell r="A500" t="str">
            <v>Plomeros</v>
          </cell>
          <cell r="B500" t="str">
            <v>M. O.1036-4 [4] Montar tanque Hidroneumático tub. 1 ½"-2"</v>
          </cell>
          <cell r="C500" t="str">
            <v>Ud</v>
          </cell>
          <cell r="D500">
            <v>1</v>
          </cell>
          <cell r="E500">
            <v>1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2455.5253846153837</v>
          </cell>
        </row>
        <row r="501">
          <cell r="A501" t="str">
            <v>Plomeros</v>
          </cell>
          <cell r="B501" t="str">
            <v xml:space="preserve">M.O. PLOMERÍA (CALENTADOR DE AGUA EXCLUSIVO)  </v>
          </cell>
          <cell r="N501" t="str">
            <v>P. A.</v>
          </cell>
        </row>
        <row r="502">
          <cell r="A502" t="str">
            <v>Plomeros</v>
          </cell>
          <cell r="B502" t="str">
            <v>M. O.1037-1 [1] Montar calent. de gas</v>
          </cell>
          <cell r="C502" t="str">
            <v>Ud</v>
          </cell>
          <cell r="D502">
            <v>1</v>
          </cell>
          <cell r="E502">
            <v>1</v>
          </cell>
          <cell r="F502">
            <v>0</v>
          </cell>
          <cell r="G502">
            <v>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2455.5253846153837</v>
          </cell>
        </row>
        <row r="503">
          <cell r="A503" t="str">
            <v>Plomeros</v>
          </cell>
          <cell r="B503" t="str">
            <v>M. O.1037-2 [2] Montar calent. eléct. hasta 12 gl.</v>
          </cell>
          <cell r="C503" t="str">
            <v>Ud</v>
          </cell>
          <cell r="D503">
            <v>1.37</v>
          </cell>
          <cell r="E503">
            <v>1</v>
          </cell>
          <cell r="F503">
            <v>0</v>
          </cell>
          <cell r="G503">
            <v>1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1792.3542953396959</v>
          </cell>
        </row>
        <row r="504">
          <cell r="A504" t="str">
            <v>Plomeros</v>
          </cell>
          <cell r="B504" t="str">
            <v>M. O.1037-3 [3] Montar calent. eléct. 18-50 gl.</v>
          </cell>
          <cell r="C504" t="str">
            <v>Ud</v>
          </cell>
          <cell r="D504">
            <v>1.1399999999999999</v>
          </cell>
          <cell r="E504">
            <v>1</v>
          </cell>
          <cell r="F504">
            <v>0</v>
          </cell>
          <cell r="G504">
            <v>1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2153.9696356275299</v>
          </cell>
        </row>
        <row r="505">
          <cell r="A505" t="str">
            <v>Plomeros</v>
          </cell>
          <cell r="B505" t="str">
            <v>M. O.1037-4 [4] Montar calent. industrial</v>
          </cell>
          <cell r="C505" t="str">
            <v>Ud</v>
          </cell>
          <cell r="D505" t="str">
            <v>P. A.</v>
          </cell>
          <cell r="E505">
            <v>1</v>
          </cell>
          <cell r="F505">
            <v>0</v>
          </cell>
          <cell r="G505">
            <v>1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str">
            <v>P. A.</v>
          </cell>
        </row>
        <row r="506">
          <cell r="A506" t="str">
            <v>Plomeros</v>
          </cell>
          <cell r="B506" t="str">
            <v>M. O.1037-5 [5] Programación calentador</v>
          </cell>
          <cell r="C506" t="str">
            <v>Ud</v>
          </cell>
          <cell r="D506">
            <v>0.12614283471592913</v>
          </cell>
          <cell r="E506">
            <v>1</v>
          </cell>
          <cell r="F506">
            <v>0</v>
          </cell>
          <cell r="G506">
            <v>1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19466.229613003168</v>
          </cell>
        </row>
        <row r="507">
          <cell r="A507" t="str">
            <v>Plomeros</v>
          </cell>
          <cell r="B507" t="str">
            <v xml:space="preserve">M.O. PLOMERÍA (COL. ABASTECER AGUA, COBRE, POR PLANTA)  </v>
          </cell>
          <cell r="N507" t="str">
            <v>P. A.</v>
          </cell>
        </row>
        <row r="508">
          <cell r="A508" t="str">
            <v>Plomeros</v>
          </cell>
          <cell r="B508" t="str">
            <v xml:space="preserve">M. O.1038-1 [1] Col. agua ½" cobre , soldada o roscada, </v>
          </cell>
          <cell r="C508" t="str">
            <v>Ud</v>
          </cell>
          <cell r="D508">
            <v>2.19</v>
          </cell>
          <cell r="E508">
            <v>1</v>
          </cell>
          <cell r="F508">
            <v>0</v>
          </cell>
          <cell r="G508">
            <v>1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1121.2444678609058</v>
          </cell>
        </row>
        <row r="509">
          <cell r="A509" t="str">
            <v>Plomeros</v>
          </cell>
          <cell r="B509" t="str">
            <v xml:space="preserve">M. O.1038-2 [2] Col. agua ¾" cobre , soldada o roscada, </v>
          </cell>
          <cell r="C509" t="str">
            <v>Ud</v>
          </cell>
          <cell r="D509">
            <v>1.56</v>
          </cell>
          <cell r="E509">
            <v>1</v>
          </cell>
          <cell r="F509">
            <v>0</v>
          </cell>
          <cell r="G509">
            <v>1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1574.0547337278101</v>
          </cell>
        </row>
        <row r="510">
          <cell r="A510" t="str">
            <v>Plomeros</v>
          </cell>
          <cell r="B510" t="str">
            <v xml:space="preserve">M. O.1038-3 [3] Col. agua 1" cobre, soldada o roscada, </v>
          </cell>
          <cell r="C510" t="str">
            <v>Ud</v>
          </cell>
          <cell r="D510">
            <v>1.37</v>
          </cell>
          <cell r="E510">
            <v>1</v>
          </cell>
          <cell r="F510">
            <v>0</v>
          </cell>
          <cell r="G510">
            <v>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1792.3542953396959</v>
          </cell>
        </row>
        <row r="511">
          <cell r="A511" t="str">
            <v>Plomeros</v>
          </cell>
          <cell r="B511" t="str">
            <v xml:space="preserve">M. O.1038-4 [4] Col. agua 1 ¼" en adelante, cobre, soldar o rosca </v>
          </cell>
          <cell r="C511" t="str">
            <v>Ud</v>
          </cell>
          <cell r="D511" t="str">
            <v>P. A.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str">
            <v>P. A.</v>
          </cell>
        </row>
        <row r="512">
          <cell r="A512" t="str">
            <v>Plomeros</v>
          </cell>
          <cell r="B512" t="str">
            <v xml:space="preserve">M.O. PLOMERÍA (COL. ABASTECER AGUA, H.G., POR PLANTA)  </v>
          </cell>
          <cell r="N512" t="str">
            <v>P. A.</v>
          </cell>
        </row>
        <row r="513">
          <cell r="A513" t="str">
            <v>Plomeros</v>
          </cell>
          <cell r="B513" t="str">
            <v>M. O.1039-1 [1] Col. agua ½" ó ¾", h.g. o pve</v>
          </cell>
          <cell r="C513" t="str">
            <v>Ud</v>
          </cell>
          <cell r="D513">
            <v>6.5</v>
          </cell>
          <cell r="E513">
            <v>1</v>
          </cell>
          <cell r="F513">
            <v>0</v>
          </cell>
          <cell r="G513">
            <v>1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377.77313609467444</v>
          </cell>
        </row>
        <row r="514">
          <cell r="A514" t="str">
            <v>Plomeros</v>
          </cell>
          <cell r="B514" t="str">
            <v>M. O.1039-2 [2] Col. agua 1" ó 1 ¼", h.g. o pve</v>
          </cell>
          <cell r="C514" t="str">
            <v>Ud</v>
          </cell>
          <cell r="D514">
            <v>5.7</v>
          </cell>
          <cell r="E514">
            <v>1</v>
          </cell>
          <cell r="F514">
            <v>0</v>
          </cell>
          <cell r="G514">
            <v>1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430.79392712550589</v>
          </cell>
        </row>
        <row r="515">
          <cell r="A515" t="str">
            <v>Plomeros</v>
          </cell>
          <cell r="B515" t="str">
            <v>M. O.1039-3 [3] Col. agua 1 ½", h.g. o pve</v>
          </cell>
          <cell r="C515" t="str">
            <v>Ud</v>
          </cell>
          <cell r="D515">
            <v>3.65</v>
          </cell>
          <cell r="E515">
            <v>1</v>
          </cell>
          <cell r="F515">
            <v>0</v>
          </cell>
          <cell r="G515">
            <v>1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672.74668071654355</v>
          </cell>
        </row>
        <row r="516">
          <cell r="A516" t="str">
            <v>Plomeros</v>
          </cell>
          <cell r="B516" t="str">
            <v>M. O.1039-4 [4] Col. agua 2", h.g. o pve</v>
          </cell>
          <cell r="C516" t="str">
            <v>Ud</v>
          </cell>
          <cell r="D516">
            <v>3.13</v>
          </cell>
          <cell r="E516">
            <v>1</v>
          </cell>
          <cell r="F516">
            <v>0</v>
          </cell>
          <cell r="G516">
            <v>1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784.51290243302992</v>
          </cell>
        </row>
        <row r="517">
          <cell r="A517" t="str">
            <v>Plomeros</v>
          </cell>
          <cell r="B517" t="str">
            <v>M. O.1039-5 [5] Col. agua 3", h.g. o pve</v>
          </cell>
          <cell r="C517" t="str">
            <v>Ud</v>
          </cell>
          <cell r="D517">
            <v>2.74</v>
          </cell>
          <cell r="E517">
            <v>1</v>
          </cell>
          <cell r="F517">
            <v>0</v>
          </cell>
          <cell r="G517">
            <v>1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896.17714766984795</v>
          </cell>
        </row>
        <row r="518">
          <cell r="A518" t="str">
            <v>Plomeros</v>
          </cell>
          <cell r="B518" t="str">
            <v>M. O.1039-6 [6] Col. agua 4", h.g. o pve</v>
          </cell>
          <cell r="C518" t="str">
            <v>Ud</v>
          </cell>
          <cell r="D518">
            <v>2.19</v>
          </cell>
          <cell r="E518">
            <v>1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1121.2444678609058</v>
          </cell>
        </row>
        <row r="519">
          <cell r="A519" t="str">
            <v>Plomeros</v>
          </cell>
          <cell r="B519" t="str">
            <v>M. O.1039-7 [7] Col. agua 5" o más, h.g. o pve</v>
          </cell>
          <cell r="C519" t="str">
            <v>Ud</v>
          </cell>
          <cell r="D519">
            <v>1.83</v>
          </cell>
          <cell r="E519">
            <v>1</v>
          </cell>
          <cell r="F519">
            <v>0</v>
          </cell>
          <cell r="G519">
            <v>1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1341.8171500630513</v>
          </cell>
        </row>
        <row r="520">
          <cell r="A520" t="str">
            <v>Plomeros</v>
          </cell>
          <cell r="B520" t="str">
            <v xml:space="preserve">M.O. PLOMERÍA (COL. DESAGÜE PLUVIAL, POR PLANTA)  </v>
          </cell>
          <cell r="N520" t="str">
            <v>P. A.</v>
          </cell>
        </row>
        <row r="521">
          <cell r="A521" t="str">
            <v>Plomeros</v>
          </cell>
          <cell r="B521" t="str">
            <v>M. O.1040-1 [1] Col. desagüe pluvial 2"</v>
          </cell>
          <cell r="C521" t="str">
            <v>Ud</v>
          </cell>
          <cell r="D521">
            <v>3.65</v>
          </cell>
          <cell r="E521">
            <v>1</v>
          </cell>
          <cell r="F521">
            <v>0</v>
          </cell>
          <cell r="G521">
            <v>1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672.74668071654355</v>
          </cell>
        </row>
        <row r="522">
          <cell r="A522" t="str">
            <v>Plomeros</v>
          </cell>
          <cell r="B522" t="str">
            <v>M. O.1040-2 [2] Col. desagüe pluvial 3"</v>
          </cell>
          <cell r="C522" t="str">
            <v>Ud</v>
          </cell>
          <cell r="D522">
            <v>3.13</v>
          </cell>
          <cell r="E522">
            <v>1</v>
          </cell>
          <cell r="F522">
            <v>0</v>
          </cell>
          <cell r="G522">
            <v>1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784.51290243302992</v>
          </cell>
        </row>
        <row r="523">
          <cell r="A523" t="str">
            <v>Plomeros</v>
          </cell>
          <cell r="B523" t="str">
            <v>M. O.1040-3 [3] Col. desagüe pluvial 4"</v>
          </cell>
          <cell r="C523" t="str">
            <v>Ud</v>
          </cell>
          <cell r="D523">
            <v>2.74</v>
          </cell>
          <cell r="E523">
            <v>1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896.17714766984795</v>
          </cell>
        </row>
        <row r="524">
          <cell r="A524" t="str">
            <v>Plomeros</v>
          </cell>
          <cell r="B524" t="str">
            <v>M. O.1040-4 [4] Col. desagüe pluvial 5" ó 6"</v>
          </cell>
          <cell r="C524" t="str">
            <v>Ud</v>
          </cell>
          <cell r="D524">
            <v>2.19</v>
          </cell>
          <cell r="E524">
            <v>1</v>
          </cell>
          <cell r="F524">
            <v>0</v>
          </cell>
          <cell r="G524">
            <v>1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1121.2444678609058</v>
          </cell>
        </row>
        <row r="525">
          <cell r="A525" t="str">
            <v>Plomeros</v>
          </cell>
          <cell r="B525" t="str">
            <v xml:space="preserve">M.O. PLOMERÍA (CONEXIÓN AL SÉPTICO Y FILTRANTE)  </v>
          </cell>
          <cell r="N525" t="str">
            <v>P. A.</v>
          </cell>
        </row>
        <row r="526">
          <cell r="A526" t="str">
            <v>Plomeros</v>
          </cell>
          <cell r="B526" t="str">
            <v>M. O.1041-1 [1] Conectar a cloaca</v>
          </cell>
          <cell r="C526" t="str">
            <v>Ud</v>
          </cell>
          <cell r="D526">
            <v>2</v>
          </cell>
          <cell r="E526">
            <v>1</v>
          </cell>
          <cell r="F526">
            <v>0</v>
          </cell>
          <cell r="G526">
            <v>1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1227.7626923076919</v>
          </cell>
        </row>
        <row r="527">
          <cell r="A527" t="str">
            <v>Plomeros</v>
          </cell>
          <cell r="B527" t="str">
            <v>M. O.1041-2 [2] Conectar séptico 1 cám. y filt., tub. 4"</v>
          </cell>
          <cell r="C527" t="str">
            <v>Ud</v>
          </cell>
          <cell r="D527">
            <v>0.61</v>
          </cell>
          <cell r="E527">
            <v>1</v>
          </cell>
          <cell r="F527">
            <v>0</v>
          </cell>
          <cell r="G527">
            <v>1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4025.4514501891535</v>
          </cell>
        </row>
        <row r="528">
          <cell r="A528" t="str">
            <v>Plomeros</v>
          </cell>
          <cell r="B528" t="str">
            <v>M. O.1041-3 [3] Conectar séptico 1 cám. y filt., tub. 5"</v>
          </cell>
          <cell r="C528" t="str">
            <v>Ud</v>
          </cell>
          <cell r="D528">
            <v>0.61</v>
          </cell>
          <cell r="E528">
            <v>1</v>
          </cell>
          <cell r="F528">
            <v>0</v>
          </cell>
          <cell r="G528">
            <v>1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4025.4514501891535</v>
          </cell>
        </row>
        <row r="529">
          <cell r="A529" t="str">
            <v>Plomeros</v>
          </cell>
          <cell r="B529" t="str">
            <v>M. O.1041-4 [4] Conectar séptico 1 cám. y filt., tub. 6"</v>
          </cell>
          <cell r="C529" t="str">
            <v>Ud</v>
          </cell>
          <cell r="D529">
            <v>0.55000000000000004</v>
          </cell>
          <cell r="E529">
            <v>1</v>
          </cell>
          <cell r="F529">
            <v>0</v>
          </cell>
          <cell r="G529">
            <v>1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4464.5916083916063</v>
          </cell>
        </row>
        <row r="530">
          <cell r="A530" t="str">
            <v>Plomeros</v>
          </cell>
          <cell r="B530" t="str">
            <v>M. O.1041-5 [5] Conectar séptico 1 cám. y filt., tub. 8"</v>
          </cell>
          <cell r="C530" t="str">
            <v>Ud</v>
          </cell>
          <cell r="D530">
            <v>0.5</v>
          </cell>
          <cell r="E530">
            <v>1</v>
          </cell>
          <cell r="F530">
            <v>0</v>
          </cell>
          <cell r="G530">
            <v>1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4911.0507692307674</v>
          </cell>
        </row>
        <row r="531">
          <cell r="A531" t="str">
            <v>Plomeros</v>
          </cell>
          <cell r="B531" t="str">
            <v>M. O.1041-6 [6] Conectar séptico 2 cám. y filt., tub. 4"</v>
          </cell>
          <cell r="C531" t="str">
            <v>Ud</v>
          </cell>
          <cell r="D531">
            <v>0.49</v>
          </cell>
          <cell r="E531">
            <v>1</v>
          </cell>
          <cell r="F531">
            <v>0</v>
          </cell>
          <cell r="G531">
            <v>1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5011.2762951334362</v>
          </cell>
        </row>
        <row r="532">
          <cell r="A532" t="str">
            <v>Plomeros</v>
          </cell>
          <cell r="B532" t="str">
            <v>M. O.1041-7 [7] Conectar séptico 2 cám. y filt., tub. 5"</v>
          </cell>
          <cell r="C532" t="str">
            <v>Ud</v>
          </cell>
          <cell r="D532">
            <v>0.49</v>
          </cell>
          <cell r="E532">
            <v>1</v>
          </cell>
          <cell r="F532">
            <v>0</v>
          </cell>
          <cell r="G532">
            <v>1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5011.2762951334362</v>
          </cell>
        </row>
        <row r="533">
          <cell r="A533" t="str">
            <v>Plomeros</v>
          </cell>
          <cell r="B533" t="str">
            <v>M. O.1041-8 [8] Conectar séptico 2 cám. y filt., tub. 6"</v>
          </cell>
          <cell r="C533" t="str">
            <v>Ud</v>
          </cell>
          <cell r="D533">
            <v>0.44</v>
          </cell>
          <cell r="E533">
            <v>1</v>
          </cell>
          <cell r="F533">
            <v>0</v>
          </cell>
          <cell r="G533">
            <v>1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5580.7395104895086</v>
          </cell>
        </row>
        <row r="534">
          <cell r="A534" t="str">
            <v>Plomeros</v>
          </cell>
          <cell r="B534" t="str">
            <v>M. O.1041-9 [9] Conectar séptico 2 cám. y filt., tub. 8"</v>
          </cell>
          <cell r="C534" t="str">
            <v>Ud</v>
          </cell>
          <cell r="D534">
            <v>0.4</v>
          </cell>
          <cell r="E534">
            <v>1</v>
          </cell>
          <cell r="F534">
            <v>0</v>
          </cell>
          <cell r="G534">
            <v>1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6138.8134615384588</v>
          </cell>
        </row>
        <row r="535">
          <cell r="A535" t="str">
            <v>Plomeros</v>
          </cell>
          <cell r="B535" t="str">
            <v xml:space="preserve">M.O. PLOMERÍA (CONEXIÓN AL SÉPTICO Y FILTRANTE)  </v>
          </cell>
          <cell r="N535" t="str">
            <v>P. A.</v>
          </cell>
        </row>
        <row r="536">
          <cell r="A536" t="str">
            <v>Plomeros</v>
          </cell>
          <cell r="B536" t="str">
            <v>M. O.1042-1 [1] Desagüe 2"</v>
          </cell>
          <cell r="C536" t="str">
            <v>Ud</v>
          </cell>
          <cell r="D536">
            <v>3.13</v>
          </cell>
          <cell r="E536">
            <v>1</v>
          </cell>
          <cell r="F536">
            <v>0</v>
          </cell>
          <cell r="G536">
            <v>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784.51290243302992</v>
          </cell>
        </row>
        <row r="537">
          <cell r="A537" t="str">
            <v>Plomeros</v>
          </cell>
          <cell r="B537" t="str">
            <v>M. O.1042-2 [2] Desagüe 3" y 4"</v>
          </cell>
          <cell r="C537" t="str">
            <v>Ud</v>
          </cell>
          <cell r="D537">
            <v>2.4300000000000002</v>
          </cell>
          <cell r="E537">
            <v>1</v>
          </cell>
          <cell r="F537">
            <v>0</v>
          </cell>
          <cell r="G537">
            <v>1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1010.5042735042731</v>
          </cell>
        </row>
        <row r="538">
          <cell r="A538" t="str">
            <v>Plomeros</v>
          </cell>
          <cell r="B538" t="str">
            <v>M. O.1042-3 [3] Desagüe inodoro de pared</v>
          </cell>
          <cell r="C538" t="str">
            <v>Ud</v>
          </cell>
          <cell r="D538">
            <v>1.99</v>
          </cell>
          <cell r="E538">
            <v>1</v>
          </cell>
          <cell r="F538">
            <v>0</v>
          </cell>
          <cell r="G538">
            <v>1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1233.9323540780822</v>
          </cell>
        </row>
        <row r="539">
          <cell r="A539" t="str">
            <v>Plomeros</v>
          </cell>
          <cell r="B539" t="str">
            <v>M. O.1042-4 [4] Desagüe piso 2", con parrilla</v>
          </cell>
          <cell r="C539" t="str">
            <v>Ud</v>
          </cell>
          <cell r="D539">
            <v>2.74</v>
          </cell>
          <cell r="E539">
            <v>1</v>
          </cell>
          <cell r="F539">
            <v>0</v>
          </cell>
          <cell r="G539">
            <v>1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896.17714766984795</v>
          </cell>
        </row>
        <row r="540">
          <cell r="A540" t="str">
            <v>Plomeros</v>
          </cell>
          <cell r="B540" t="str">
            <v>M. O.1042-5 [5] Desagüe piso 3" y 4", con parrilla</v>
          </cell>
          <cell r="C540" t="str">
            <v>Ud</v>
          </cell>
          <cell r="D540">
            <v>2.4300000000000002</v>
          </cell>
          <cell r="E540">
            <v>1</v>
          </cell>
          <cell r="F540">
            <v>0</v>
          </cell>
          <cell r="G540">
            <v>1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1010.5042735042731</v>
          </cell>
        </row>
        <row r="541">
          <cell r="A541" t="str">
            <v>Plomeros</v>
          </cell>
          <cell r="B541" t="str">
            <v xml:space="preserve">M.O. PLOMERÍA (EMPALME A TUB. AGUA EXIST.)  </v>
          </cell>
          <cell r="N541" t="str">
            <v>P. A.</v>
          </cell>
        </row>
        <row r="542">
          <cell r="A542" t="str">
            <v>Plomeros</v>
          </cell>
          <cell r="B542" t="str">
            <v>M. O.1043-1 [1] Empalme tub. ½" ó ¾"</v>
          </cell>
          <cell r="C542" t="str">
            <v>Ud</v>
          </cell>
          <cell r="D542">
            <v>2.74</v>
          </cell>
          <cell r="E542">
            <v>1</v>
          </cell>
          <cell r="F542">
            <v>0</v>
          </cell>
          <cell r="G542">
            <v>1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896.17714766984795</v>
          </cell>
        </row>
        <row r="543">
          <cell r="A543" t="str">
            <v>Plomeros</v>
          </cell>
          <cell r="B543" t="str">
            <v>M. O.1043-2 [2] Empalme tub. 1"</v>
          </cell>
          <cell r="C543" t="str">
            <v>Ud</v>
          </cell>
          <cell r="D543">
            <v>2.19</v>
          </cell>
          <cell r="E543">
            <v>1</v>
          </cell>
          <cell r="F543">
            <v>0</v>
          </cell>
          <cell r="G543">
            <v>1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1121.2444678609058</v>
          </cell>
        </row>
        <row r="544">
          <cell r="A544" t="str">
            <v>Plomeros</v>
          </cell>
          <cell r="B544" t="str">
            <v>M. O.1043-3 [3] Empalme tub. 1 ¼" - 1 ½"</v>
          </cell>
          <cell r="C544" t="str">
            <v>Ud</v>
          </cell>
          <cell r="D544">
            <v>1.83</v>
          </cell>
          <cell r="E544">
            <v>1</v>
          </cell>
          <cell r="F544">
            <v>0</v>
          </cell>
          <cell r="G544">
            <v>1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1341.8171500630513</v>
          </cell>
        </row>
        <row r="545">
          <cell r="A545" t="str">
            <v>Plomeros</v>
          </cell>
          <cell r="B545" t="str">
            <v>M. O.1043-4 [4] Empalme tub. 2"</v>
          </cell>
          <cell r="C545" t="str">
            <v>Ud</v>
          </cell>
          <cell r="D545">
            <v>1.56</v>
          </cell>
          <cell r="E545">
            <v>1</v>
          </cell>
          <cell r="F545">
            <v>0</v>
          </cell>
          <cell r="G545">
            <v>1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1574.0547337278101</v>
          </cell>
        </row>
        <row r="546">
          <cell r="A546" t="str">
            <v>Plomeros</v>
          </cell>
          <cell r="B546" t="str">
            <v>M. O.1043-5 [5] Empalme tub. 2 ½" en adelante</v>
          </cell>
          <cell r="C546" t="str">
            <v>Ud</v>
          </cell>
          <cell r="D546" t="str">
            <v>P. A.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str">
            <v>P. A.</v>
          </cell>
        </row>
        <row r="547">
          <cell r="A547" t="str">
            <v>Plomeros</v>
          </cell>
          <cell r="B547" t="str">
            <v xml:space="preserve">M.O. PLOMERÍA (EMPALME A TUB. ARRASTRE EXIST.)  </v>
          </cell>
          <cell r="N547" t="str">
            <v>P. A.</v>
          </cell>
        </row>
        <row r="548">
          <cell r="A548" t="str">
            <v>Plomeros</v>
          </cell>
          <cell r="B548" t="str">
            <v>M. O.1044-1 [1] Empalme tub. 2"</v>
          </cell>
          <cell r="C548" t="str">
            <v>Ud</v>
          </cell>
          <cell r="D548">
            <v>3.65</v>
          </cell>
          <cell r="E548">
            <v>1</v>
          </cell>
          <cell r="F548">
            <v>0</v>
          </cell>
          <cell r="G548">
            <v>1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672.74668071654355</v>
          </cell>
        </row>
        <row r="549">
          <cell r="A549" t="str">
            <v>Plomeros</v>
          </cell>
          <cell r="B549" t="str">
            <v>M. O.1044-2 [2] Empalme tub. 3"</v>
          </cell>
          <cell r="C549" t="str">
            <v>Ud</v>
          </cell>
          <cell r="D549">
            <v>2.74</v>
          </cell>
          <cell r="E549">
            <v>1</v>
          </cell>
          <cell r="F549">
            <v>0</v>
          </cell>
          <cell r="G549">
            <v>1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896.17714766984795</v>
          </cell>
        </row>
        <row r="550">
          <cell r="A550" t="str">
            <v>Plomeros</v>
          </cell>
          <cell r="B550" t="str">
            <v>M. O.1044-3 [3] Empalme tub. 4"</v>
          </cell>
          <cell r="C550" t="str">
            <v>Ud</v>
          </cell>
          <cell r="D550">
            <v>2.19</v>
          </cell>
          <cell r="E550">
            <v>1</v>
          </cell>
          <cell r="F550">
            <v>0</v>
          </cell>
          <cell r="G550">
            <v>1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1121.2444678609058</v>
          </cell>
        </row>
        <row r="551">
          <cell r="A551" t="str">
            <v>Plomeros</v>
          </cell>
          <cell r="B551" t="str">
            <v>M. O.1044-4 [4] Empalme tub. 6"</v>
          </cell>
          <cell r="C551" t="str">
            <v>Ud</v>
          </cell>
          <cell r="D551">
            <v>1.83</v>
          </cell>
          <cell r="E551">
            <v>1</v>
          </cell>
          <cell r="F551">
            <v>0</v>
          </cell>
          <cell r="G551">
            <v>1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1341.8171500630513</v>
          </cell>
        </row>
        <row r="552">
          <cell r="A552" t="str">
            <v>Plomeros</v>
          </cell>
          <cell r="B552" t="str">
            <v xml:space="preserve">M.O. PLOMERÍA (INST. CAJA DE VÁLVULA)  </v>
          </cell>
          <cell r="N552" t="str">
            <v>P. A.</v>
          </cell>
        </row>
        <row r="553">
          <cell r="A553" t="str">
            <v>Plomeros</v>
          </cell>
          <cell r="B553" t="str">
            <v>M. O.1045-1 [1] Inst. caja válvula sencillas</v>
          </cell>
          <cell r="C553" t="str">
            <v>Ud</v>
          </cell>
          <cell r="D553">
            <v>19.57</v>
          </cell>
          <cell r="E553">
            <v>1</v>
          </cell>
          <cell r="F553">
            <v>0</v>
          </cell>
          <cell r="G553">
            <v>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125.47395935694347</v>
          </cell>
        </row>
        <row r="554">
          <cell r="A554" t="str">
            <v>Plomeros</v>
          </cell>
          <cell r="B554" t="str">
            <v>M. O.1045-2 [2] Inst. caja válvula telescópica</v>
          </cell>
          <cell r="C554" t="str">
            <v>Ud</v>
          </cell>
          <cell r="D554">
            <v>16.46</v>
          </cell>
          <cell r="E554">
            <v>1</v>
          </cell>
          <cell r="F554">
            <v>0</v>
          </cell>
          <cell r="G554">
            <v>1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149.18137209084955</v>
          </cell>
        </row>
        <row r="555">
          <cell r="A555" t="str">
            <v>Plomeros</v>
          </cell>
          <cell r="B555" t="str">
            <v xml:space="preserve">M.O. PLOMERÍA (INST. HIDRANTE)  </v>
          </cell>
          <cell r="N555" t="str">
            <v>P. A.</v>
          </cell>
        </row>
        <row r="556">
          <cell r="A556" t="str">
            <v>Plomeros</v>
          </cell>
          <cell r="B556" t="str">
            <v>M. O.1046-1 [1] Instalación hidrante</v>
          </cell>
          <cell r="C556" t="str">
            <v>Ud</v>
          </cell>
          <cell r="D556">
            <v>0.64</v>
          </cell>
          <cell r="E556">
            <v>1</v>
          </cell>
          <cell r="F556">
            <v>0</v>
          </cell>
          <cell r="G556">
            <v>1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3836.7584134615367</v>
          </cell>
        </row>
        <row r="557">
          <cell r="A557" t="str">
            <v>Plomeros</v>
          </cell>
          <cell r="B557" t="str">
            <v xml:space="preserve">M.O. PLOMERÍA (INST. LLAVE PASO Y CHORRO)  </v>
          </cell>
          <cell r="N557" t="str">
            <v>P. A.</v>
          </cell>
        </row>
        <row r="558">
          <cell r="A558" t="str">
            <v>Plomeros</v>
          </cell>
          <cell r="B558" t="str">
            <v>M. O.1047-1 [1] Inst. llave chorro ½" ó ¾", línea máx. 3.00 m.</v>
          </cell>
          <cell r="C558" t="str">
            <v>Ud</v>
          </cell>
          <cell r="D558">
            <v>2.4300000000000002</v>
          </cell>
          <cell r="E558">
            <v>1</v>
          </cell>
          <cell r="F558">
            <v>0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1010.5042735042731</v>
          </cell>
        </row>
        <row r="559">
          <cell r="A559" t="str">
            <v>Plomeros</v>
          </cell>
          <cell r="B559" t="str">
            <v>M. O.1047-2 [2] Inst. llave compuerta ½", cobre</v>
          </cell>
          <cell r="C559" t="str">
            <v>Ud</v>
          </cell>
          <cell r="D559">
            <v>1.83</v>
          </cell>
          <cell r="E559">
            <v>1</v>
          </cell>
          <cell r="F559">
            <v>0</v>
          </cell>
          <cell r="G559">
            <v>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1341.8171500630513</v>
          </cell>
        </row>
        <row r="560">
          <cell r="A560" t="str">
            <v>Plomeros</v>
          </cell>
          <cell r="B560" t="str">
            <v>M. O.1047-3 [3] Inst. llave compuerta ¾", cobre</v>
          </cell>
          <cell r="C560" t="str">
            <v>Ud</v>
          </cell>
          <cell r="D560">
            <v>1.56</v>
          </cell>
          <cell r="E560">
            <v>1</v>
          </cell>
          <cell r="F560">
            <v>0</v>
          </cell>
          <cell r="G560">
            <v>1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1574.0547337278101</v>
          </cell>
        </row>
        <row r="561">
          <cell r="A561" t="str">
            <v>Plomeros</v>
          </cell>
          <cell r="B561" t="str">
            <v>M. O.1047-4 [4] Inst. llave compuerta 1" ó 1 ¼", cobre</v>
          </cell>
          <cell r="C561" t="str">
            <v>Ud</v>
          </cell>
          <cell r="D561">
            <v>1.46</v>
          </cell>
          <cell r="E561">
            <v>1</v>
          </cell>
          <cell r="F561">
            <v>0</v>
          </cell>
          <cell r="G561">
            <v>1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1681.8667017913588</v>
          </cell>
        </row>
        <row r="562">
          <cell r="A562" t="str">
            <v>Plomeros</v>
          </cell>
          <cell r="B562" t="str">
            <v>M. O.1047-5 [5] Inst. llave compuerta 1 ½", cobre</v>
          </cell>
          <cell r="C562" t="str">
            <v>Ud</v>
          </cell>
          <cell r="D562">
            <v>1.37</v>
          </cell>
          <cell r="E562">
            <v>1</v>
          </cell>
          <cell r="F562">
            <v>0</v>
          </cell>
          <cell r="G562">
            <v>1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1792.3542953396959</v>
          </cell>
        </row>
        <row r="563">
          <cell r="A563" t="str">
            <v>Plomeros</v>
          </cell>
          <cell r="B563" t="str">
            <v>M. O.1047-6 [6] Inst. llave compuerta 2" en adelante, cobre</v>
          </cell>
          <cell r="C563" t="str">
            <v>Ud</v>
          </cell>
          <cell r="D563" t="str">
            <v>P. A.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str">
            <v>P. A.</v>
          </cell>
        </row>
        <row r="564">
          <cell r="A564" t="str">
            <v>Plomeros</v>
          </cell>
          <cell r="B564" t="str">
            <v>M. O.1047-7 [7] Inst. llave compuerta ½", h.g. o pvc</v>
          </cell>
          <cell r="C564" t="str">
            <v>Ud</v>
          </cell>
          <cell r="D564">
            <v>5.49</v>
          </cell>
          <cell r="E564">
            <v>1</v>
          </cell>
          <cell r="F564">
            <v>0</v>
          </cell>
          <cell r="G564">
            <v>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447.27238335435038</v>
          </cell>
        </row>
        <row r="565">
          <cell r="A565" t="str">
            <v>Plomeros</v>
          </cell>
          <cell r="B565" t="str">
            <v>M. O.1047-8 [8] Inst. llave compuerta ¾", h.g. o pvc</v>
          </cell>
          <cell r="C565" t="str">
            <v>Ud</v>
          </cell>
          <cell r="D565">
            <v>3.65</v>
          </cell>
          <cell r="E565">
            <v>1</v>
          </cell>
          <cell r="F565">
            <v>0</v>
          </cell>
          <cell r="G565">
            <v>1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672.74668071654355</v>
          </cell>
        </row>
        <row r="566">
          <cell r="A566" t="str">
            <v>Plomeros</v>
          </cell>
          <cell r="B566" t="str">
            <v>M. O.1047-9 [9] Inst. llave compuerta 1" ó 1 ¼", h.g. o pvc</v>
          </cell>
          <cell r="C566" t="str">
            <v>Ud</v>
          </cell>
          <cell r="D566">
            <v>1.99</v>
          </cell>
          <cell r="E566">
            <v>1</v>
          </cell>
          <cell r="F566">
            <v>0</v>
          </cell>
          <cell r="G566">
            <v>1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1233.9323540780822</v>
          </cell>
        </row>
        <row r="567">
          <cell r="A567" t="str">
            <v>Plomeros</v>
          </cell>
          <cell r="B567" t="str">
            <v xml:space="preserve">M.O. PLOMERÍA (INST. MANGA O NIPLE)  </v>
          </cell>
          <cell r="N567" t="str">
            <v>P. A.</v>
          </cell>
        </row>
        <row r="568">
          <cell r="A568" t="str">
            <v>Plomeros</v>
          </cell>
          <cell r="B568" t="str">
            <v>M. O.1048-1 [1] Inst. manga o niple 2" de diámetro de tub.</v>
          </cell>
          <cell r="C568" t="str">
            <v>Ud</v>
          </cell>
          <cell r="D568">
            <v>19.57</v>
          </cell>
          <cell r="E568">
            <v>1</v>
          </cell>
          <cell r="F568">
            <v>0</v>
          </cell>
          <cell r="G568">
            <v>1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125.47395935694347</v>
          </cell>
        </row>
        <row r="569">
          <cell r="A569" t="str">
            <v>Plomeros</v>
          </cell>
          <cell r="B569" t="str">
            <v>M. O.1048-2 [2] Inst. manga o niple 3" de diámetro de tub.</v>
          </cell>
          <cell r="C569" t="str">
            <v>Ud</v>
          </cell>
          <cell r="D569">
            <v>16.46</v>
          </cell>
          <cell r="E569">
            <v>1</v>
          </cell>
          <cell r="F569">
            <v>0</v>
          </cell>
          <cell r="G569">
            <v>1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149.18137209084955</v>
          </cell>
        </row>
        <row r="570">
          <cell r="A570" t="str">
            <v>Plomeros</v>
          </cell>
          <cell r="B570" t="str">
            <v>M. O.1048-3 [3] Inst. manga o niple 4" de diámetro de tub.</v>
          </cell>
          <cell r="C570" t="str">
            <v>Ud</v>
          </cell>
          <cell r="D570">
            <v>10</v>
          </cell>
          <cell r="E570">
            <v>1</v>
          </cell>
          <cell r="F570">
            <v>0</v>
          </cell>
          <cell r="G570">
            <v>1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245.55253846153838</v>
          </cell>
        </row>
        <row r="571">
          <cell r="A571" t="str">
            <v>Plomeros</v>
          </cell>
          <cell r="B571" t="str">
            <v>M. O.1048-4 [4] Inst. manga o niple 6" de diámetro de tub.</v>
          </cell>
          <cell r="C571" t="str">
            <v>Ud</v>
          </cell>
          <cell r="D571">
            <v>4.96</v>
          </cell>
          <cell r="E571">
            <v>1</v>
          </cell>
          <cell r="F571">
            <v>0</v>
          </cell>
          <cell r="G571">
            <v>1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495.0656017369725</v>
          </cell>
        </row>
        <row r="572">
          <cell r="A572" t="str">
            <v>Plomeros</v>
          </cell>
          <cell r="B572" t="str">
            <v>M. O.1048-5 [5] Inst. manga o niple 8" de diámetro de tub.</v>
          </cell>
          <cell r="C572" t="str">
            <v>Ud</v>
          </cell>
          <cell r="D572">
            <v>3.91</v>
          </cell>
          <cell r="E572">
            <v>1</v>
          </cell>
          <cell r="F572">
            <v>0</v>
          </cell>
          <cell r="G572">
            <v>1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628.01160731851246</v>
          </cell>
        </row>
        <row r="573">
          <cell r="A573" t="str">
            <v>Plomeros</v>
          </cell>
          <cell r="B573" t="str">
            <v xml:space="preserve">M.O. PLOMERÍA (INST. MEDIDOR DE AGUA)  </v>
          </cell>
          <cell r="N573" t="str">
            <v>P. A.</v>
          </cell>
        </row>
        <row r="574">
          <cell r="A574" t="str">
            <v>Plomeros</v>
          </cell>
          <cell r="B574" t="str">
            <v>M. O.1049-1 [1] Inst. medidor en tub. ¾"</v>
          </cell>
          <cell r="C574" t="str">
            <v>Ud</v>
          </cell>
          <cell r="D574">
            <v>5.77</v>
          </cell>
          <cell r="E574">
            <v>1</v>
          </cell>
          <cell r="F574">
            <v>0</v>
          </cell>
          <cell r="G574">
            <v>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425.5676576456471</v>
          </cell>
        </row>
        <row r="575">
          <cell r="A575" t="str">
            <v>Plomeros</v>
          </cell>
          <cell r="B575" t="str">
            <v>M. O.1049-2 [2] Inst. medidor en tub. 1"</v>
          </cell>
          <cell r="C575" t="str">
            <v>Ud</v>
          </cell>
          <cell r="D575">
            <v>4.96</v>
          </cell>
          <cell r="E575">
            <v>1</v>
          </cell>
          <cell r="F575">
            <v>0</v>
          </cell>
          <cell r="G575">
            <v>1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495.0656017369725</v>
          </cell>
        </row>
        <row r="576">
          <cell r="A576" t="str">
            <v>Plomeros</v>
          </cell>
          <cell r="B576" t="str">
            <v>M. O.1049-3 [3] Inst. medidor en tub. 1 ½"</v>
          </cell>
          <cell r="C576" t="str">
            <v>Ud</v>
          </cell>
          <cell r="D576">
            <v>4.5599999999999996</v>
          </cell>
          <cell r="E576">
            <v>1</v>
          </cell>
          <cell r="F576">
            <v>0</v>
          </cell>
          <cell r="G576">
            <v>1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538.49240890688247</v>
          </cell>
        </row>
        <row r="577">
          <cell r="A577" t="str">
            <v>Plomeros</v>
          </cell>
          <cell r="B577" t="str">
            <v>M. O.1049-4 [4] Inst. medidor en tub. 2"</v>
          </cell>
          <cell r="C577" t="str">
            <v>Ud</v>
          </cell>
          <cell r="D577">
            <v>4.07</v>
          </cell>
          <cell r="E577">
            <v>1</v>
          </cell>
          <cell r="F577">
            <v>0</v>
          </cell>
          <cell r="G577">
            <v>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603.32319032319003</v>
          </cell>
        </row>
        <row r="578">
          <cell r="A578" t="str">
            <v>Plomeros</v>
          </cell>
          <cell r="B578" t="str">
            <v>M. O.1049-5 [5] Inst. medidor en tub. 3"</v>
          </cell>
          <cell r="C578" t="str">
            <v>Ud</v>
          </cell>
          <cell r="D578">
            <v>3.13</v>
          </cell>
          <cell r="E578">
            <v>1</v>
          </cell>
          <cell r="F578">
            <v>0</v>
          </cell>
          <cell r="G578">
            <v>1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784.51290243302992</v>
          </cell>
        </row>
        <row r="579">
          <cell r="A579" t="str">
            <v>Plomeros</v>
          </cell>
          <cell r="B579" t="str">
            <v>M. O.1049-6 [6] Inst. medidor en tub. 4"</v>
          </cell>
          <cell r="C579" t="str">
            <v>Ud</v>
          </cell>
          <cell r="D579">
            <v>1.99</v>
          </cell>
          <cell r="E579">
            <v>1</v>
          </cell>
          <cell r="F579">
            <v>0</v>
          </cell>
          <cell r="G579">
            <v>1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1233.9323540780822</v>
          </cell>
        </row>
        <row r="580">
          <cell r="A580" t="str">
            <v>Plomeros</v>
          </cell>
          <cell r="B580" t="str">
            <v xml:space="preserve">M.O. PLOMERÍA (INST. NEVERAS, BEBEDERO Y FILTRO)  </v>
          </cell>
          <cell r="N580" t="str">
            <v>P. A.</v>
          </cell>
        </row>
        <row r="581">
          <cell r="A581" t="str">
            <v>Plomeros</v>
          </cell>
          <cell r="B581" t="str">
            <v>M. O.1050-1 [1] Inst. bebedero animales</v>
          </cell>
          <cell r="C581" t="str">
            <v>Ud</v>
          </cell>
          <cell r="D581">
            <v>5</v>
          </cell>
          <cell r="E581">
            <v>1</v>
          </cell>
          <cell r="F581">
            <v>0</v>
          </cell>
          <cell r="G581">
            <v>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491.10507692307675</v>
          </cell>
        </row>
        <row r="582">
          <cell r="A582" t="str">
            <v>Plomeros</v>
          </cell>
          <cell r="B582" t="str">
            <v>M. O.1050-2 [2] Inst. filtro doméstico</v>
          </cell>
          <cell r="C582" t="str">
            <v>Ud</v>
          </cell>
          <cell r="D582">
            <v>3.75</v>
          </cell>
          <cell r="E582">
            <v>1</v>
          </cell>
          <cell r="F582">
            <v>0</v>
          </cell>
          <cell r="G582">
            <v>1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654.80676923076896</v>
          </cell>
        </row>
        <row r="583">
          <cell r="A583" t="str">
            <v>Plomeros</v>
          </cell>
          <cell r="B583" t="str">
            <v>M. O.1050-3 [3] Inst. Nevera de pie, de tomar agua</v>
          </cell>
          <cell r="C583" t="str">
            <v>Ud</v>
          </cell>
          <cell r="D583">
            <v>3.5</v>
          </cell>
          <cell r="E583">
            <v>1</v>
          </cell>
          <cell r="F583">
            <v>0</v>
          </cell>
          <cell r="G583">
            <v>1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701.57868131868111</v>
          </cell>
        </row>
        <row r="584">
          <cell r="A584" t="str">
            <v>Plomeros</v>
          </cell>
          <cell r="B584" t="str">
            <v xml:space="preserve">M.O. PLOMERÍA (INST. PIEZA ESP., CAMPANA, POR DIAM., C/BOCA)  </v>
          </cell>
          <cell r="N584" t="str">
            <v>P. A.</v>
          </cell>
        </row>
        <row r="585">
          <cell r="A585" t="str">
            <v>Plomeros</v>
          </cell>
          <cell r="B585" t="str">
            <v>M. O.1051-1 [1] Inst. campana 3"</v>
          </cell>
          <cell r="C585" t="str">
            <v>Ud</v>
          </cell>
          <cell r="D585">
            <v>24.55</v>
          </cell>
          <cell r="E585">
            <v>1</v>
          </cell>
          <cell r="F585">
            <v>0</v>
          </cell>
          <cell r="G585">
            <v>1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100.02140059533131</v>
          </cell>
        </row>
        <row r="586">
          <cell r="A586" t="str">
            <v>Plomeros</v>
          </cell>
          <cell r="B586" t="str">
            <v>M. O.1051-2 [2] Inst. campana 4"</v>
          </cell>
          <cell r="C586" t="str">
            <v>Ud</v>
          </cell>
          <cell r="D586">
            <v>21.77</v>
          </cell>
          <cell r="E586">
            <v>1</v>
          </cell>
          <cell r="F586">
            <v>0</v>
          </cell>
          <cell r="G586">
            <v>1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112.79400021200661</v>
          </cell>
        </row>
        <row r="587">
          <cell r="A587" t="str">
            <v>Plomeros</v>
          </cell>
          <cell r="B587" t="str">
            <v>M. O.1051-3 [3] Inst. campana 6"</v>
          </cell>
          <cell r="C587" t="str">
            <v>Ud</v>
          </cell>
          <cell r="D587">
            <v>19.57</v>
          </cell>
          <cell r="E587">
            <v>1</v>
          </cell>
          <cell r="F587">
            <v>0</v>
          </cell>
          <cell r="G587">
            <v>1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125.47395935694347</v>
          </cell>
        </row>
        <row r="588">
          <cell r="A588" t="str">
            <v>Plomeros</v>
          </cell>
          <cell r="B588" t="str">
            <v>M. O.1051-4 [4] Inst. campana 8"</v>
          </cell>
          <cell r="C588" t="str">
            <v>Ud</v>
          </cell>
          <cell r="D588">
            <v>15.7</v>
          </cell>
          <cell r="E588">
            <v>1</v>
          </cell>
          <cell r="F588">
            <v>0</v>
          </cell>
          <cell r="G588">
            <v>1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156.40289073983337</v>
          </cell>
        </row>
        <row r="589">
          <cell r="A589" t="str">
            <v>Plomeros</v>
          </cell>
          <cell r="B589" t="str">
            <v>M. O.1051-5 [5] Inst. campana 10"</v>
          </cell>
          <cell r="C589" t="str">
            <v>Ud</v>
          </cell>
          <cell r="D589">
            <v>10</v>
          </cell>
          <cell r="E589">
            <v>1</v>
          </cell>
          <cell r="F589">
            <v>0</v>
          </cell>
          <cell r="G589">
            <v>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245.55253846153838</v>
          </cell>
        </row>
        <row r="590">
          <cell r="A590" t="str">
            <v>Plomeros</v>
          </cell>
          <cell r="B590" t="str">
            <v>M. O.1051-6 [6] Inst. campana 12"</v>
          </cell>
          <cell r="C590" t="str">
            <v>Ud</v>
          </cell>
          <cell r="D590">
            <v>8.33</v>
          </cell>
          <cell r="E590">
            <v>1</v>
          </cell>
          <cell r="F590">
            <v>0</v>
          </cell>
          <cell r="G590">
            <v>1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294.78095853726097</v>
          </cell>
        </row>
        <row r="591">
          <cell r="A591" t="str">
            <v>Plomeros</v>
          </cell>
          <cell r="B591" t="str">
            <v>M. O.1051-7 [7] Inst. campana 16"</v>
          </cell>
          <cell r="C591" t="str">
            <v>Ud</v>
          </cell>
          <cell r="D591">
            <v>6.43</v>
          </cell>
          <cell r="E591">
            <v>1</v>
          </cell>
          <cell r="F591">
            <v>0</v>
          </cell>
          <cell r="G591">
            <v>1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381.88575188419657</v>
          </cell>
        </row>
        <row r="592">
          <cell r="A592" t="str">
            <v>Plomeros</v>
          </cell>
          <cell r="B592" t="str">
            <v>M. O.1051-8 [8] Inst. campana 20"</v>
          </cell>
          <cell r="C592" t="str">
            <v>Ud</v>
          </cell>
          <cell r="D592">
            <v>5.77</v>
          </cell>
          <cell r="E592">
            <v>1</v>
          </cell>
          <cell r="F592">
            <v>0</v>
          </cell>
          <cell r="G592">
            <v>1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425.5676576456471</v>
          </cell>
        </row>
        <row r="593">
          <cell r="A593" t="str">
            <v>Plomeros</v>
          </cell>
          <cell r="B593" t="str">
            <v xml:space="preserve">M.O. PLOMERÍA (INST. PIEZA ESP., GIBAULT, POR DIAM., C/BOCA)  </v>
          </cell>
          <cell r="N593" t="str">
            <v>P. A.</v>
          </cell>
        </row>
        <row r="594">
          <cell r="A594" t="str">
            <v>Plomeros</v>
          </cell>
          <cell r="B594" t="str">
            <v>M. O.1052-1 [1] Inst. Gibault 2"</v>
          </cell>
          <cell r="C594" t="str">
            <v>Ud</v>
          </cell>
          <cell r="D594">
            <v>32.14</v>
          </cell>
          <cell r="E594">
            <v>1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76.400914269302547</v>
          </cell>
        </row>
        <row r="595">
          <cell r="A595" t="str">
            <v>Plomeros</v>
          </cell>
          <cell r="B595" t="str">
            <v>M. O.1052-2 [2] Inst. Gibault 3"</v>
          </cell>
          <cell r="C595" t="str">
            <v>Ud</v>
          </cell>
          <cell r="D595">
            <v>28.72</v>
          </cell>
          <cell r="E595">
            <v>1</v>
          </cell>
          <cell r="F595">
            <v>0</v>
          </cell>
          <cell r="G595">
            <v>1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85.4987947289479</v>
          </cell>
        </row>
        <row r="596">
          <cell r="A596" t="str">
            <v>Plomeros</v>
          </cell>
          <cell r="B596" t="str">
            <v>M. O.1052-3 [3] Inst. Gibault 4"</v>
          </cell>
          <cell r="C596" t="str">
            <v>Ud</v>
          </cell>
          <cell r="D596">
            <v>28.72</v>
          </cell>
          <cell r="E596">
            <v>1</v>
          </cell>
          <cell r="F596">
            <v>0</v>
          </cell>
          <cell r="G596">
            <v>1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85.4987947289479</v>
          </cell>
        </row>
        <row r="597">
          <cell r="A597" t="str">
            <v>Plomeros</v>
          </cell>
          <cell r="B597" t="str">
            <v>M. O.1052-4 [4] Inst. Gibault 6"</v>
          </cell>
          <cell r="C597" t="str">
            <v>Ud</v>
          </cell>
          <cell r="D597">
            <v>24.55</v>
          </cell>
          <cell r="E597">
            <v>1</v>
          </cell>
          <cell r="F597">
            <v>0</v>
          </cell>
          <cell r="G597">
            <v>1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100.02140059533131</v>
          </cell>
        </row>
        <row r="598">
          <cell r="A598" t="str">
            <v>Plomeros</v>
          </cell>
          <cell r="B598" t="str">
            <v>M. O.1052-5 [5] Inst. Gibault 8"</v>
          </cell>
          <cell r="C598" t="str">
            <v>Ud</v>
          </cell>
          <cell r="D598">
            <v>13.64</v>
          </cell>
          <cell r="E598">
            <v>1</v>
          </cell>
          <cell r="F598">
            <v>0</v>
          </cell>
          <cell r="G598">
            <v>1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180.02385517708092</v>
          </cell>
        </row>
        <row r="599">
          <cell r="A599" t="str">
            <v>Plomeros</v>
          </cell>
          <cell r="B599" t="str">
            <v>M. O.1052-6 [6] Inst. Gibault 10"</v>
          </cell>
          <cell r="C599" t="str">
            <v>Ud</v>
          </cell>
          <cell r="D599">
            <v>12.16</v>
          </cell>
          <cell r="E599">
            <v>1</v>
          </cell>
          <cell r="F599">
            <v>0</v>
          </cell>
          <cell r="G599">
            <v>1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201.9346533400809</v>
          </cell>
        </row>
        <row r="600">
          <cell r="A600" t="str">
            <v>Plomeros</v>
          </cell>
          <cell r="B600" t="str">
            <v>M. O.1052-7 [7] Inst. Gibault 12"</v>
          </cell>
          <cell r="C600" t="str">
            <v>Ud</v>
          </cell>
          <cell r="D600">
            <v>10</v>
          </cell>
          <cell r="E600">
            <v>1</v>
          </cell>
          <cell r="F600">
            <v>0</v>
          </cell>
          <cell r="G600">
            <v>1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245.55253846153838</v>
          </cell>
        </row>
        <row r="601">
          <cell r="A601" t="str">
            <v>Plomeros</v>
          </cell>
          <cell r="B601" t="str">
            <v>M. O.1052-8 [8] Inst. Gibault 16"</v>
          </cell>
          <cell r="C601" t="str">
            <v>Ud</v>
          </cell>
          <cell r="D601">
            <v>8.33</v>
          </cell>
          <cell r="E601">
            <v>1</v>
          </cell>
          <cell r="F601">
            <v>0</v>
          </cell>
          <cell r="G601">
            <v>1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294.78095853726097</v>
          </cell>
        </row>
        <row r="602">
          <cell r="A602" t="str">
            <v>Plomeros</v>
          </cell>
          <cell r="B602" t="str">
            <v>M. O.1052-9 [9] Inst. Gibault 20"</v>
          </cell>
          <cell r="C602" t="str">
            <v>Ud</v>
          </cell>
          <cell r="D602">
            <v>6.43</v>
          </cell>
          <cell r="E602">
            <v>1</v>
          </cell>
          <cell r="F602">
            <v>0</v>
          </cell>
          <cell r="G602">
            <v>1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381.88575188419657</v>
          </cell>
        </row>
        <row r="603">
          <cell r="A603" t="str">
            <v>Plomeros</v>
          </cell>
          <cell r="B603" t="str">
            <v xml:space="preserve">M.O. PLOMERÍA (INST. PIEZA ESP., PVC, POR DIAM., C/BOCA)  </v>
          </cell>
          <cell r="N603" t="str">
            <v>P. A.</v>
          </cell>
        </row>
        <row r="604">
          <cell r="A604" t="str">
            <v>Plomeros</v>
          </cell>
          <cell r="B604" t="str">
            <v>M. O.1053-1 [1] Inst. pieza especial pvc 1"</v>
          </cell>
          <cell r="C604" t="str">
            <v>Ud</v>
          </cell>
          <cell r="D604">
            <v>150</v>
          </cell>
          <cell r="E604">
            <v>1</v>
          </cell>
          <cell r="F604">
            <v>0</v>
          </cell>
          <cell r="G604">
            <v>1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16.370169230769225</v>
          </cell>
        </row>
        <row r="605">
          <cell r="A605" t="str">
            <v>Plomeros</v>
          </cell>
          <cell r="B605" t="str">
            <v>M. O.1053-2 [2] Inst. pieza especial pvc 1 ¼"</v>
          </cell>
          <cell r="C605" t="str">
            <v>Ud</v>
          </cell>
          <cell r="D605">
            <v>103.85</v>
          </cell>
          <cell r="E605">
            <v>1</v>
          </cell>
          <cell r="F605">
            <v>0</v>
          </cell>
          <cell r="G605">
            <v>1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23.644924262064361</v>
          </cell>
        </row>
        <row r="606">
          <cell r="A606" t="str">
            <v>Plomeros</v>
          </cell>
          <cell r="B606" t="str">
            <v>M. O.1053-3 [3] Inst. pieza especial pvc 1 ½"</v>
          </cell>
          <cell r="C606" t="str">
            <v>Ud</v>
          </cell>
          <cell r="D606">
            <v>103.85</v>
          </cell>
          <cell r="E606">
            <v>1</v>
          </cell>
          <cell r="F606">
            <v>0</v>
          </cell>
          <cell r="G606">
            <v>1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23.644924262064361</v>
          </cell>
        </row>
        <row r="607">
          <cell r="A607" t="str">
            <v>Plomeros</v>
          </cell>
          <cell r="B607" t="str">
            <v>M. O.1053-4 [4] Inst. pieza especial pvc 2"</v>
          </cell>
          <cell r="C607" t="str">
            <v>Ud</v>
          </cell>
          <cell r="D607">
            <v>103.85</v>
          </cell>
          <cell r="E607">
            <v>1</v>
          </cell>
          <cell r="F607">
            <v>0</v>
          </cell>
          <cell r="G607">
            <v>1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23.644924262064361</v>
          </cell>
        </row>
        <row r="608">
          <cell r="A608" t="str">
            <v>Plomeros</v>
          </cell>
          <cell r="B608" t="str">
            <v>M. O.1053-5 [5] Inst. pieza especial pvc 3"</v>
          </cell>
          <cell r="C608" t="str">
            <v>Ud</v>
          </cell>
          <cell r="D608">
            <v>84.38</v>
          </cell>
          <cell r="E608">
            <v>1</v>
          </cell>
          <cell r="F608">
            <v>0</v>
          </cell>
          <cell r="G608">
            <v>1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29.100798585155058</v>
          </cell>
        </row>
        <row r="609">
          <cell r="A609" t="str">
            <v>Plomeros</v>
          </cell>
          <cell r="B609" t="str">
            <v>M. O.1053-6 [6] Inst. pieza especial pvc 4"</v>
          </cell>
          <cell r="C609" t="str">
            <v>Ud</v>
          </cell>
          <cell r="D609">
            <v>67.5</v>
          </cell>
          <cell r="E609">
            <v>1</v>
          </cell>
          <cell r="F609">
            <v>0</v>
          </cell>
          <cell r="G609">
            <v>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36.378153846153836</v>
          </cell>
        </row>
        <row r="610">
          <cell r="A610" t="str">
            <v>Plomeros</v>
          </cell>
          <cell r="B610" t="str">
            <v>M. O.1053-7 [7] Inst. pieza especial pvc 6"</v>
          </cell>
          <cell r="C610" t="str">
            <v>Ud</v>
          </cell>
          <cell r="D610">
            <v>56.25</v>
          </cell>
          <cell r="E610">
            <v>1</v>
          </cell>
          <cell r="F610">
            <v>0</v>
          </cell>
          <cell r="G610">
            <v>1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43.653784615384602</v>
          </cell>
        </row>
        <row r="611">
          <cell r="A611" t="str">
            <v>Plomeros</v>
          </cell>
          <cell r="B611" t="str">
            <v>M. O.1053-8 [8] Inst. pieza especial pvc 8"</v>
          </cell>
          <cell r="C611" t="str">
            <v>Ud</v>
          </cell>
          <cell r="D611">
            <v>40.909999999999997</v>
          </cell>
          <cell r="E611">
            <v>1</v>
          </cell>
          <cell r="F611">
            <v>0</v>
          </cell>
          <cell r="G611">
            <v>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60.022620010153602</v>
          </cell>
        </row>
        <row r="612">
          <cell r="A612" t="str">
            <v>Plomeros</v>
          </cell>
          <cell r="B612" t="str">
            <v>M. O.1053-9 [9] Inst. pieza especial pvc 10"</v>
          </cell>
          <cell r="C612" t="str">
            <v>Ud</v>
          </cell>
          <cell r="D612">
            <v>32.14</v>
          </cell>
          <cell r="E612">
            <v>1</v>
          </cell>
          <cell r="F612">
            <v>0</v>
          </cell>
          <cell r="G612">
            <v>1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76.400914269302547</v>
          </cell>
        </row>
        <row r="613">
          <cell r="A613" t="str">
            <v>Plomeros</v>
          </cell>
          <cell r="B613" t="str">
            <v>M. O.1053-10 [10] Inst. pieza especial pvc 12"</v>
          </cell>
          <cell r="C613" t="str">
            <v>Ud</v>
          </cell>
          <cell r="D613">
            <v>28.72</v>
          </cell>
          <cell r="E613">
            <v>1</v>
          </cell>
          <cell r="F613">
            <v>0</v>
          </cell>
          <cell r="G613">
            <v>1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85.4987947289479</v>
          </cell>
        </row>
        <row r="614">
          <cell r="A614" t="str">
            <v>Plomeros</v>
          </cell>
          <cell r="B614" t="str">
            <v>M. O.1053-11 [11] Inst. pieza especial pvc 16"</v>
          </cell>
          <cell r="C614" t="str">
            <v>Ud</v>
          </cell>
          <cell r="D614">
            <v>24.55</v>
          </cell>
          <cell r="E614">
            <v>1</v>
          </cell>
          <cell r="F614">
            <v>0</v>
          </cell>
          <cell r="G614">
            <v>1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100.02140059533131</v>
          </cell>
        </row>
        <row r="615">
          <cell r="A615" t="str">
            <v>Plomeros</v>
          </cell>
          <cell r="B615" t="str">
            <v>M. O.1053-12 [12] Inst. pieza especial pvc 20"</v>
          </cell>
          <cell r="C615" t="str">
            <v>Ud</v>
          </cell>
          <cell r="D615">
            <v>19.57</v>
          </cell>
          <cell r="E615">
            <v>1</v>
          </cell>
          <cell r="F615">
            <v>0</v>
          </cell>
          <cell r="G615">
            <v>1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125.47395935694347</v>
          </cell>
        </row>
        <row r="616">
          <cell r="A616" t="str">
            <v>Plomeros</v>
          </cell>
          <cell r="B616" t="str">
            <v xml:space="preserve">M.O. PLOMERÍA (INST. PIEZA ESP., ROSCA, POR DIAM., C/BOCA  </v>
          </cell>
          <cell r="N616" t="str">
            <v>P. A.</v>
          </cell>
        </row>
        <row r="617">
          <cell r="A617" t="str">
            <v>Plomeros</v>
          </cell>
          <cell r="B617" t="str">
            <v>M. O.1054-1 [1] Inst. pieza especial con rosca 1"</v>
          </cell>
          <cell r="C617" t="str">
            <v>Ud</v>
          </cell>
          <cell r="D617">
            <v>67.5</v>
          </cell>
          <cell r="E617">
            <v>1</v>
          </cell>
          <cell r="F617">
            <v>0</v>
          </cell>
          <cell r="G617">
            <v>1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36.378153846153836</v>
          </cell>
        </row>
        <row r="618">
          <cell r="A618" t="str">
            <v>Plomeros</v>
          </cell>
          <cell r="B618" t="str">
            <v>M. O.1054-2 [2] Inst. pieza especial con rosca 1 ¼"</v>
          </cell>
          <cell r="C618" t="str">
            <v>Ud</v>
          </cell>
          <cell r="D618">
            <v>50</v>
          </cell>
          <cell r="E618">
            <v>1</v>
          </cell>
          <cell r="F618">
            <v>0</v>
          </cell>
          <cell r="G618">
            <v>1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49.110507692307671</v>
          </cell>
        </row>
        <row r="619">
          <cell r="A619" t="str">
            <v>Plomeros</v>
          </cell>
          <cell r="B619" t="str">
            <v>M. O.1054-3 [3] Inst. pieza especial con rosca 1 ½"</v>
          </cell>
          <cell r="C619" t="str">
            <v>Ud</v>
          </cell>
          <cell r="D619">
            <v>40.909999999999997</v>
          </cell>
          <cell r="E619">
            <v>1</v>
          </cell>
          <cell r="F619">
            <v>0</v>
          </cell>
          <cell r="G619">
            <v>1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60.022620010153602</v>
          </cell>
        </row>
        <row r="620">
          <cell r="A620" t="str">
            <v>Plomeros</v>
          </cell>
          <cell r="B620" t="str">
            <v>M. O.1054-4 [4] Inst. pieza especial con rosca 2"</v>
          </cell>
          <cell r="C620" t="str">
            <v>Ud</v>
          </cell>
          <cell r="D620">
            <v>32.14</v>
          </cell>
          <cell r="E620">
            <v>1</v>
          </cell>
          <cell r="F620">
            <v>0</v>
          </cell>
          <cell r="G620">
            <v>1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76.400914269302547</v>
          </cell>
        </row>
        <row r="621">
          <cell r="A621" t="str">
            <v>Plomeros</v>
          </cell>
          <cell r="B621" t="str">
            <v>M. O.1054-5 [5] Inst. pieza especial con rosca 3"</v>
          </cell>
          <cell r="C621" t="str">
            <v>Ud</v>
          </cell>
          <cell r="D621">
            <v>28.72</v>
          </cell>
          <cell r="E621">
            <v>1</v>
          </cell>
          <cell r="F621">
            <v>0</v>
          </cell>
          <cell r="G621">
            <v>1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85.4987947289479</v>
          </cell>
        </row>
        <row r="622">
          <cell r="A622" t="str">
            <v>Plomeros</v>
          </cell>
          <cell r="B622" t="str">
            <v>M. O.1054-6 [6] Inst. pieza especial con rosca 4"</v>
          </cell>
          <cell r="C622" t="str">
            <v>Ud</v>
          </cell>
          <cell r="D622">
            <v>24.55</v>
          </cell>
          <cell r="E622">
            <v>1</v>
          </cell>
          <cell r="F622">
            <v>0</v>
          </cell>
          <cell r="G622">
            <v>1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100.02140059533131</v>
          </cell>
        </row>
        <row r="623">
          <cell r="A623" t="str">
            <v>Plomeros</v>
          </cell>
          <cell r="B623" t="str">
            <v>M. O.1054-7 [7] Inst. pieza especial con rosca 6"</v>
          </cell>
          <cell r="C623" t="str">
            <v>Ud</v>
          </cell>
          <cell r="D623">
            <v>16.46</v>
          </cell>
          <cell r="E623">
            <v>1</v>
          </cell>
          <cell r="F623">
            <v>0</v>
          </cell>
          <cell r="G623">
            <v>1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149.18137209084955</v>
          </cell>
        </row>
        <row r="624">
          <cell r="A624" t="str">
            <v>Plomeros</v>
          </cell>
          <cell r="B624" t="str">
            <v>M. O.1054-8 [8] Inst. pieza especial con rosca 8"</v>
          </cell>
          <cell r="C624" t="str">
            <v>Ud</v>
          </cell>
          <cell r="D624">
            <v>10</v>
          </cell>
          <cell r="E624">
            <v>1</v>
          </cell>
          <cell r="F624">
            <v>0</v>
          </cell>
          <cell r="G624">
            <v>1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245.55253846153838</v>
          </cell>
        </row>
        <row r="625">
          <cell r="A625" t="str">
            <v>Plomeros</v>
          </cell>
          <cell r="B625" t="str">
            <v>M. O.1054-9 [9] Inst. pieza especial con rosca 10"</v>
          </cell>
          <cell r="C625" t="str">
            <v>Ud</v>
          </cell>
          <cell r="D625">
            <v>8.33</v>
          </cell>
          <cell r="E625">
            <v>1</v>
          </cell>
          <cell r="F625">
            <v>0</v>
          </cell>
          <cell r="G625">
            <v>1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294.78095853726097</v>
          </cell>
        </row>
        <row r="626">
          <cell r="A626" t="str">
            <v>Plomeros</v>
          </cell>
          <cell r="B626" t="str">
            <v>M. O.1054-10 [10] Inst. pieza especial con rosca 12"</v>
          </cell>
          <cell r="C626" t="str">
            <v>Ud</v>
          </cell>
          <cell r="D626">
            <v>6.43</v>
          </cell>
          <cell r="E626">
            <v>1</v>
          </cell>
          <cell r="F626">
            <v>0</v>
          </cell>
          <cell r="G626">
            <v>1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381.88575188419657</v>
          </cell>
        </row>
        <row r="627">
          <cell r="A627" t="str">
            <v>Plomeros</v>
          </cell>
          <cell r="B627" t="str">
            <v xml:space="preserve">M.O. PLOMERÍA (INST. TINACO DE AGUA)  </v>
          </cell>
          <cell r="N627" t="str">
            <v>P. A.</v>
          </cell>
        </row>
        <row r="628">
          <cell r="A628" t="str">
            <v>Plomeros</v>
          </cell>
          <cell r="B628" t="str">
            <v>M. O.1055-1 [1] Inst. tinaco</v>
          </cell>
          <cell r="C628" t="str">
            <v>Ud</v>
          </cell>
          <cell r="D628">
            <v>0.6</v>
          </cell>
          <cell r="E628">
            <v>1</v>
          </cell>
          <cell r="F628">
            <v>0</v>
          </cell>
          <cell r="G628">
            <v>1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4092.5423076923062</v>
          </cell>
        </row>
        <row r="629">
          <cell r="A629" t="str">
            <v>Plomeros</v>
          </cell>
          <cell r="B629" t="str">
            <v xml:space="preserve">M.O. PLOMERÍA (INST. TRAMPA GRASA Y CÁMARA INSP.)  </v>
          </cell>
          <cell r="N629" t="str">
            <v>P. A.</v>
          </cell>
        </row>
        <row r="630">
          <cell r="A630" t="str">
            <v>Plomeros</v>
          </cell>
          <cell r="B630" t="str">
            <v>M. O.1056-1 [1] Inst. cámara insp., tub. 2"</v>
          </cell>
          <cell r="C630" t="str">
            <v>Ud</v>
          </cell>
          <cell r="D630">
            <v>1.99</v>
          </cell>
          <cell r="E630">
            <v>1</v>
          </cell>
          <cell r="F630">
            <v>0</v>
          </cell>
          <cell r="G630">
            <v>1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1233.9323540780822</v>
          </cell>
        </row>
        <row r="631">
          <cell r="A631" t="str">
            <v>Plomeros</v>
          </cell>
          <cell r="B631" t="str">
            <v>M. O.1056-2 [2] Inst. cámara insp., tub. 3" y 4"</v>
          </cell>
          <cell r="C631" t="str">
            <v>Ud</v>
          </cell>
          <cell r="D631">
            <v>1.99</v>
          </cell>
          <cell r="E631">
            <v>1</v>
          </cell>
          <cell r="F631">
            <v>0</v>
          </cell>
          <cell r="G631">
            <v>1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1233.9323540780822</v>
          </cell>
        </row>
        <row r="632">
          <cell r="A632" t="str">
            <v>Plomeros</v>
          </cell>
          <cell r="B632" t="str">
            <v>M. O.1056-3 [3] Inst. cámara insp. tub. 5" y 6"</v>
          </cell>
          <cell r="C632" t="str">
            <v>Ud</v>
          </cell>
          <cell r="D632">
            <v>1.5</v>
          </cell>
          <cell r="E632">
            <v>1</v>
          </cell>
          <cell r="F632">
            <v>0</v>
          </cell>
          <cell r="G632">
            <v>1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1637.0169230769225</v>
          </cell>
        </row>
        <row r="633">
          <cell r="A633" t="str">
            <v>Plomeros</v>
          </cell>
          <cell r="B633" t="str">
            <v>M. O.1056-4 [4] Inst. trampa de grasa 1 cámara</v>
          </cell>
          <cell r="C633" t="str">
            <v>Ud</v>
          </cell>
          <cell r="D633">
            <v>1.22</v>
          </cell>
          <cell r="E633">
            <v>1</v>
          </cell>
          <cell r="F633">
            <v>0</v>
          </cell>
          <cell r="G633">
            <v>1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2012.7257250945768</v>
          </cell>
        </row>
        <row r="634">
          <cell r="A634" t="str">
            <v>Plomeros</v>
          </cell>
          <cell r="B634" t="str">
            <v>M. O.1056-5 [5] Inst. trampa de grasa 2 cámaras</v>
          </cell>
          <cell r="C634" t="str">
            <v>Ud</v>
          </cell>
          <cell r="D634">
            <v>0.78</v>
          </cell>
          <cell r="E634">
            <v>1</v>
          </cell>
          <cell r="F634">
            <v>0</v>
          </cell>
          <cell r="G634">
            <v>1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3148.1094674556202</v>
          </cell>
        </row>
        <row r="635">
          <cell r="A635" t="str">
            <v>Plomeros</v>
          </cell>
          <cell r="B635" t="str">
            <v>M. O.1056-6 [6] Inst. tapa de Hormigón</v>
          </cell>
          <cell r="C635" t="str">
            <v>Ud</v>
          </cell>
          <cell r="D635">
            <v>10</v>
          </cell>
          <cell r="E635">
            <v>1</v>
          </cell>
          <cell r="F635">
            <v>0</v>
          </cell>
          <cell r="G635">
            <v>1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245.55253846153838</v>
          </cell>
        </row>
        <row r="636">
          <cell r="A636" t="str">
            <v>Plomeros</v>
          </cell>
          <cell r="B636" t="str">
            <v xml:space="preserve">M.O. PLOMERÍA (INSTALACIÓN LAVADORA)  </v>
          </cell>
          <cell r="N636" t="str">
            <v>P. A.</v>
          </cell>
        </row>
        <row r="637">
          <cell r="A637" t="str">
            <v>Plomeros</v>
          </cell>
          <cell r="B637" t="str">
            <v>M. O.1057-1 [1] Inst. lavadora automát., doméstica</v>
          </cell>
          <cell r="C637" t="str">
            <v>Ud</v>
          </cell>
          <cell r="D637">
            <v>1.37</v>
          </cell>
          <cell r="E637">
            <v>1</v>
          </cell>
          <cell r="F637">
            <v>0</v>
          </cell>
          <cell r="G637">
            <v>1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1792.3542953396959</v>
          </cell>
        </row>
        <row r="638">
          <cell r="A638" t="str">
            <v>Plomeros</v>
          </cell>
          <cell r="B638" t="str">
            <v>M. O.1057-2 [2] Inst. lavadora automát., Industriales o comerciales</v>
          </cell>
          <cell r="C638" t="str">
            <v>Ud</v>
          </cell>
          <cell r="D638" t="str">
            <v>P. A.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str">
            <v>P. A.</v>
          </cell>
        </row>
        <row r="639">
          <cell r="A639" t="str">
            <v>Plomeros</v>
          </cell>
          <cell r="B639" t="str">
            <v xml:space="preserve">M.O. PLOMERÍA (INST. VÁLVULA DE AIRE)  </v>
          </cell>
          <cell r="N639" t="str">
            <v>P. A.</v>
          </cell>
        </row>
        <row r="640">
          <cell r="A640" t="str">
            <v>Plomeros</v>
          </cell>
          <cell r="B640" t="str">
            <v>M. O.1058-1 [1] Inst. válvula de aire + Clamps y acces.</v>
          </cell>
          <cell r="C640" t="str">
            <v>Ud</v>
          </cell>
          <cell r="D640">
            <v>2.74</v>
          </cell>
          <cell r="E640">
            <v>1</v>
          </cell>
          <cell r="F640">
            <v>0</v>
          </cell>
          <cell r="G640">
            <v>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896.17714766984795</v>
          </cell>
        </row>
        <row r="641">
          <cell r="A641" t="str">
            <v>Plomeros</v>
          </cell>
          <cell r="B641" t="str">
            <v xml:space="preserve">M.O. PLOMERÍA (INST. VÁLVULA DE COMPUERTA, CAMPANA)  </v>
          </cell>
          <cell r="N641" t="str">
            <v>P. A.</v>
          </cell>
        </row>
        <row r="642">
          <cell r="A642" t="str">
            <v>Plomeros</v>
          </cell>
          <cell r="B642" t="str">
            <v>M. O.1059-1 [1] Inst. válvula compuerta, campana 2"</v>
          </cell>
          <cell r="C642" t="str">
            <v>Ud</v>
          </cell>
          <cell r="D642">
            <v>6.43</v>
          </cell>
          <cell r="E642">
            <v>1</v>
          </cell>
          <cell r="F642">
            <v>0</v>
          </cell>
          <cell r="G642">
            <v>1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381.88575188419657</v>
          </cell>
        </row>
        <row r="643">
          <cell r="A643" t="str">
            <v>Plomeros</v>
          </cell>
          <cell r="B643" t="str">
            <v>M. O.1059-2 [2] Inst. válvula compuerta, campana 3"</v>
          </cell>
          <cell r="C643" t="str">
            <v>Ud</v>
          </cell>
          <cell r="D643">
            <v>5.77</v>
          </cell>
          <cell r="E643">
            <v>1</v>
          </cell>
          <cell r="F643">
            <v>0</v>
          </cell>
          <cell r="G643">
            <v>1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425.5676576456471</v>
          </cell>
        </row>
        <row r="644">
          <cell r="A644" t="str">
            <v>Plomeros</v>
          </cell>
          <cell r="B644" t="str">
            <v>M. O.1059-3 [3] Inst. válvula compuerta, campana 4"</v>
          </cell>
          <cell r="C644" t="str">
            <v>Ud</v>
          </cell>
          <cell r="D644">
            <v>4.5599999999999996</v>
          </cell>
          <cell r="E644">
            <v>1</v>
          </cell>
          <cell r="F644">
            <v>0</v>
          </cell>
          <cell r="G644">
            <v>1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538.49240890688247</v>
          </cell>
        </row>
        <row r="645">
          <cell r="A645" t="str">
            <v>Plomeros</v>
          </cell>
          <cell r="B645" t="str">
            <v>M. O.1059-4 [4] Inst. válvula compuerta, campana 6"</v>
          </cell>
          <cell r="C645" t="str">
            <v>Ud</v>
          </cell>
          <cell r="D645">
            <v>2.4900000000000002</v>
          </cell>
          <cell r="E645">
            <v>1</v>
          </cell>
          <cell r="F645">
            <v>0</v>
          </cell>
          <cell r="G645">
            <v>1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986.15477293790502</v>
          </cell>
        </row>
        <row r="646">
          <cell r="A646" t="str">
            <v>Plomeros</v>
          </cell>
          <cell r="B646" t="str">
            <v>M. O.1059-5 [5] Inst. válvula compuerta, campana 8"</v>
          </cell>
          <cell r="C646" t="str">
            <v>Ud</v>
          </cell>
          <cell r="D646">
            <v>1.99</v>
          </cell>
          <cell r="E646">
            <v>1</v>
          </cell>
          <cell r="F646">
            <v>0</v>
          </cell>
          <cell r="G646">
            <v>1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1233.9323540780822</v>
          </cell>
        </row>
        <row r="647">
          <cell r="A647" t="str">
            <v>Plomeros</v>
          </cell>
          <cell r="B647" t="str">
            <v>M. O.1059-6 [6] Inst. válvula compuerta, campana 10"</v>
          </cell>
          <cell r="C647" t="str">
            <v>Ud</v>
          </cell>
          <cell r="D647">
            <v>1.42</v>
          </cell>
          <cell r="E647">
            <v>1</v>
          </cell>
          <cell r="F647">
            <v>0</v>
          </cell>
          <cell r="G647">
            <v>1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1729.2432286023829</v>
          </cell>
        </row>
        <row r="648">
          <cell r="A648" t="str">
            <v>Plomeros</v>
          </cell>
          <cell r="B648" t="str">
            <v>M. O.1059-7 [7] Inst. válvula compuerta, campana 12"</v>
          </cell>
          <cell r="C648" t="str">
            <v>Ud</v>
          </cell>
          <cell r="D648">
            <v>1</v>
          </cell>
          <cell r="E648">
            <v>1</v>
          </cell>
          <cell r="F648">
            <v>0</v>
          </cell>
          <cell r="G648">
            <v>1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2455.5253846153837</v>
          </cell>
        </row>
        <row r="649">
          <cell r="A649" t="str">
            <v>Plomeros</v>
          </cell>
          <cell r="B649" t="str">
            <v>M. O.1059-8 [8] Inst. válvula compuerta, campana 16"</v>
          </cell>
          <cell r="C649" t="str">
            <v>Ud</v>
          </cell>
          <cell r="D649">
            <v>0.78</v>
          </cell>
          <cell r="E649">
            <v>1</v>
          </cell>
          <cell r="F649">
            <v>0</v>
          </cell>
          <cell r="G649">
            <v>1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3148.1094674556202</v>
          </cell>
        </row>
        <row r="650">
          <cell r="A650" t="str">
            <v>Plomeros</v>
          </cell>
          <cell r="B650" t="str">
            <v xml:space="preserve">M.O. PLOMERÍA (INST. VÁLVULA DE COMPUERTA, PLATILLO)  </v>
          </cell>
          <cell r="N650" t="str">
            <v>P. A.</v>
          </cell>
        </row>
        <row r="651">
          <cell r="A651" t="str">
            <v>Plomeros</v>
          </cell>
          <cell r="B651" t="str">
            <v>M. O.1060-1 [1] Inst. válvula compuerta, platillo 2"</v>
          </cell>
          <cell r="C651" t="str">
            <v>Ud</v>
          </cell>
          <cell r="D651">
            <v>8.33</v>
          </cell>
          <cell r="E651">
            <v>1</v>
          </cell>
          <cell r="F651">
            <v>0</v>
          </cell>
          <cell r="G651">
            <v>1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294.78095853726097</v>
          </cell>
        </row>
        <row r="652">
          <cell r="A652" t="str">
            <v>Plomeros</v>
          </cell>
          <cell r="B652" t="str">
            <v>M. O.1060-2 [2] Inst. válvula compuerta, platillo 3"</v>
          </cell>
          <cell r="C652" t="str">
            <v>Ud</v>
          </cell>
          <cell r="D652">
            <v>6.43</v>
          </cell>
          <cell r="E652">
            <v>1</v>
          </cell>
          <cell r="F652">
            <v>0</v>
          </cell>
          <cell r="G652">
            <v>1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381.88575188419657</v>
          </cell>
        </row>
        <row r="653">
          <cell r="A653" t="str">
            <v>Plomeros</v>
          </cell>
          <cell r="B653" t="str">
            <v>M. O.1060-3 [3] Inst. válvula compuerta, platillo 4"</v>
          </cell>
          <cell r="C653" t="str">
            <v>Ud</v>
          </cell>
          <cell r="D653">
            <v>4.96</v>
          </cell>
          <cell r="E653">
            <v>1</v>
          </cell>
          <cell r="F653">
            <v>0</v>
          </cell>
          <cell r="G653">
            <v>1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495.0656017369725</v>
          </cell>
        </row>
        <row r="654">
          <cell r="A654" t="str">
            <v>Plomeros</v>
          </cell>
          <cell r="B654" t="str">
            <v>M. O.1060-4 [4] Inst. válvula compuerta, platillo 6"</v>
          </cell>
          <cell r="C654" t="str">
            <v>Ud</v>
          </cell>
          <cell r="D654">
            <v>3.91</v>
          </cell>
          <cell r="E654">
            <v>1</v>
          </cell>
          <cell r="F654">
            <v>0</v>
          </cell>
          <cell r="G654">
            <v>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628.01160731851246</v>
          </cell>
        </row>
        <row r="655">
          <cell r="A655" t="str">
            <v>Plomeros</v>
          </cell>
          <cell r="B655" t="str">
            <v>M. O.1060-5 [5] Inst. válvula compuerta, platillo 8"</v>
          </cell>
          <cell r="C655" t="str">
            <v>Ud</v>
          </cell>
          <cell r="D655">
            <v>2.74</v>
          </cell>
          <cell r="E655">
            <v>1</v>
          </cell>
          <cell r="F655">
            <v>0</v>
          </cell>
          <cell r="G655">
            <v>1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896.17714766984795</v>
          </cell>
        </row>
        <row r="656">
          <cell r="A656" t="str">
            <v>Plomeros</v>
          </cell>
          <cell r="B656" t="str">
            <v>M. O.1060-6 [6] Inst. válvula compuerta, platillo 10"</v>
          </cell>
          <cell r="C656" t="str">
            <v>Ud</v>
          </cell>
          <cell r="D656">
            <v>2.4900000000000002</v>
          </cell>
          <cell r="E656">
            <v>1</v>
          </cell>
          <cell r="F656">
            <v>0</v>
          </cell>
          <cell r="G656">
            <v>1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986.15477293790502</v>
          </cell>
        </row>
        <row r="657">
          <cell r="A657" t="str">
            <v>Plomeros</v>
          </cell>
          <cell r="B657" t="str">
            <v>M. O.1060-7 [7] Inst. válvula compuerta, platillo 12"</v>
          </cell>
          <cell r="C657" t="str">
            <v>Ud</v>
          </cell>
          <cell r="D657">
            <v>1.99</v>
          </cell>
          <cell r="E657">
            <v>1</v>
          </cell>
          <cell r="F657">
            <v>0</v>
          </cell>
          <cell r="G657">
            <v>1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1233.9323540780822</v>
          </cell>
        </row>
        <row r="658">
          <cell r="A658" t="str">
            <v>Plomeros</v>
          </cell>
          <cell r="B658" t="str">
            <v>M. O.1060-8 [8] Inst. válvula compuerta, platillo 16"</v>
          </cell>
          <cell r="C658" t="str">
            <v>Ud</v>
          </cell>
          <cell r="D658">
            <v>1.37</v>
          </cell>
          <cell r="E658">
            <v>1</v>
          </cell>
          <cell r="F658">
            <v>0</v>
          </cell>
          <cell r="G658">
            <v>1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1792.3542953396959</v>
          </cell>
        </row>
        <row r="659">
          <cell r="A659" t="str">
            <v>Plomeros</v>
          </cell>
          <cell r="B659" t="str">
            <v xml:space="preserve">M.O. PLOMERÍA (INST. VÁLVULA DE COMPUERTA, ROSCA)  </v>
          </cell>
          <cell r="N659" t="str">
            <v>P. A.</v>
          </cell>
        </row>
        <row r="660">
          <cell r="A660" t="str">
            <v>Plomeros</v>
          </cell>
          <cell r="B660" t="str">
            <v>M. O.1061-1 [1] Inst. válvula compuerta, rosca 2"</v>
          </cell>
          <cell r="C660" t="str">
            <v>Ud</v>
          </cell>
          <cell r="D660">
            <v>12.16</v>
          </cell>
          <cell r="E660">
            <v>1</v>
          </cell>
          <cell r="F660">
            <v>0</v>
          </cell>
          <cell r="G660">
            <v>1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201.9346533400809</v>
          </cell>
        </row>
        <row r="661">
          <cell r="A661" t="str">
            <v>Plomeros</v>
          </cell>
          <cell r="B661" t="str">
            <v>M. O.1061-2 [2] Inst. válvula compuerta, rosca 3"</v>
          </cell>
          <cell r="C661" t="str">
            <v>Ud</v>
          </cell>
          <cell r="D661">
            <v>8.33</v>
          </cell>
          <cell r="E661">
            <v>1</v>
          </cell>
          <cell r="F661">
            <v>0</v>
          </cell>
          <cell r="G661">
            <v>1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294.78095853726097</v>
          </cell>
        </row>
        <row r="662">
          <cell r="A662" t="str">
            <v>Plomeros</v>
          </cell>
          <cell r="B662" t="str">
            <v>M. O.1061-3 [3] Inst. válvula compuerta, rosca 4"</v>
          </cell>
          <cell r="C662" t="str">
            <v>Ud</v>
          </cell>
          <cell r="D662">
            <v>6.43</v>
          </cell>
          <cell r="E662">
            <v>1</v>
          </cell>
          <cell r="F662">
            <v>0</v>
          </cell>
          <cell r="G662">
            <v>1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381.88575188419657</v>
          </cell>
        </row>
        <row r="663">
          <cell r="A663" t="str">
            <v>Plomeros</v>
          </cell>
          <cell r="B663" t="str">
            <v>M. O.1061-4 [4] Inst. válvula compuerta, rosca 6"</v>
          </cell>
          <cell r="C663" t="str">
            <v>Ud</v>
          </cell>
          <cell r="D663">
            <v>4.96</v>
          </cell>
          <cell r="E663">
            <v>1</v>
          </cell>
          <cell r="F663">
            <v>0</v>
          </cell>
          <cell r="G663">
            <v>1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495.0656017369725</v>
          </cell>
        </row>
        <row r="664">
          <cell r="A664" t="str">
            <v>Plomeros</v>
          </cell>
          <cell r="B664" t="str">
            <v>M. O.1061-5 [5] Inst. válvula compuerta, rosca 8"</v>
          </cell>
          <cell r="C664" t="str">
            <v>Ud</v>
          </cell>
          <cell r="D664">
            <v>3.91</v>
          </cell>
          <cell r="E664">
            <v>1</v>
          </cell>
          <cell r="F664">
            <v>0</v>
          </cell>
          <cell r="G664">
            <v>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628.01160731851246</v>
          </cell>
        </row>
        <row r="665">
          <cell r="A665" t="str">
            <v>Plomeros</v>
          </cell>
          <cell r="B665" t="str">
            <v xml:space="preserve">M.O. PLOMERÍA (MONTAR BAÑERA Y DUCHA)  </v>
          </cell>
          <cell r="N665" t="str">
            <v>P. A.</v>
          </cell>
        </row>
        <row r="666">
          <cell r="A666" t="str">
            <v>Plomeros</v>
          </cell>
          <cell r="B666" t="str">
            <v>M. O.1062-1 [1] Montar bañera de hierro, especial</v>
          </cell>
          <cell r="C666" t="str">
            <v>Ud</v>
          </cell>
          <cell r="D666">
            <v>1.88</v>
          </cell>
          <cell r="E666">
            <v>1</v>
          </cell>
          <cell r="F666">
            <v>0</v>
          </cell>
          <cell r="G666">
            <v>1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4</v>
          </cell>
          <cell r="M666">
            <v>0</v>
          </cell>
          <cell r="N666">
            <v>2524.3416530278228</v>
          </cell>
        </row>
        <row r="667">
          <cell r="A667" t="str">
            <v>Plomeros</v>
          </cell>
          <cell r="B667" t="str">
            <v>M. O.1062-2 [2] Montar bañera de hierro, corriente</v>
          </cell>
          <cell r="C667" t="str">
            <v>Ud</v>
          </cell>
          <cell r="D667">
            <v>1.37</v>
          </cell>
          <cell r="E667">
            <v>1</v>
          </cell>
          <cell r="F667">
            <v>0</v>
          </cell>
          <cell r="G667">
            <v>1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1792.3542953396959</v>
          </cell>
        </row>
        <row r="668">
          <cell r="A668" t="str">
            <v>Plomeros</v>
          </cell>
          <cell r="B668" t="str">
            <v>M. O.1062-3 [3] Montar bañera pesada de hierro</v>
          </cell>
          <cell r="C668" t="str">
            <v>Ud</v>
          </cell>
          <cell r="D668">
            <v>2.5</v>
          </cell>
          <cell r="E668">
            <v>1</v>
          </cell>
          <cell r="F668">
            <v>0</v>
          </cell>
          <cell r="G668">
            <v>1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4</v>
          </cell>
          <cell r="M668">
            <v>0</v>
          </cell>
          <cell r="N668">
            <v>1898.3049230769225</v>
          </cell>
        </row>
        <row r="669">
          <cell r="A669" t="str">
            <v>Plomeros</v>
          </cell>
          <cell r="B669" t="str">
            <v>M. O.1062-4 [4] Montar bañera plástica o vidriada</v>
          </cell>
          <cell r="C669" t="str">
            <v>Ud</v>
          </cell>
          <cell r="D669">
            <v>1.99</v>
          </cell>
          <cell r="E669">
            <v>1</v>
          </cell>
          <cell r="F669">
            <v>0</v>
          </cell>
          <cell r="G669">
            <v>1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1233.9323540780822</v>
          </cell>
        </row>
        <row r="670">
          <cell r="A670" t="str">
            <v>Plomeros</v>
          </cell>
          <cell r="B670" t="str">
            <v>M. O.1062-5 [5] Montar ducha tipo teléfono</v>
          </cell>
          <cell r="C670" t="str">
            <v>Ud</v>
          </cell>
          <cell r="D670">
            <v>5.49</v>
          </cell>
          <cell r="E670">
            <v>1</v>
          </cell>
          <cell r="F670">
            <v>0</v>
          </cell>
          <cell r="G670">
            <v>1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447.27238335435038</v>
          </cell>
        </row>
        <row r="671">
          <cell r="A671" t="str">
            <v>Plomeros</v>
          </cell>
          <cell r="B671" t="str">
            <v>M. O.1062-6 [6] Montar llave empotrada para ducha</v>
          </cell>
          <cell r="C671" t="str">
            <v>Ud</v>
          </cell>
          <cell r="D671">
            <v>5.49</v>
          </cell>
          <cell r="E671">
            <v>1</v>
          </cell>
          <cell r="F671">
            <v>0</v>
          </cell>
          <cell r="G671">
            <v>1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447.27238335435038</v>
          </cell>
        </row>
        <row r="672">
          <cell r="A672" t="str">
            <v>Plomeros</v>
          </cell>
          <cell r="B672" t="str">
            <v>M. O.1062-7 [7] Montar mezcladora de baño</v>
          </cell>
          <cell r="C672" t="str">
            <v>Ud</v>
          </cell>
          <cell r="D672">
            <v>3.13</v>
          </cell>
          <cell r="E672">
            <v>1</v>
          </cell>
          <cell r="F672">
            <v>0</v>
          </cell>
          <cell r="G672">
            <v>1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784.51290243302992</v>
          </cell>
        </row>
        <row r="673">
          <cell r="A673" t="str">
            <v>Plomeros</v>
          </cell>
          <cell r="B673" t="str">
            <v>M. O.1062-8 [8] Terminación de baño</v>
          </cell>
          <cell r="C673" t="str">
            <v>Ud</v>
          </cell>
          <cell r="D673">
            <v>10</v>
          </cell>
          <cell r="E673">
            <v>1</v>
          </cell>
          <cell r="F673">
            <v>0</v>
          </cell>
          <cell r="G673">
            <v>1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245.55253846153838</v>
          </cell>
        </row>
        <row r="674">
          <cell r="A674" t="str">
            <v>Plomeros</v>
          </cell>
          <cell r="B674" t="str">
            <v xml:space="preserve">M.O. PLOMERÍA (MONTAR FREGADERO Y LAVAPLATOS)  </v>
          </cell>
          <cell r="N674" t="str">
            <v>P. A.</v>
          </cell>
        </row>
        <row r="675">
          <cell r="A675" t="str">
            <v>Plomeros</v>
          </cell>
          <cell r="B675" t="str">
            <v>M. O.1063-1 [1] Montar freg. acero inox. 1 cámara</v>
          </cell>
          <cell r="C675" t="str">
            <v>Ud</v>
          </cell>
          <cell r="D675">
            <v>2.19</v>
          </cell>
          <cell r="E675">
            <v>1</v>
          </cell>
          <cell r="F675">
            <v>0</v>
          </cell>
          <cell r="G675">
            <v>1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1121.2444678609058</v>
          </cell>
        </row>
        <row r="676">
          <cell r="A676" t="str">
            <v>Plomeros</v>
          </cell>
          <cell r="B676" t="str">
            <v>M. O.1063-2 [2] Montar freg. acero inox., 2 cámaras</v>
          </cell>
          <cell r="C676" t="str">
            <v>Ud</v>
          </cell>
          <cell r="D676">
            <v>1.71</v>
          </cell>
          <cell r="E676">
            <v>1</v>
          </cell>
          <cell r="F676">
            <v>0</v>
          </cell>
          <cell r="G676">
            <v>1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1435.9797570850196</v>
          </cell>
        </row>
        <row r="677">
          <cell r="A677" t="str">
            <v>Plomeros</v>
          </cell>
          <cell r="B677" t="str">
            <v>M. O.1063-3 [3] Montar freg. corriente</v>
          </cell>
          <cell r="C677" t="str">
            <v>Ud</v>
          </cell>
          <cell r="D677">
            <v>2.19</v>
          </cell>
          <cell r="E677">
            <v>1</v>
          </cell>
          <cell r="F677">
            <v>0</v>
          </cell>
          <cell r="G677">
            <v>1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1121.2444678609058</v>
          </cell>
        </row>
        <row r="678">
          <cell r="A678" t="str">
            <v>Plomeros</v>
          </cell>
          <cell r="B678" t="str">
            <v>M. O.1063-4 [4] Montar freg. especial 1 cámara</v>
          </cell>
          <cell r="C678" t="str">
            <v>Ud</v>
          </cell>
          <cell r="D678">
            <v>1.99</v>
          </cell>
          <cell r="E678">
            <v>1</v>
          </cell>
          <cell r="F678">
            <v>0</v>
          </cell>
          <cell r="G678">
            <v>1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1233.9323540780822</v>
          </cell>
        </row>
        <row r="679">
          <cell r="A679" t="str">
            <v>Plomeros</v>
          </cell>
          <cell r="B679" t="str">
            <v>M. O.1063-5 [5] Montar freg. especial 2 cámara</v>
          </cell>
          <cell r="C679" t="str">
            <v>Ud</v>
          </cell>
          <cell r="D679">
            <v>1.56</v>
          </cell>
          <cell r="E679">
            <v>1</v>
          </cell>
          <cell r="F679">
            <v>0</v>
          </cell>
          <cell r="G679">
            <v>1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1574.0547337278101</v>
          </cell>
        </row>
        <row r="680">
          <cell r="A680" t="str">
            <v>Plomeros</v>
          </cell>
          <cell r="B680" t="str">
            <v>M. O.1063-6 [6] Montar lavaplatos automático, doméstico</v>
          </cell>
          <cell r="C680" t="str">
            <v>Ud</v>
          </cell>
          <cell r="D680">
            <v>1.37</v>
          </cell>
          <cell r="E680">
            <v>1</v>
          </cell>
          <cell r="F680">
            <v>0</v>
          </cell>
          <cell r="G680">
            <v>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1792.3542953396959</v>
          </cell>
        </row>
        <row r="681">
          <cell r="A681" t="str">
            <v>Plomeros</v>
          </cell>
          <cell r="B681" t="str">
            <v>M. O.1063-7 [7] Montar lavaplatos automático, industrial o comercial</v>
          </cell>
          <cell r="C681" t="str">
            <v>Ud</v>
          </cell>
          <cell r="D681" t="str">
            <v>P. A.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str">
            <v>P. A.</v>
          </cell>
        </row>
        <row r="682">
          <cell r="A682" t="str">
            <v>Plomeros</v>
          </cell>
          <cell r="B682" t="str">
            <v>M. O.1063-8 [8] Montar trituradora de hueso, doméstica</v>
          </cell>
          <cell r="C682" t="str">
            <v>Ud</v>
          </cell>
          <cell r="D682">
            <v>1</v>
          </cell>
          <cell r="E682">
            <v>1</v>
          </cell>
          <cell r="F682">
            <v>0</v>
          </cell>
          <cell r="G682">
            <v>1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2455.5253846153837</v>
          </cell>
        </row>
        <row r="683">
          <cell r="A683" t="str">
            <v>Plomeros</v>
          </cell>
          <cell r="B683" t="str">
            <v>M. O.1063-9 [9] Montar trituradora de hueso, industrial o comercial</v>
          </cell>
          <cell r="C683" t="str">
            <v>Ud</v>
          </cell>
          <cell r="D683" t="str">
            <v>P. A.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str">
            <v>P. A.</v>
          </cell>
        </row>
        <row r="684">
          <cell r="A684" t="str">
            <v>Plomeros</v>
          </cell>
          <cell r="B684" t="str">
            <v xml:space="preserve">M.O. PLOMERÍA (MONTAR INODORO)  </v>
          </cell>
          <cell r="N684" t="str">
            <v>P. A.</v>
          </cell>
        </row>
        <row r="685">
          <cell r="A685" t="str">
            <v>Plomeros</v>
          </cell>
          <cell r="B685" t="str">
            <v>M. O.1064-1 [1] Montar inodoro corriente dos cuerpos</v>
          </cell>
          <cell r="C685" t="str">
            <v>Ud</v>
          </cell>
          <cell r="D685">
            <v>2.74</v>
          </cell>
          <cell r="E685">
            <v>1</v>
          </cell>
          <cell r="F685">
            <v>0</v>
          </cell>
          <cell r="G685">
            <v>1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896.17714766984795</v>
          </cell>
        </row>
        <row r="686">
          <cell r="A686" t="str">
            <v>Plomeros</v>
          </cell>
          <cell r="B686" t="str">
            <v>M. O.1064-2 [2] Montar inodoro especial, 1 cuerpo</v>
          </cell>
          <cell r="C686" t="str">
            <v>Ud</v>
          </cell>
          <cell r="D686">
            <v>1.99</v>
          </cell>
          <cell r="E686">
            <v>1</v>
          </cell>
          <cell r="F686">
            <v>0</v>
          </cell>
          <cell r="G686">
            <v>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1233.9323540780822</v>
          </cell>
        </row>
        <row r="687">
          <cell r="A687" t="str">
            <v>Plomeros</v>
          </cell>
          <cell r="B687" t="str">
            <v>M. O.1064-3 [3] Montar inodoro especial, 2 cuerpos</v>
          </cell>
          <cell r="C687" t="str">
            <v>Ud</v>
          </cell>
          <cell r="D687">
            <v>1.22</v>
          </cell>
          <cell r="E687">
            <v>1</v>
          </cell>
          <cell r="F687">
            <v>0</v>
          </cell>
          <cell r="G687">
            <v>1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2012.7257250945768</v>
          </cell>
        </row>
        <row r="688">
          <cell r="A688" t="str">
            <v>Plomeros</v>
          </cell>
          <cell r="B688" t="str">
            <v>M. O.1064-4 [4] Montar inodoro especial, pared</v>
          </cell>
          <cell r="C688" t="str">
            <v>Ud</v>
          </cell>
          <cell r="D688">
            <v>1.22</v>
          </cell>
          <cell r="E688">
            <v>1</v>
          </cell>
          <cell r="F688">
            <v>0</v>
          </cell>
          <cell r="G688">
            <v>1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2012.7257250945768</v>
          </cell>
        </row>
        <row r="689">
          <cell r="A689" t="str">
            <v>Plomeros</v>
          </cell>
          <cell r="B689" t="str">
            <v>M. O.1064-5 [5] Montar inodoro fluxómetro o automát.</v>
          </cell>
          <cell r="C689" t="str">
            <v>Ud</v>
          </cell>
          <cell r="D689">
            <v>1.66</v>
          </cell>
          <cell r="E689">
            <v>1</v>
          </cell>
          <cell r="F689">
            <v>0</v>
          </cell>
          <cell r="G689">
            <v>1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1479.2321594068578</v>
          </cell>
        </row>
        <row r="690">
          <cell r="A690" t="str">
            <v>Plomeros</v>
          </cell>
          <cell r="B690" t="str">
            <v xml:space="preserve">M.O. PLOMERÍA (MONTAR LAVAMANOS Y BIDET)  </v>
          </cell>
          <cell r="N690" t="str">
            <v>P. A.</v>
          </cell>
        </row>
        <row r="691">
          <cell r="A691" t="str">
            <v>Plomeros</v>
          </cell>
          <cell r="B691" t="str">
            <v>M. O.1065-1 [1] Montar bidet</v>
          </cell>
          <cell r="C691" t="str">
            <v>Ud</v>
          </cell>
          <cell r="D691">
            <v>1.83</v>
          </cell>
          <cell r="E691">
            <v>1</v>
          </cell>
          <cell r="F691">
            <v>0</v>
          </cell>
          <cell r="G691">
            <v>1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1341.8171500630513</v>
          </cell>
        </row>
        <row r="692">
          <cell r="A692" t="str">
            <v>Plomeros</v>
          </cell>
          <cell r="B692" t="str">
            <v>M. O.1065-2 [2] Montar lavamanos clínico (unidad conjunto)</v>
          </cell>
          <cell r="C692" t="str">
            <v>Ud</v>
          </cell>
          <cell r="D692">
            <v>0.37</v>
          </cell>
          <cell r="E692">
            <v>1</v>
          </cell>
          <cell r="F692">
            <v>0</v>
          </cell>
          <cell r="G692">
            <v>1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6636.5550935550909</v>
          </cell>
        </row>
        <row r="693">
          <cell r="A693" t="str">
            <v>Plomeros</v>
          </cell>
          <cell r="B693" t="str">
            <v>M. O.1065-3 [3] Montar lavamanos c/patas</v>
          </cell>
          <cell r="C693" t="str">
            <v>Ud</v>
          </cell>
          <cell r="D693">
            <v>2.25</v>
          </cell>
          <cell r="E693">
            <v>1</v>
          </cell>
          <cell r="F693">
            <v>0</v>
          </cell>
          <cell r="G693">
            <v>1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1091.3446153846151</v>
          </cell>
        </row>
        <row r="694">
          <cell r="A694" t="str">
            <v>Plomeros</v>
          </cell>
          <cell r="B694" t="str">
            <v>M. O.1065-4 [4] Montar lavamanos s/patas</v>
          </cell>
          <cell r="C694" t="str">
            <v>Ud</v>
          </cell>
          <cell r="D694">
            <v>2.74</v>
          </cell>
          <cell r="E694">
            <v>1</v>
          </cell>
          <cell r="F694">
            <v>0</v>
          </cell>
          <cell r="G694">
            <v>1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896.17714766984795</v>
          </cell>
        </row>
        <row r="695">
          <cell r="A695" t="str">
            <v>Plomeros</v>
          </cell>
          <cell r="B695" t="str">
            <v>M. O.1065-5 [5] Montar lavamanos empotrado</v>
          </cell>
          <cell r="C695" t="str">
            <v>Ud</v>
          </cell>
          <cell r="D695">
            <v>1.56</v>
          </cell>
          <cell r="E695">
            <v>1</v>
          </cell>
          <cell r="F695">
            <v>0</v>
          </cell>
          <cell r="G695">
            <v>1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1574.0547337278101</v>
          </cell>
        </row>
        <row r="696">
          <cell r="A696" t="str">
            <v>Plomeros</v>
          </cell>
          <cell r="B696" t="str">
            <v>M. O.1065-6 [6] Montar lavamanos especial c/patas</v>
          </cell>
          <cell r="C696" t="str">
            <v>Ud</v>
          </cell>
          <cell r="D696">
            <v>1.56</v>
          </cell>
          <cell r="E696">
            <v>1</v>
          </cell>
          <cell r="F696">
            <v>0</v>
          </cell>
          <cell r="G696">
            <v>1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1574.0547337278101</v>
          </cell>
        </row>
        <row r="697">
          <cell r="A697" t="str">
            <v>Plomeros</v>
          </cell>
          <cell r="B697" t="str">
            <v>M. O.1065-7 [7] Montar lavamanos especial s/patas</v>
          </cell>
          <cell r="C697" t="str">
            <v>Ud</v>
          </cell>
          <cell r="D697">
            <v>1.99</v>
          </cell>
          <cell r="E697">
            <v>1</v>
          </cell>
          <cell r="F697">
            <v>0</v>
          </cell>
          <cell r="G697">
            <v>1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1233.9323540780822</v>
          </cell>
        </row>
        <row r="698">
          <cell r="A698" t="str">
            <v>Plomeros</v>
          </cell>
          <cell r="B698" t="str">
            <v>M. O.1065-8 [8] Montar lavamanos pedestal</v>
          </cell>
          <cell r="C698" t="str">
            <v>Ud</v>
          </cell>
          <cell r="D698">
            <v>2</v>
          </cell>
          <cell r="E698">
            <v>1</v>
          </cell>
          <cell r="F698">
            <v>0</v>
          </cell>
          <cell r="G698">
            <v>1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1227.7626923076919</v>
          </cell>
        </row>
        <row r="699">
          <cell r="A699" t="str">
            <v>Plomeros</v>
          </cell>
          <cell r="B699" t="str">
            <v>M. O.1065-9 [9] Montar lavamanos salón de belleza</v>
          </cell>
          <cell r="C699" t="str">
            <v>Ud</v>
          </cell>
          <cell r="D699">
            <v>1.56</v>
          </cell>
          <cell r="E699">
            <v>1</v>
          </cell>
          <cell r="F699">
            <v>0</v>
          </cell>
          <cell r="G699">
            <v>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1574.0547337278101</v>
          </cell>
        </row>
        <row r="700">
          <cell r="A700" t="str">
            <v>Plomeros</v>
          </cell>
          <cell r="B700" t="str">
            <v xml:space="preserve">M.O. PLOMERÍA (MONTAR ORINAL)  </v>
          </cell>
          <cell r="N700" t="str">
            <v>P. A.</v>
          </cell>
        </row>
        <row r="701">
          <cell r="A701" t="str">
            <v>Plomeros</v>
          </cell>
          <cell r="B701" t="str">
            <v>M. O.1066-1 [1] Montar orinal ½ falda</v>
          </cell>
          <cell r="C701" t="str">
            <v>Ud</v>
          </cell>
          <cell r="D701">
            <v>2.4300000000000002</v>
          </cell>
          <cell r="E701">
            <v>1</v>
          </cell>
          <cell r="F701">
            <v>0</v>
          </cell>
          <cell r="G701">
            <v>1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1010.5042735042731</v>
          </cell>
        </row>
        <row r="702">
          <cell r="A702" t="str">
            <v>Plomeros</v>
          </cell>
          <cell r="B702" t="str">
            <v>M. O.1066-2 [2] Montar orinal de cemento (terminación)</v>
          </cell>
          <cell r="C702" t="str">
            <v>Ud</v>
          </cell>
          <cell r="D702">
            <v>4.38</v>
          </cell>
          <cell r="E702">
            <v>1</v>
          </cell>
          <cell r="F702">
            <v>0</v>
          </cell>
          <cell r="G702">
            <v>1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560.62223393045292</v>
          </cell>
        </row>
        <row r="703">
          <cell r="A703" t="str">
            <v>Plomeros</v>
          </cell>
          <cell r="B703" t="str">
            <v>M. O.1066-3 [3] Montar orinal falda completa</v>
          </cell>
          <cell r="C703" t="str">
            <v>Ud</v>
          </cell>
          <cell r="D703">
            <v>1.56</v>
          </cell>
          <cell r="E703">
            <v>1</v>
          </cell>
          <cell r="F703">
            <v>0</v>
          </cell>
          <cell r="G703">
            <v>1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1574.0547337278101</v>
          </cell>
        </row>
        <row r="704">
          <cell r="A704" t="str">
            <v>Plomeros</v>
          </cell>
          <cell r="B704" t="str">
            <v>M. O.1066-4 [4] Montar orinal sencillo</v>
          </cell>
          <cell r="C704" t="str">
            <v>Ud</v>
          </cell>
          <cell r="D704">
            <v>2.19</v>
          </cell>
          <cell r="E704">
            <v>1</v>
          </cell>
          <cell r="F704">
            <v>0</v>
          </cell>
          <cell r="G704">
            <v>1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1121.2444678609058</v>
          </cell>
        </row>
        <row r="705">
          <cell r="A705" t="str">
            <v>Plomeros</v>
          </cell>
          <cell r="B705" t="str">
            <v xml:space="preserve">M.O. PLOMERÍA (SALIDAS DE AGUA, APARATO SANIT.,  COBRE)  </v>
          </cell>
          <cell r="N705" t="str">
            <v>P. A.</v>
          </cell>
        </row>
        <row r="706">
          <cell r="A706" t="str">
            <v>Plomeros</v>
          </cell>
          <cell r="B706" t="str">
            <v>M. O.1067-1 [1] Salida tub. ½", cobre, soldada o roscada</v>
          </cell>
          <cell r="C706" t="str">
            <v>Ud</v>
          </cell>
          <cell r="D706">
            <v>2.19</v>
          </cell>
          <cell r="E706">
            <v>1</v>
          </cell>
          <cell r="F706">
            <v>0</v>
          </cell>
          <cell r="G706">
            <v>1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1121.2444678609058</v>
          </cell>
        </row>
        <row r="707">
          <cell r="A707" t="str">
            <v>Plomeros</v>
          </cell>
          <cell r="B707" t="str">
            <v>M. O.1067-2 [2] Salida tub. ¾", cobre, soldada o roscada</v>
          </cell>
          <cell r="C707" t="str">
            <v>Ud</v>
          </cell>
          <cell r="D707">
            <v>1.83</v>
          </cell>
          <cell r="E707">
            <v>1</v>
          </cell>
          <cell r="F707">
            <v>0</v>
          </cell>
          <cell r="G707">
            <v>1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1341.8171500630513</v>
          </cell>
        </row>
        <row r="708">
          <cell r="A708" t="str">
            <v>Plomeros</v>
          </cell>
          <cell r="B708" t="str">
            <v>M. O.1067-3 [3] Salida tub. 1", cobre, soldada o roscada</v>
          </cell>
          <cell r="C708" t="str">
            <v>Ud</v>
          </cell>
          <cell r="D708">
            <v>1.56</v>
          </cell>
          <cell r="E708">
            <v>1</v>
          </cell>
          <cell r="F708">
            <v>0</v>
          </cell>
          <cell r="G708">
            <v>1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1574.0547337278101</v>
          </cell>
        </row>
        <row r="709">
          <cell r="A709" t="str">
            <v>Plomeros</v>
          </cell>
          <cell r="B709" t="str">
            <v>M. O.1067-4 [4] Salida tub. 1 ¼" en adelante, cobre, soldada o roscada</v>
          </cell>
          <cell r="C709" t="str">
            <v>Ud</v>
          </cell>
          <cell r="D709" t="str">
            <v>P. A.</v>
          </cell>
          <cell r="E709">
            <v>1</v>
          </cell>
          <cell r="F709">
            <v>0</v>
          </cell>
          <cell r="G709">
            <v>1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str">
            <v>P. A.</v>
          </cell>
        </row>
        <row r="710">
          <cell r="A710" t="str">
            <v>Plomeros</v>
          </cell>
          <cell r="B710" t="str">
            <v xml:space="preserve">M.O. PLOMERÍA (SALIDAS DE AGUA, APARATO SANIT.,  H. G. o PVC)  </v>
          </cell>
          <cell r="N710" t="str">
            <v>P. A.</v>
          </cell>
        </row>
        <row r="711">
          <cell r="A711" t="str">
            <v>Plomeros</v>
          </cell>
          <cell r="B711" t="str">
            <v>M. O.1068-1 [1] Montar filtro de agua, domiciliario</v>
          </cell>
          <cell r="C711" t="str">
            <v>Ud</v>
          </cell>
          <cell r="D711">
            <v>2.4300000000000002</v>
          </cell>
          <cell r="E711">
            <v>1</v>
          </cell>
          <cell r="F711">
            <v>0</v>
          </cell>
          <cell r="G711">
            <v>1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1010.5042735042731</v>
          </cell>
        </row>
        <row r="712">
          <cell r="A712" t="str">
            <v>Plomeros</v>
          </cell>
          <cell r="B712" t="str">
            <v>M. O.1068-2 [2] Montar filtro de agua, industrial o comercial</v>
          </cell>
          <cell r="C712" t="str">
            <v>Ud</v>
          </cell>
          <cell r="D712" t="str">
            <v>P. A.</v>
          </cell>
          <cell r="E712">
            <v>1</v>
          </cell>
          <cell r="F712">
            <v>0</v>
          </cell>
          <cell r="G712">
            <v>1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str">
            <v>P. A.</v>
          </cell>
        </row>
        <row r="713">
          <cell r="A713" t="str">
            <v>Plomeros</v>
          </cell>
          <cell r="B713" t="str">
            <v>M. O.1068-3 [3] Salida de agua tub. ½", h.g. o pvc</v>
          </cell>
          <cell r="C713" t="str">
            <v>Ud</v>
          </cell>
          <cell r="D713">
            <v>3.13</v>
          </cell>
          <cell r="E713">
            <v>1</v>
          </cell>
          <cell r="F713">
            <v>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784.51290243302992</v>
          </cell>
        </row>
        <row r="714">
          <cell r="A714" t="str">
            <v>Plomeros</v>
          </cell>
          <cell r="B714" t="str">
            <v>M. O.1068-4 [4] Salida de agua tub. ¾", h.g. o pvc</v>
          </cell>
          <cell r="C714" t="str">
            <v>Ud</v>
          </cell>
          <cell r="D714">
            <v>3.13</v>
          </cell>
          <cell r="E714">
            <v>1</v>
          </cell>
          <cell r="F714">
            <v>0</v>
          </cell>
          <cell r="G714">
            <v>1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784.51290243302992</v>
          </cell>
        </row>
        <row r="715">
          <cell r="A715" t="str">
            <v>Plomeros</v>
          </cell>
          <cell r="B715" t="str">
            <v>M. O.1068-5 [5] Salida de agua fría y caliente calentador domestico</v>
          </cell>
          <cell r="C715" t="str">
            <v>Ud</v>
          </cell>
          <cell r="D715">
            <v>2.4300000000000002</v>
          </cell>
          <cell r="E715">
            <v>1</v>
          </cell>
          <cell r="F715">
            <v>0</v>
          </cell>
          <cell r="G715">
            <v>1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1010.5042735042731</v>
          </cell>
        </row>
        <row r="716">
          <cell r="A716" t="str">
            <v>Plomeros</v>
          </cell>
          <cell r="B716" t="str">
            <v>M. O.1068-6 [6] Salida de agua fría y caliente calentador industrial</v>
          </cell>
          <cell r="C716" t="str">
            <v>Ud</v>
          </cell>
          <cell r="D716" t="str">
            <v>P. A.</v>
          </cell>
          <cell r="E716">
            <v>1</v>
          </cell>
          <cell r="F716">
            <v>0</v>
          </cell>
          <cell r="G716">
            <v>1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str">
            <v>P. A.</v>
          </cell>
        </row>
        <row r="717">
          <cell r="A717" t="str">
            <v>Plomeros</v>
          </cell>
          <cell r="B717" t="str">
            <v>M. O.1068-7 [7] Salida de agua inodoro corriente</v>
          </cell>
          <cell r="C717" t="str">
            <v>Ud</v>
          </cell>
          <cell r="D717">
            <v>2.4300000000000002</v>
          </cell>
          <cell r="E717">
            <v>1</v>
          </cell>
          <cell r="F717">
            <v>0</v>
          </cell>
          <cell r="G717">
            <v>1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1010.5042735042731</v>
          </cell>
        </row>
        <row r="718">
          <cell r="A718" t="str">
            <v>Plomeros</v>
          </cell>
          <cell r="B718" t="str">
            <v>M. O.1068-8 [8] Salida de agua inodoro y orinal fluxómetro</v>
          </cell>
          <cell r="C718" t="str">
            <v>Ud</v>
          </cell>
          <cell r="D718">
            <v>1.56</v>
          </cell>
          <cell r="E718">
            <v>1</v>
          </cell>
          <cell r="F718">
            <v>0</v>
          </cell>
          <cell r="G718">
            <v>1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1574.0547337278101</v>
          </cell>
        </row>
        <row r="719">
          <cell r="A719" t="str">
            <v>Plomeros</v>
          </cell>
          <cell r="B719" t="str">
            <v>M. O.1068-9 [9] Salida de agua orinal de falda completa, no fluxómetro</v>
          </cell>
          <cell r="C719" t="str">
            <v>Ud</v>
          </cell>
          <cell r="D719">
            <v>2.4300000000000002</v>
          </cell>
          <cell r="E719">
            <v>1</v>
          </cell>
          <cell r="F719">
            <v>0</v>
          </cell>
          <cell r="G719">
            <v>1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1010.5042735042731</v>
          </cell>
        </row>
        <row r="720">
          <cell r="A720" t="str">
            <v>Plomeros</v>
          </cell>
          <cell r="B720" t="str">
            <v>M. O.1068-10 [10] Salida de agua tub. 1", h.g. o pvc</v>
          </cell>
          <cell r="C720" t="str">
            <v>Ud</v>
          </cell>
          <cell r="D720">
            <v>1.56</v>
          </cell>
          <cell r="E720">
            <v>1</v>
          </cell>
          <cell r="F720">
            <v>0</v>
          </cell>
          <cell r="G720">
            <v>1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1574.0547337278101</v>
          </cell>
        </row>
        <row r="721">
          <cell r="A721" t="str">
            <v>Plomeros</v>
          </cell>
          <cell r="B721" t="str">
            <v>M. O.1068-11 [11] Salida de agua tub. 1 ¼", h.g. o pvc</v>
          </cell>
          <cell r="C721" t="str">
            <v>Ud</v>
          </cell>
          <cell r="D721">
            <v>1.56</v>
          </cell>
          <cell r="E721">
            <v>1</v>
          </cell>
          <cell r="F721">
            <v>0</v>
          </cell>
          <cell r="G721">
            <v>1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1574.0547337278101</v>
          </cell>
        </row>
        <row r="722">
          <cell r="A722" t="str">
            <v>Plomeros</v>
          </cell>
          <cell r="B722" t="str">
            <v>M. O.1068-12 [12] Salida de agua tub. 1 ½", h.g. o pvc</v>
          </cell>
          <cell r="C722" t="str">
            <v>Ud</v>
          </cell>
          <cell r="D722">
            <v>1.56</v>
          </cell>
          <cell r="E722">
            <v>1</v>
          </cell>
          <cell r="F722">
            <v>0</v>
          </cell>
          <cell r="G722">
            <v>1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1574.0547337278101</v>
          </cell>
        </row>
        <row r="723">
          <cell r="A723" t="str">
            <v>Plomeros</v>
          </cell>
          <cell r="B723" t="str">
            <v>M. O.1068-13 [13] Salida de agua tub. 2", h.g. o pvc</v>
          </cell>
          <cell r="C723" t="str">
            <v>Ud</v>
          </cell>
          <cell r="D723">
            <v>1.41</v>
          </cell>
          <cell r="E723">
            <v>1</v>
          </cell>
          <cell r="F723">
            <v>0</v>
          </cell>
          <cell r="G723">
            <v>1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1741.5073649754495</v>
          </cell>
        </row>
        <row r="724">
          <cell r="A724" t="str">
            <v>Plomeros</v>
          </cell>
          <cell r="B724" t="str">
            <v xml:space="preserve">M.O. PLOMERÍA (TERM. LAVADERO Y VERTEDERO)  </v>
          </cell>
          <cell r="N724" t="str">
            <v>P. A.</v>
          </cell>
        </row>
        <row r="725">
          <cell r="A725" t="str">
            <v>Plomeros</v>
          </cell>
          <cell r="B725" t="str">
            <v>M. O.1069-1 [1] Term. lavadero 1 cám. c/vert.</v>
          </cell>
          <cell r="C725" t="str">
            <v>Ud</v>
          </cell>
          <cell r="D725">
            <v>1.99</v>
          </cell>
          <cell r="E725">
            <v>1</v>
          </cell>
          <cell r="F725">
            <v>0</v>
          </cell>
          <cell r="G725">
            <v>1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1233.9323540780822</v>
          </cell>
        </row>
        <row r="726">
          <cell r="A726" t="str">
            <v>Plomeros</v>
          </cell>
          <cell r="B726" t="str">
            <v>M. O.1069-2 [2] Term. lavadero 1 cám. s/vert.</v>
          </cell>
          <cell r="C726" t="str">
            <v>Ud</v>
          </cell>
          <cell r="D726">
            <v>3.13</v>
          </cell>
          <cell r="E726">
            <v>1</v>
          </cell>
          <cell r="F726">
            <v>0</v>
          </cell>
          <cell r="G726">
            <v>1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784.51290243302992</v>
          </cell>
        </row>
        <row r="727">
          <cell r="A727" t="str">
            <v>Plomeros</v>
          </cell>
          <cell r="B727" t="str">
            <v>M. O.1069-3 [3] Term. lavadero 2 cám. c/vert.</v>
          </cell>
          <cell r="C727" t="str">
            <v>Ud</v>
          </cell>
          <cell r="D727">
            <v>1.99</v>
          </cell>
          <cell r="E727">
            <v>1</v>
          </cell>
          <cell r="F727">
            <v>0</v>
          </cell>
          <cell r="G727">
            <v>1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1233.9323540780822</v>
          </cell>
        </row>
        <row r="728">
          <cell r="A728" t="str">
            <v>Plomeros</v>
          </cell>
          <cell r="B728" t="str">
            <v>M. O.1069-4 [4] Term. lavadero 2 cám. s/vert.</v>
          </cell>
          <cell r="C728" t="str">
            <v>Ud</v>
          </cell>
          <cell r="D728">
            <v>2.4300000000000002</v>
          </cell>
          <cell r="E728">
            <v>1</v>
          </cell>
          <cell r="F728">
            <v>0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1010.5042735042731</v>
          </cell>
        </row>
        <row r="729">
          <cell r="A729" t="str">
            <v>Plomeros</v>
          </cell>
          <cell r="B729" t="str">
            <v>M. O.1069-5 [5] Term. vertedero de cem. o granito</v>
          </cell>
          <cell r="C729" t="str">
            <v>Ud</v>
          </cell>
          <cell r="D729">
            <v>10.89</v>
          </cell>
          <cell r="E729">
            <v>1</v>
          </cell>
          <cell r="F729">
            <v>0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225.48442466624275</v>
          </cell>
        </row>
        <row r="730">
          <cell r="A730" t="str">
            <v>Plomeros</v>
          </cell>
          <cell r="B730" t="str">
            <v>M. O.1069-6 [6] Term. vertedero de hierro</v>
          </cell>
          <cell r="C730" t="str">
            <v>Ud</v>
          </cell>
          <cell r="D730">
            <v>1.99</v>
          </cell>
          <cell r="E730">
            <v>1</v>
          </cell>
          <cell r="F730">
            <v>0</v>
          </cell>
          <cell r="G730">
            <v>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1233.9323540780822</v>
          </cell>
        </row>
        <row r="731">
          <cell r="A731" t="str">
            <v>Plomeros</v>
          </cell>
          <cell r="B731" t="str">
            <v xml:space="preserve">M.O. PLOMERÍA (TUB. ALCANTARILLADO SANIT. Y PLUVIAL PROF. HASTA 3.00 M.)  </v>
          </cell>
          <cell r="N731" t="str">
            <v>P. A.</v>
          </cell>
        </row>
        <row r="732">
          <cell r="A732" t="str">
            <v>Plomeros</v>
          </cell>
          <cell r="B732" t="str">
            <v>M. O.1070-1 [1] Tub. alcant., 6"</v>
          </cell>
          <cell r="C732" t="str">
            <v>ml</v>
          </cell>
          <cell r="D732">
            <v>53.03</v>
          </cell>
          <cell r="E732">
            <v>1</v>
          </cell>
          <cell r="F732">
            <v>0</v>
          </cell>
          <cell r="G732">
            <v>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60.193301324359183</v>
          </cell>
        </row>
        <row r="733">
          <cell r="A733" t="str">
            <v>Plomeros</v>
          </cell>
          <cell r="B733" t="str">
            <v>M. O.1070-2 [2] Tub. alcant., 8"</v>
          </cell>
          <cell r="C733" t="str">
            <v>ml</v>
          </cell>
          <cell r="D733">
            <v>41.67</v>
          </cell>
          <cell r="E733">
            <v>1</v>
          </cell>
          <cell r="F733">
            <v>0</v>
          </cell>
          <cell r="G733">
            <v>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76.60309021432127</v>
          </cell>
        </row>
        <row r="734">
          <cell r="A734" t="str">
            <v>Plomeros</v>
          </cell>
          <cell r="B734" t="str">
            <v>M. O.1070-3 [3] Tub. alcant., 12"</v>
          </cell>
          <cell r="C734" t="str">
            <v>ml</v>
          </cell>
          <cell r="D734">
            <v>54.26</v>
          </cell>
          <cell r="E734">
            <v>1</v>
          </cell>
          <cell r="F734">
            <v>0</v>
          </cell>
          <cell r="G734">
            <v>4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85.976806827525522</v>
          </cell>
        </row>
        <row r="735">
          <cell r="A735" t="str">
            <v>Plomeros</v>
          </cell>
          <cell r="B735" t="str">
            <v>M. O.1070-4 [4] Tub. alcant., 15"</v>
          </cell>
          <cell r="C735" t="str">
            <v>ml</v>
          </cell>
          <cell r="D735">
            <v>41.13</v>
          </cell>
          <cell r="E735">
            <v>1</v>
          </cell>
          <cell r="F735">
            <v>0</v>
          </cell>
          <cell r="G735">
            <v>4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113.42332940582384</v>
          </cell>
        </row>
        <row r="736">
          <cell r="A736" t="str">
            <v>Plomeros</v>
          </cell>
          <cell r="B736" t="str">
            <v>M. O.1070-5 [5] Tub. alcant., 21"</v>
          </cell>
          <cell r="C736" t="str">
            <v>ml</v>
          </cell>
          <cell r="D736">
            <v>22.17</v>
          </cell>
          <cell r="E736">
            <v>1</v>
          </cell>
          <cell r="F736">
            <v>0</v>
          </cell>
          <cell r="G736">
            <v>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210.42406578536466</v>
          </cell>
        </row>
        <row r="737">
          <cell r="A737" t="str">
            <v>Plomeros</v>
          </cell>
          <cell r="B737" t="str">
            <v>M. O.1070-6 [6] Tub. alcant., 24"</v>
          </cell>
          <cell r="C737" t="str">
            <v>ml</v>
          </cell>
          <cell r="D737">
            <v>15.74</v>
          </cell>
          <cell r="E737">
            <v>1</v>
          </cell>
          <cell r="F737">
            <v>0</v>
          </cell>
          <cell r="G737">
            <v>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296.38510409539612</v>
          </cell>
        </row>
        <row r="738">
          <cell r="A738" t="str">
            <v>Plomeros</v>
          </cell>
          <cell r="B738" t="str">
            <v>M. O.1070-7 [7] Tub. alcant., 30"</v>
          </cell>
          <cell r="C738" t="str">
            <v>ml</v>
          </cell>
          <cell r="D738">
            <v>10.9</v>
          </cell>
          <cell r="E738">
            <v>1</v>
          </cell>
          <cell r="F738">
            <v>0</v>
          </cell>
          <cell r="G738">
            <v>4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427.99096683133348</v>
          </cell>
        </row>
        <row r="739">
          <cell r="A739" t="str">
            <v>Plomeros</v>
          </cell>
          <cell r="B739" t="str">
            <v>M. O.1070-8 [8] Tub. alcant., 36"</v>
          </cell>
          <cell r="C739" t="str">
            <v>ml</v>
          </cell>
          <cell r="D739">
            <v>9.3800000000000008</v>
          </cell>
          <cell r="E739">
            <v>1</v>
          </cell>
          <cell r="F739">
            <v>0</v>
          </cell>
          <cell r="G739">
            <v>4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497.34557979334056</v>
          </cell>
        </row>
        <row r="740">
          <cell r="A740" t="str">
            <v>Plomeros</v>
          </cell>
          <cell r="B740" t="str">
            <v xml:space="preserve">M.O. PLOMERÍA (TUB. ALCANTARILLADO SANIT. Y PLUVIAL PROF. MAYOR DE 3.00 M.)  </v>
          </cell>
          <cell r="N740" t="str">
            <v>P. A.</v>
          </cell>
        </row>
        <row r="741">
          <cell r="A741" t="str">
            <v>Plomeros</v>
          </cell>
          <cell r="B741" t="str">
            <v>M. O.1071-1 [1] Tub. alcant., 6"</v>
          </cell>
          <cell r="C741" t="str">
            <v>ml</v>
          </cell>
          <cell r="D741">
            <v>37.229999999999997</v>
          </cell>
          <cell r="E741">
            <v>1</v>
          </cell>
          <cell r="F741">
            <v>0</v>
          </cell>
          <cell r="G741">
            <v>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85.738672286617444</v>
          </cell>
        </row>
        <row r="742">
          <cell r="A742" t="str">
            <v>Plomeros</v>
          </cell>
          <cell r="B742" t="str">
            <v>M. O.1071-2 [2] Tub. alcant., 8"</v>
          </cell>
          <cell r="C742" t="str">
            <v>ml</v>
          </cell>
          <cell r="D742">
            <v>31.82</v>
          </cell>
          <cell r="E742">
            <v>1</v>
          </cell>
          <cell r="F742">
            <v>0</v>
          </cell>
          <cell r="G742">
            <v>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100.31586326935158</v>
          </cell>
        </row>
        <row r="743">
          <cell r="A743" t="str">
            <v>Plomeros</v>
          </cell>
          <cell r="B743" t="str">
            <v>M. O.1071-3 [3] Tub. alcant., 12"</v>
          </cell>
          <cell r="C743" t="str">
            <v>ml</v>
          </cell>
          <cell r="D743">
            <v>41.13</v>
          </cell>
          <cell r="E743">
            <v>1</v>
          </cell>
          <cell r="F743">
            <v>0</v>
          </cell>
          <cell r="G743">
            <v>4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113.42332940582384</v>
          </cell>
        </row>
        <row r="744">
          <cell r="A744" t="str">
            <v>Plomeros</v>
          </cell>
          <cell r="B744" t="str">
            <v>M. O.1071-4 [4] Tub. alcant., 15"</v>
          </cell>
          <cell r="C744" t="str">
            <v>ml</v>
          </cell>
          <cell r="D744">
            <v>34</v>
          </cell>
          <cell r="E744">
            <v>1</v>
          </cell>
          <cell r="F744">
            <v>0</v>
          </cell>
          <cell r="G744">
            <v>4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137.20886877828045</v>
          </cell>
        </row>
        <row r="745">
          <cell r="A745" t="str">
            <v>Plomeros</v>
          </cell>
          <cell r="B745" t="str">
            <v>M. O.1071-5 [5] Tub. alcant., 21"</v>
          </cell>
          <cell r="C745" t="str">
            <v>ml</v>
          </cell>
          <cell r="D745">
            <v>18.89</v>
          </cell>
          <cell r="E745">
            <v>1</v>
          </cell>
          <cell r="F745">
            <v>0</v>
          </cell>
          <cell r="G745">
            <v>4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246.96143665757197</v>
          </cell>
        </row>
        <row r="746">
          <cell r="A746" t="str">
            <v>Plomeros</v>
          </cell>
          <cell r="B746" t="str">
            <v>M. O.1071-6 [6] Tub. alcant., 24"</v>
          </cell>
          <cell r="C746" t="str">
            <v>ml</v>
          </cell>
          <cell r="D746">
            <v>12.14</v>
          </cell>
          <cell r="E746">
            <v>1</v>
          </cell>
          <cell r="F746">
            <v>0</v>
          </cell>
          <cell r="G746">
            <v>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384.27525028513463</v>
          </cell>
        </row>
        <row r="747">
          <cell r="A747" t="str">
            <v>Plomeros</v>
          </cell>
          <cell r="B747" t="str">
            <v>M. O.1071-7 [7] Tub. alcant., 30"</v>
          </cell>
          <cell r="C747" t="str">
            <v>ml</v>
          </cell>
          <cell r="D747">
            <v>9.3800000000000008</v>
          </cell>
          <cell r="E747">
            <v>1</v>
          </cell>
          <cell r="F747">
            <v>0</v>
          </cell>
          <cell r="G747">
            <v>4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497.34557979334056</v>
          </cell>
        </row>
        <row r="748">
          <cell r="A748" t="str">
            <v>Plomeros</v>
          </cell>
          <cell r="B748" t="str">
            <v>M. O.1071-8 [8] Tub. alcant., 36"</v>
          </cell>
          <cell r="C748" t="str">
            <v>ml</v>
          </cell>
          <cell r="D748">
            <v>7.35</v>
          </cell>
          <cell r="E748">
            <v>1</v>
          </cell>
          <cell r="F748">
            <v>0</v>
          </cell>
          <cell r="G748">
            <v>4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634.70769230769179</v>
          </cell>
        </row>
        <row r="749">
          <cell r="A749" t="str">
            <v>Plomeros</v>
          </cell>
          <cell r="B749" t="str">
            <v xml:space="preserve">M.O. PLOMERÍA (TUB. ASBESTO CEMENTO)  </v>
          </cell>
          <cell r="N749" t="str">
            <v>P. A.</v>
          </cell>
        </row>
        <row r="750">
          <cell r="A750" t="str">
            <v>Plomeros</v>
          </cell>
          <cell r="B750" t="str">
            <v>M. O.1072-1 [1] Tub. 3" asbesto cemento</v>
          </cell>
          <cell r="C750" t="str">
            <v>ml</v>
          </cell>
          <cell r="D750">
            <v>84.38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29.100798585155058</v>
          </cell>
        </row>
        <row r="751">
          <cell r="A751" t="str">
            <v>Plomeros</v>
          </cell>
          <cell r="B751" t="str">
            <v>M. O.1072-2 [2] Tub. 4" asbesto cemento</v>
          </cell>
          <cell r="C751" t="str">
            <v>ml</v>
          </cell>
          <cell r="D751">
            <v>84.38</v>
          </cell>
          <cell r="E751">
            <v>1</v>
          </cell>
          <cell r="F751">
            <v>0</v>
          </cell>
          <cell r="G751">
            <v>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29.100798585155058</v>
          </cell>
        </row>
        <row r="752">
          <cell r="A752" t="str">
            <v>Plomeros</v>
          </cell>
          <cell r="B752" t="str">
            <v>M. O.1072-3 [3] Tub. 6" asbesto cemento</v>
          </cell>
          <cell r="C752" t="str">
            <v>ml</v>
          </cell>
          <cell r="D752">
            <v>61.36</v>
          </cell>
          <cell r="E752">
            <v>1</v>
          </cell>
          <cell r="F752">
            <v>0</v>
          </cell>
          <cell r="G752">
            <v>1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40.01834068799517</v>
          </cell>
        </row>
        <row r="753">
          <cell r="A753" t="str">
            <v>Plomeros</v>
          </cell>
          <cell r="B753" t="str">
            <v>M. O.1072-4 [4] Tub. 8" asbesto cemento</v>
          </cell>
          <cell r="C753" t="str">
            <v>ml</v>
          </cell>
          <cell r="D753">
            <v>50</v>
          </cell>
          <cell r="E753">
            <v>1</v>
          </cell>
          <cell r="F753">
            <v>0</v>
          </cell>
          <cell r="G753">
            <v>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49.110507692307671</v>
          </cell>
        </row>
        <row r="754">
          <cell r="A754" t="str">
            <v>Plomeros</v>
          </cell>
          <cell r="B754" t="str">
            <v>M. O.1072-5 [5] Tub. 12" asbesto cemento</v>
          </cell>
          <cell r="C754" t="str">
            <v>ml</v>
          </cell>
          <cell r="D754">
            <v>77.27</v>
          </cell>
          <cell r="E754">
            <v>1</v>
          </cell>
          <cell r="F754">
            <v>0</v>
          </cell>
          <cell r="G754">
            <v>4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60.37403311067083</v>
          </cell>
        </row>
        <row r="755">
          <cell r="A755" t="str">
            <v>Plomeros</v>
          </cell>
          <cell r="B755" t="str">
            <v>M. O.1072-6 [6] Tub. 16" asbesto cemento</v>
          </cell>
          <cell r="C755" t="str">
            <v>ml</v>
          </cell>
          <cell r="D755">
            <v>46.36</v>
          </cell>
          <cell r="E755">
            <v>1</v>
          </cell>
          <cell r="F755">
            <v>0</v>
          </cell>
          <cell r="G755">
            <v>4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100.62772947501153</v>
          </cell>
        </row>
        <row r="756">
          <cell r="A756" t="str">
            <v>Plomeros</v>
          </cell>
          <cell r="B756" t="str">
            <v>M. O.1072-7 [7] Tub. 20" asbesto cemento</v>
          </cell>
          <cell r="C756" t="str">
            <v>ml</v>
          </cell>
          <cell r="D756">
            <v>36.96</v>
          </cell>
          <cell r="E756">
            <v>1</v>
          </cell>
          <cell r="F756">
            <v>0</v>
          </cell>
          <cell r="G756">
            <v>4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126.22027972027962</v>
          </cell>
        </row>
        <row r="757">
          <cell r="A757" t="str">
            <v>Plomeros</v>
          </cell>
          <cell r="B757" t="str">
            <v xml:space="preserve">M.O. PLOMERÍA (TUB. GALVANIZADA)  </v>
          </cell>
          <cell r="N757" t="str">
            <v>P. A.</v>
          </cell>
        </row>
        <row r="758">
          <cell r="A758" t="str">
            <v>Plomeros</v>
          </cell>
          <cell r="B758" t="str">
            <v>M. O.1073-1 [1] Tub. ½" galv.</v>
          </cell>
          <cell r="C758" t="str">
            <v>ml</v>
          </cell>
          <cell r="D758">
            <v>150</v>
          </cell>
          <cell r="E758">
            <v>1</v>
          </cell>
          <cell r="F758">
            <v>0</v>
          </cell>
          <cell r="G758">
            <v>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16.370169230769225</v>
          </cell>
        </row>
        <row r="759">
          <cell r="A759" t="str">
            <v>Plomeros</v>
          </cell>
          <cell r="B759" t="str">
            <v>M. O.1073-2 [2] Tub. ¾" galv.</v>
          </cell>
          <cell r="C759" t="str">
            <v>ml</v>
          </cell>
          <cell r="D759">
            <v>122.73</v>
          </cell>
          <cell r="E759">
            <v>1</v>
          </cell>
          <cell r="F759">
            <v>0</v>
          </cell>
          <cell r="G759">
            <v>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20.007540003384531</v>
          </cell>
        </row>
        <row r="760">
          <cell r="A760" t="str">
            <v>Plomeros</v>
          </cell>
          <cell r="B760" t="str">
            <v>M. O.1073-3 [3] Tub. 1"  a 1 ½" galv.</v>
          </cell>
          <cell r="C760" t="str">
            <v>ml</v>
          </cell>
          <cell r="D760">
            <v>84.38</v>
          </cell>
          <cell r="E760">
            <v>1</v>
          </cell>
          <cell r="F760">
            <v>0</v>
          </cell>
          <cell r="G760">
            <v>1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29.100798585155058</v>
          </cell>
        </row>
        <row r="761">
          <cell r="A761" t="str">
            <v>Plomeros</v>
          </cell>
          <cell r="B761" t="str">
            <v>M. O.1073-4 [4] Tub. 2" galv.</v>
          </cell>
          <cell r="C761" t="str">
            <v>ml</v>
          </cell>
          <cell r="D761">
            <v>67.5</v>
          </cell>
          <cell r="E761">
            <v>1</v>
          </cell>
          <cell r="F761">
            <v>0</v>
          </cell>
          <cell r="G761">
            <v>1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36.378153846153836</v>
          </cell>
        </row>
        <row r="762">
          <cell r="A762" t="str">
            <v>Plomeros</v>
          </cell>
          <cell r="B762" t="str">
            <v>M. O.1073-5 [5] Tub. 2 ½" galv.</v>
          </cell>
          <cell r="C762" t="str">
            <v>ml</v>
          </cell>
          <cell r="D762">
            <v>56.25</v>
          </cell>
          <cell r="E762">
            <v>1</v>
          </cell>
          <cell r="F762">
            <v>0</v>
          </cell>
          <cell r="G762">
            <v>1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43.653784615384602</v>
          </cell>
        </row>
        <row r="763">
          <cell r="A763" t="str">
            <v>Plomeros</v>
          </cell>
          <cell r="B763" t="str">
            <v>M. O.1073-6 [6] Tub. 3" galv.</v>
          </cell>
          <cell r="C763" t="str">
            <v>ml</v>
          </cell>
          <cell r="D763">
            <v>50</v>
          </cell>
          <cell r="E763">
            <v>1</v>
          </cell>
          <cell r="F763">
            <v>0</v>
          </cell>
          <cell r="G763">
            <v>1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49.110507692307671</v>
          </cell>
        </row>
        <row r="764">
          <cell r="A764" t="str">
            <v>Plomeros</v>
          </cell>
          <cell r="B764" t="str">
            <v>M. O.1073-7 [7] Tub. 4" galv.</v>
          </cell>
          <cell r="C764" t="str">
            <v>ml</v>
          </cell>
          <cell r="D764">
            <v>40.909999999999997</v>
          </cell>
          <cell r="E764">
            <v>1</v>
          </cell>
          <cell r="F764">
            <v>0</v>
          </cell>
          <cell r="G764">
            <v>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60.022620010153602</v>
          </cell>
        </row>
        <row r="765">
          <cell r="A765" t="str">
            <v>Plomeros</v>
          </cell>
          <cell r="B765" t="str">
            <v>M. O.1073-8 [8] Tub. 6" galv.</v>
          </cell>
          <cell r="C765" t="str">
            <v>ml</v>
          </cell>
          <cell r="D765">
            <v>32.14</v>
          </cell>
          <cell r="E765">
            <v>1</v>
          </cell>
          <cell r="F765">
            <v>0</v>
          </cell>
          <cell r="G765">
            <v>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76.400914269302547</v>
          </cell>
        </row>
        <row r="766">
          <cell r="A766" t="str">
            <v>Plomeros</v>
          </cell>
          <cell r="B766" t="str">
            <v>M. O.1073-9 [9] Tub. 8" galv.</v>
          </cell>
          <cell r="C766" t="str">
            <v>ml</v>
          </cell>
          <cell r="D766">
            <v>28.72</v>
          </cell>
          <cell r="E766">
            <v>1</v>
          </cell>
          <cell r="F766">
            <v>0</v>
          </cell>
          <cell r="G766">
            <v>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85.4987947289479</v>
          </cell>
        </row>
        <row r="767">
          <cell r="A767" t="str">
            <v>Plomeros</v>
          </cell>
          <cell r="B767" t="str">
            <v>M. O.1073-10 [10] Tub. 10" galv.</v>
          </cell>
          <cell r="C767" t="str">
            <v>ml</v>
          </cell>
          <cell r="D767">
            <v>49.04</v>
          </cell>
          <cell r="E767">
            <v>1</v>
          </cell>
          <cell r="F767">
            <v>0</v>
          </cell>
          <cell r="G767">
            <v>4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95.128497929476652</v>
          </cell>
        </row>
        <row r="768">
          <cell r="A768" t="str">
            <v>Plomeros</v>
          </cell>
          <cell r="B768" t="str">
            <v>M. O.1073-11 [11] Tub. 12" galv.</v>
          </cell>
          <cell r="C768" t="str">
            <v>ml</v>
          </cell>
          <cell r="D768" t="str">
            <v>P. A.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str">
            <v>P. A.</v>
          </cell>
        </row>
        <row r="769">
          <cell r="A769" t="str">
            <v>Plomeros</v>
          </cell>
          <cell r="B769" t="str">
            <v xml:space="preserve">M.O. PLOMERÍA (TUB. HIERRO FUNDIDO O ACERO)  </v>
          </cell>
          <cell r="N769" t="str">
            <v>P. A.</v>
          </cell>
        </row>
        <row r="770">
          <cell r="A770" t="str">
            <v>Plomeros</v>
          </cell>
          <cell r="B770" t="str">
            <v>M. O.1074-1 [1] Tub. 3" hierro fundido o acero</v>
          </cell>
          <cell r="C770" t="str">
            <v>ml</v>
          </cell>
          <cell r="D770">
            <v>50</v>
          </cell>
          <cell r="E770">
            <v>1</v>
          </cell>
          <cell r="F770">
            <v>0</v>
          </cell>
          <cell r="G770">
            <v>1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49.110507692307671</v>
          </cell>
        </row>
        <row r="771">
          <cell r="A771" t="str">
            <v>Plomeros</v>
          </cell>
          <cell r="B771" t="str">
            <v>M. O.1074-2 [2] Tub. 4" hierro fundido o acero</v>
          </cell>
          <cell r="C771" t="str">
            <v>ml</v>
          </cell>
          <cell r="D771">
            <v>40.909999999999997</v>
          </cell>
          <cell r="E771">
            <v>1</v>
          </cell>
          <cell r="F771">
            <v>0</v>
          </cell>
          <cell r="G771">
            <v>1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60.022620010153602</v>
          </cell>
        </row>
        <row r="772">
          <cell r="A772" t="str">
            <v>Plomeros</v>
          </cell>
          <cell r="B772" t="str">
            <v>M. O.1074-3 [3] Tub. 6" hierro fundido o acero</v>
          </cell>
          <cell r="C772" t="str">
            <v>ml</v>
          </cell>
          <cell r="D772">
            <v>32.14</v>
          </cell>
          <cell r="E772">
            <v>1</v>
          </cell>
          <cell r="F772">
            <v>0</v>
          </cell>
          <cell r="G772">
            <v>1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76.400914269302547</v>
          </cell>
        </row>
        <row r="773">
          <cell r="A773" t="str">
            <v>Plomeros</v>
          </cell>
          <cell r="B773" t="str">
            <v>M. O.1074-4 [4] Tub. 8" hierro fundido o acero</v>
          </cell>
          <cell r="C773" t="str">
            <v>ml</v>
          </cell>
          <cell r="D773">
            <v>28.72</v>
          </cell>
          <cell r="E773">
            <v>1</v>
          </cell>
          <cell r="F773">
            <v>0</v>
          </cell>
          <cell r="G773">
            <v>1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85.4987947289479</v>
          </cell>
        </row>
        <row r="774">
          <cell r="A774" t="str">
            <v>Plomeros</v>
          </cell>
          <cell r="B774" t="str">
            <v>M. O.1074-5 [5] Tub. 10" hierro fundido o acero</v>
          </cell>
          <cell r="C774" t="str">
            <v>ml</v>
          </cell>
          <cell r="D774">
            <v>39.85</v>
          </cell>
          <cell r="E774">
            <v>1</v>
          </cell>
          <cell r="F774">
            <v>0</v>
          </cell>
          <cell r="G774">
            <v>4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117.06653797895946</v>
          </cell>
        </row>
        <row r="775">
          <cell r="A775" t="str">
            <v>Plomeros</v>
          </cell>
          <cell r="B775" t="str">
            <v>M. O.1074-6 [6] Tub. 12" hierro fundido o acero</v>
          </cell>
          <cell r="C775" t="str">
            <v>ml</v>
          </cell>
          <cell r="D775">
            <v>25.76</v>
          </cell>
          <cell r="E775">
            <v>1</v>
          </cell>
          <cell r="F775">
            <v>0</v>
          </cell>
          <cell r="G775">
            <v>4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181.09866220735771</v>
          </cell>
        </row>
        <row r="776">
          <cell r="A776" t="str">
            <v>Plomeros</v>
          </cell>
          <cell r="B776" t="str">
            <v xml:space="preserve">M.O. PLOMERÍA (TUB. PVC)  </v>
          </cell>
          <cell r="N776" t="str">
            <v>P. A.</v>
          </cell>
        </row>
        <row r="777">
          <cell r="A777" t="str">
            <v>Plomeros</v>
          </cell>
          <cell r="B777" t="str">
            <v>M. O.1075-1 [1] Tub. ½" pvc y ¾" pvc</v>
          </cell>
          <cell r="C777" t="str">
            <v>ml</v>
          </cell>
          <cell r="D777">
            <v>369.86</v>
          </cell>
          <cell r="E777">
            <v>1</v>
          </cell>
          <cell r="F777">
            <v>0</v>
          </cell>
          <cell r="G777">
            <v>1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6.6390671730259658</v>
          </cell>
        </row>
        <row r="778">
          <cell r="A778" t="str">
            <v>Plomeros</v>
          </cell>
          <cell r="B778" t="str">
            <v>M. O.1075-2 [2] Tub. ¾" pvc</v>
          </cell>
          <cell r="C778" t="str">
            <v>ml</v>
          </cell>
          <cell r="D778">
            <v>184.93</v>
          </cell>
          <cell r="E778">
            <v>1</v>
          </cell>
          <cell r="F778">
            <v>0</v>
          </cell>
          <cell r="G778">
            <v>1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13.278134346051932</v>
          </cell>
        </row>
        <row r="779">
          <cell r="A779" t="str">
            <v>Plomeros</v>
          </cell>
          <cell r="B779" t="str">
            <v>M. O.1075-3 [3] Tub. 1 ¼" y 1 ½" pvc</v>
          </cell>
          <cell r="C779" t="str">
            <v>ml</v>
          </cell>
          <cell r="D779">
            <v>147.86000000000001</v>
          </cell>
          <cell r="E779">
            <v>1</v>
          </cell>
          <cell r="F779">
            <v>0</v>
          </cell>
          <cell r="G779">
            <v>1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16.607097150110803</v>
          </cell>
        </row>
        <row r="780">
          <cell r="A780" t="str">
            <v>Plomeros</v>
          </cell>
          <cell r="B780" t="str">
            <v>M. O.1075-4 [4] Tub. 2" pvc</v>
          </cell>
          <cell r="C780" t="str">
            <v>ml</v>
          </cell>
          <cell r="D780">
            <v>147.86000000000001</v>
          </cell>
          <cell r="E780">
            <v>1</v>
          </cell>
          <cell r="F780">
            <v>0</v>
          </cell>
          <cell r="G780">
            <v>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16.607097150110803</v>
          </cell>
        </row>
        <row r="781">
          <cell r="A781" t="str">
            <v>Plomeros</v>
          </cell>
          <cell r="B781" t="str">
            <v>M. O.1075-5 [5] Tub. 3" pvc</v>
          </cell>
          <cell r="C781" t="str">
            <v>ml</v>
          </cell>
          <cell r="D781">
            <v>103.85</v>
          </cell>
          <cell r="E781">
            <v>1</v>
          </cell>
          <cell r="F781">
            <v>0</v>
          </cell>
          <cell r="G781">
            <v>1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23.644924262064361</v>
          </cell>
        </row>
        <row r="782">
          <cell r="A782" t="str">
            <v>Plomeros</v>
          </cell>
          <cell r="B782" t="str">
            <v>M. O.1075-6 [6] Tub. 4" pvc</v>
          </cell>
          <cell r="C782" t="str">
            <v>ml</v>
          </cell>
          <cell r="D782">
            <v>90</v>
          </cell>
          <cell r="E782">
            <v>1</v>
          </cell>
          <cell r="F782">
            <v>0</v>
          </cell>
          <cell r="G782">
            <v>1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27.283615384615374</v>
          </cell>
        </row>
        <row r="783">
          <cell r="A783" t="str">
            <v>Plomeros</v>
          </cell>
          <cell r="B783" t="str">
            <v>M. O.1075-7 [7] Tub. 6" pvc</v>
          </cell>
          <cell r="C783" t="str">
            <v>ml</v>
          </cell>
          <cell r="D783">
            <v>73.97</v>
          </cell>
          <cell r="E783">
            <v>1</v>
          </cell>
          <cell r="F783">
            <v>0</v>
          </cell>
          <cell r="G783">
            <v>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33.196233400235009</v>
          </cell>
        </row>
        <row r="784">
          <cell r="A784" t="str">
            <v>Plomeros</v>
          </cell>
          <cell r="B784" t="str">
            <v>M. O.1075-8 [8] Tub. 8" pvc</v>
          </cell>
          <cell r="C784" t="str">
            <v>ml</v>
          </cell>
          <cell r="D784">
            <v>67.5</v>
          </cell>
          <cell r="E784">
            <v>1</v>
          </cell>
          <cell r="F784">
            <v>0</v>
          </cell>
          <cell r="G784">
            <v>1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36.378153846153836</v>
          </cell>
        </row>
        <row r="785">
          <cell r="A785" t="str">
            <v>Plomeros</v>
          </cell>
          <cell r="B785" t="str">
            <v>M. O.1075-9 [9] Tub. 10" pvc</v>
          </cell>
          <cell r="C785" t="str">
            <v>ml</v>
          </cell>
          <cell r="D785">
            <v>106.25</v>
          </cell>
          <cell r="E785">
            <v>1</v>
          </cell>
          <cell r="F785">
            <v>0</v>
          </cell>
          <cell r="G785">
            <v>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43.906838009049743</v>
          </cell>
        </row>
        <row r="786">
          <cell r="A786" t="str">
            <v>Plomeros</v>
          </cell>
          <cell r="B786" t="str">
            <v>M. O.1075-10 [10] Tub. 12" pvc</v>
          </cell>
          <cell r="C786" t="str">
            <v>ml</v>
          </cell>
          <cell r="D786">
            <v>98.09</v>
          </cell>
          <cell r="E786">
            <v>1</v>
          </cell>
          <cell r="F786">
            <v>0</v>
          </cell>
          <cell r="G786">
            <v>4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47.55939992314746</v>
          </cell>
        </row>
        <row r="787">
          <cell r="A787" t="str">
            <v>Albañilería</v>
          </cell>
          <cell r="B787" t="str">
            <v xml:space="preserve">M.O. PULIMENTO Y BRILLADO PISOS, TODO COSTO  </v>
          </cell>
          <cell r="N787" t="str">
            <v>P. A.</v>
          </cell>
        </row>
        <row r="788">
          <cell r="A788" t="str">
            <v>Albañilería</v>
          </cell>
          <cell r="B788" t="str">
            <v>M. O.1076-1 [1] Cristalizado pisos (40 m2 mínimo)</v>
          </cell>
          <cell r="C788" t="str">
            <v>m²</v>
          </cell>
          <cell r="D788">
            <v>20.41</v>
          </cell>
          <cell r="E788">
            <v>1</v>
          </cell>
          <cell r="F788">
            <v>0</v>
          </cell>
          <cell r="G788">
            <v>1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120.30991595371796</v>
          </cell>
        </row>
        <row r="789">
          <cell r="A789" t="str">
            <v>Albañilería</v>
          </cell>
          <cell r="B789" t="str">
            <v>M. O.1076-2 [2] Limpieza escalón</v>
          </cell>
          <cell r="C789" t="str">
            <v>Ud</v>
          </cell>
          <cell r="D789">
            <v>25</v>
          </cell>
          <cell r="E789">
            <v>1</v>
          </cell>
          <cell r="F789">
            <v>0</v>
          </cell>
          <cell r="G789">
            <v>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98.221015384615342</v>
          </cell>
        </row>
        <row r="790">
          <cell r="A790" t="str">
            <v>Albañilería</v>
          </cell>
          <cell r="B790" t="str">
            <v>M. O.1076-3 [3] Limpieza zócalos</v>
          </cell>
          <cell r="C790" t="str">
            <v>Ud</v>
          </cell>
          <cell r="D790">
            <v>35.89</v>
          </cell>
          <cell r="E790">
            <v>1</v>
          </cell>
          <cell r="F790">
            <v>0</v>
          </cell>
          <cell r="G790">
            <v>1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68.418093747990625</v>
          </cell>
        </row>
        <row r="791">
          <cell r="A791" t="str">
            <v>Albañilería</v>
          </cell>
          <cell r="B791" t="str">
            <v>M. O.1076-4 [4] Limpieza, sal y cera</v>
          </cell>
          <cell r="C791" t="str">
            <v>Ud</v>
          </cell>
          <cell r="D791">
            <v>17.86</v>
          </cell>
          <cell r="E791">
            <v>1</v>
          </cell>
          <cell r="F791">
            <v>0</v>
          </cell>
          <cell r="G791">
            <v>1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137.48742355069339</v>
          </cell>
        </row>
        <row r="792">
          <cell r="A792" t="str">
            <v>Albañilería</v>
          </cell>
          <cell r="B792" t="str">
            <v>M. O.1076-5 [5] Pulimento básico</v>
          </cell>
          <cell r="C792" t="str">
            <v>Ud</v>
          </cell>
          <cell r="D792">
            <v>11.11</v>
          </cell>
          <cell r="E792">
            <v>1</v>
          </cell>
          <cell r="F792">
            <v>0</v>
          </cell>
          <cell r="G792">
            <v>1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221.01938655403995</v>
          </cell>
        </row>
        <row r="793">
          <cell r="A793" t="str">
            <v>Albañilería</v>
          </cell>
          <cell r="B793" t="str">
            <v>M. O.1076-6 [6] Pulimento escalón</v>
          </cell>
          <cell r="C793" t="str">
            <v>Ud</v>
          </cell>
          <cell r="D793">
            <v>9.26</v>
          </cell>
          <cell r="E793">
            <v>1</v>
          </cell>
          <cell r="F793">
            <v>0</v>
          </cell>
          <cell r="G793">
            <v>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265.17552749626174</v>
          </cell>
        </row>
        <row r="794">
          <cell r="A794" t="str">
            <v>Albañilería</v>
          </cell>
          <cell r="B794" t="str">
            <v>M. O.1076-7 [7] Pulimento mesetas</v>
          </cell>
          <cell r="C794" t="str">
            <v>Ud</v>
          </cell>
          <cell r="D794">
            <v>10.09</v>
          </cell>
          <cell r="E794">
            <v>1</v>
          </cell>
          <cell r="F794">
            <v>0</v>
          </cell>
          <cell r="G794">
            <v>1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243.36227795989927</v>
          </cell>
        </row>
        <row r="795">
          <cell r="A795" t="str">
            <v>Albañilería</v>
          </cell>
          <cell r="B795" t="str">
            <v>M. O.1076-8 [8] Pulimento Super Chapa</v>
          </cell>
          <cell r="C795" t="str">
            <v>Ud</v>
          </cell>
          <cell r="D795">
            <v>8.33</v>
          </cell>
          <cell r="E795">
            <v>1</v>
          </cell>
          <cell r="F795">
            <v>0</v>
          </cell>
          <cell r="G795">
            <v>1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294.78095853726097</v>
          </cell>
        </row>
        <row r="796">
          <cell r="A796" t="str">
            <v>Albañilería</v>
          </cell>
          <cell r="B796" t="str">
            <v>M. O.1076-9 [9] Pulimento y cristalizado</v>
          </cell>
          <cell r="C796" t="str">
            <v>Ud</v>
          </cell>
          <cell r="D796">
            <v>11.283824135172647</v>
          </cell>
          <cell r="E796">
            <v>1</v>
          </cell>
          <cell r="F796">
            <v>0</v>
          </cell>
          <cell r="G796">
            <v>1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217.61464510611262</v>
          </cell>
        </row>
        <row r="797">
          <cell r="A797" t="str">
            <v>Albañilería</v>
          </cell>
          <cell r="B797" t="str">
            <v>M. O.1076-10 [10] Pulimento y reparación piso viejo</v>
          </cell>
          <cell r="C797" t="str">
            <v>m²</v>
          </cell>
          <cell r="D797">
            <v>6.67</v>
          </cell>
          <cell r="E797">
            <v>1</v>
          </cell>
          <cell r="F797">
            <v>0</v>
          </cell>
          <cell r="G797">
            <v>1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368.14473532464524</v>
          </cell>
        </row>
        <row r="798">
          <cell r="A798" t="str">
            <v>Varillero</v>
          </cell>
          <cell r="B798" t="str">
            <v xml:space="preserve">M.O. VARILLEROS  </v>
          </cell>
          <cell r="N798" t="str">
            <v>P. A.</v>
          </cell>
        </row>
        <row r="799">
          <cell r="A799" t="str">
            <v>Varillero</v>
          </cell>
          <cell r="B799" t="str">
            <v>M. O.1077-1 [1] Coloc. acero ¼" en piso o losa</v>
          </cell>
          <cell r="C799" t="str">
            <v>qq</v>
          </cell>
          <cell r="D799">
            <v>6.39</v>
          </cell>
          <cell r="E799">
            <v>1</v>
          </cell>
          <cell r="F799">
            <v>0</v>
          </cell>
          <cell r="G799">
            <v>1</v>
          </cell>
          <cell r="H799">
            <v>0</v>
          </cell>
          <cell r="I799">
            <v>0</v>
          </cell>
          <cell r="J799">
            <v>0</v>
          </cell>
          <cell r="K799">
            <v>1</v>
          </cell>
          <cell r="L799">
            <v>0</v>
          </cell>
          <cell r="M799">
            <v>0</v>
          </cell>
          <cell r="N799">
            <v>482.36294691224271</v>
          </cell>
        </row>
        <row r="800">
          <cell r="A800" t="str">
            <v>Varillero</v>
          </cell>
          <cell r="B800" t="str">
            <v>M. O.1077-2 [2] Coloc. acero alta resistencia</v>
          </cell>
          <cell r="C800" t="str">
            <v>qq</v>
          </cell>
          <cell r="D800">
            <v>7.89</v>
          </cell>
          <cell r="E800">
            <v>1</v>
          </cell>
          <cell r="F800">
            <v>0</v>
          </cell>
          <cell r="G800">
            <v>2</v>
          </cell>
          <cell r="H800">
            <v>0</v>
          </cell>
          <cell r="I800">
            <v>0</v>
          </cell>
          <cell r="J800">
            <v>0</v>
          </cell>
          <cell r="K800">
            <v>1</v>
          </cell>
          <cell r="L800">
            <v>0</v>
          </cell>
          <cell r="M800">
            <v>0</v>
          </cell>
          <cell r="N800">
            <v>484.00818952910197</v>
          </cell>
        </row>
        <row r="801">
          <cell r="A801" t="str">
            <v>Varillero</v>
          </cell>
          <cell r="B801" t="str">
            <v>M. O.1077-3 [3] Coloc. acero col. 3/8" ó ½", hasta 6 de ½"</v>
          </cell>
          <cell r="C801" t="str">
            <v>m</v>
          </cell>
          <cell r="D801">
            <v>28.75</v>
          </cell>
          <cell r="E801">
            <v>1</v>
          </cell>
          <cell r="F801">
            <v>0</v>
          </cell>
          <cell r="G801">
            <v>1</v>
          </cell>
          <cell r="H801">
            <v>0</v>
          </cell>
          <cell r="I801">
            <v>0</v>
          </cell>
          <cell r="J801">
            <v>0</v>
          </cell>
          <cell r="K801">
            <v>1</v>
          </cell>
          <cell r="L801">
            <v>0</v>
          </cell>
          <cell r="M801">
            <v>0</v>
          </cell>
          <cell r="N801">
            <v>107.21040802675584</v>
          </cell>
        </row>
        <row r="802">
          <cell r="A802" t="str">
            <v>Varillero</v>
          </cell>
          <cell r="B802" t="str">
            <v>M. O.1077-4 [4] Coloc. acero col. Redonda 6 de ½" hasta 4 de ¾"</v>
          </cell>
          <cell r="C802" t="str">
            <v>m</v>
          </cell>
          <cell r="D802">
            <v>19.170000000000002</v>
          </cell>
          <cell r="E802">
            <v>1</v>
          </cell>
          <cell r="F802">
            <v>0</v>
          </cell>
          <cell r="G802">
            <v>1</v>
          </cell>
          <cell r="H802">
            <v>0</v>
          </cell>
          <cell r="I802">
            <v>0</v>
          </cell>
          <cell r="J802">
            <v>0</v>
          </cell>
          <cell r="K802">
            <v>1</v>
          </cell>
          <cell r="L802">
            <v>0</v>
          </cell>
          <cell r="M802">
            <v>0</v>
          </cell>
          <cell r="N802">
            <v>160.78764897074754</v>
          </cell>
        </row>
        <row r="803">
          <cell r="A803" t="str">
            <v>Varillero</v>
          </cell>
          <cell r="B803" t="str">
            <v>M. O.1077-5 [5] Coloc. acero dintel y v. Amarre hasta .20x.40 y ½" ó 3/8"</v>
          </cell>
          <cell r="C803" t="str">
            <v>m</v>
          </cell>
          <cell r="D803">
            <v>28.75</v>
          </cell>
          <cell r="E803">
            <v>1</v>
          </cell>
          <cell r="F803">
            <v>0</v>
          </cell>
          <cell r="G803">
            <v>1</v>
          </cell>
          <cell r="H803">
            <v>0</v>
          </cell>
          <cell r="I803">
            <v>0</v>
          </cell>
          <cell r="J803">
            <v>0</v>
          </cell>
          <cell r="K803">
            <v>1</v>
          </cell>
          <cell r="L803">
            <v>0</v>
          </cell>
          <cell r="M803">
            <v>0</v>
          </cell>
          <cell r="N803">
            <v>107.21040802675584</v>
          </cell>
        </row>
        <row r="804">
          <cell r="A804" t="str">
            <v>Varillero</v>
          </cell>
          <cell r="B804" t="str">
            <v>M. O.1077-6 [6] Coloc. Acero fuera ciudad (30 km. o más) (25% adic.)</v>
          </cell>
          <cell r="C804" t="str">
            <v>%</v>
          </cell>
          <cell r="D804" t="str">
            <v>P. A.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 t="str">
            <v>P. A.</v>
          </cell>
        </row>
        <row r="805">
          <cell r="A805" t="str">
            <v>Varillero</v>
          </cell>
          <cell r="B805" t="str">
            <v>M. O.1077-7 [7] Coloc. acero losa con Lima Hoya o Lima Tesa (50% adic.)</v>
          </cell>
          <cell r="C805" t="str">
            <v>qq</v>
          </cell>
          <cell r="D805">
            <v>7.89</v>
          </cell>
          <cell r="E805">
            <v>1</v>
          </cell>
          <cell r="F805">
            <v>0</v>
          </cell>
          <cell r="G805">
            <v>2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  <cell r="L805">
            <v>0</v>
          </cell>
          <cell r="M805">
            <v>0</v>
          </cell>
          <cell r="N805">
            <v>484.00818952910197</v>
          </cell>
        </row>
        <row r="806">
          <cell r="A806" t="str">
            <v>Varillero</v>
          </cell>
          <cell r="B806" t="str">
            <v>M. O.1077-8 [8] Coloc. acero malla electrosoldada</v>
          </cell>
          <cell r="C806" t="str">
            <v>qq</v>
          </cell>
          <cell r="D806">
            <v>6.39</v>
          </cell>
          <cell r="E806">
            <v>1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0</v>
          </cell>
          <cell r="K806">
            <v>1</v>
          </cell>
          <cell r="L806">
            <v>0</v>
          </cell>
          <cell r="M806">
            <v>0</v>
          </cell>
          <cell r="N806">
            <v>482.36294691224271</v>
          </cell>
        </row>
        <row r="807">
          <cell r="A807" t="str">
            <v>Varillero</v>
          </cell>
          <cell r="B807" t="str">
            <v>M. O.1077-9 [9] Coloc. acero normal</v>
          </cell>
          <cell r="C807" t="str">
            <v>qq</v>
          </cell>
          <cell r="D807">
            <v>9.58</v>
          </cell>
          <cell r="E807">
            <v>1</v>
          </cell>
          <cell r="F807">
            <v>0</v>
          </cell>
          <cell r="G807">
            <v>1</v>
          </cell>
          <cell r="H807">
            <v>0</v>
          </cell>
          <cell r="I807">
            <v>0</v>
          </cell>
          <cell r="J807">
            <v>0</v>
          </cell>
          <cell r="K807">
            <v>1</v>
          </cell>
          <cell r="L807">
            <v>0</v>
          </cell>
          <cell r="M807">
            <v>0</v>
          </cell>
          <cell r="N807">
            <v>321.74313473582782</v>
          </cell>
        </row>
        <row r="808">
          <cell r="A808" t="str">
            <v>Varillero</v>
          </cell>
          <cell r="B808" t="str">
            <v>M. O.1077-10 [10] Coloc. acero rampa escalera corriente</v>
          </cell>
          <cell r="C808" t="str">
            <v>rampa</v>
          </cell>
          <cell r="D808">
            <v>1.2</v>
          </cell>
          <cell r="E808">
            <v>1</v>
          </cell>
          <cell r="F808">
            <v>0</v>
          </cell>
          <cell r="G808">
            <v>2</v>
          </cell>
          <cell r="H808">
            <v>0</v>
          </cell>
          <cell r="I808">
            <v>0</v>
          </cell>
          <cell r="J808">
            <v>0</v>
          </cell>
          <cell r="K808">
            <v>1</v>
          </cell>
          <cell r="L808">
            <v>0</v>
          </cell>
          <cell r="M808">
            <v>0</v>
          </cell>
          <cell r="N808">
            <v>3182.3538461538456</v>
          </cell>
        </row>
        <row r="809">
          <cell r="A809" t="str">
            <v>Varillero</v>
          </cell>
          <cell r="B809" t="str">
            <v>M. O.1077-11 [11] Coloc. acero viga 6 de ½" ó ¾", 2 de 1" y 2 de ¾", 25x40</v>
          </cell>
          <cell r="C809" t="str">
            <v>m</v>
          </cell>
          <cell r="D809">
            <v>35.5</v>
          </cell>
          <cell r="E809">
            <v>1</v>
          </cell>
          <cell r="F809">
            <v>0</v>
          </cell>
          <cell r="G809">
            <v>2</v>
          </cell>
          <cell r="H809">
            <v>0</v>
          </cell>
          <cell r="I809">
            <v>0</v>
          </cell>
          <cell r="J809">
            <v>0</v>
          </cell>
          <cell r="K809">
            <v>1</v>
          </cell>
          <cell r="L809">
            <v>0</v>
          </cell>
          <cell r="M809">
            <v>0</v>
          </cell>
          <cell r="N809">
            <v>107.57252437703139</v>
          </cell>
        </row>
        <row r="810">
          <cell r="A810" t="str">
            <v>Varillero</v>
          </cell>
          <cell r="B810" t="str">
            <v>M. O.1077-12 [12] Coloc. acero viga postens. Y pórticos en col.</v>
          </cell>
          <cell r="C810" t="str">
            <v>qq</v>
          </cell>
          <cell r="D810">
            <v>7.47</v>
          </cell>
          <cell r="E810">
            <v>1</v>
          </cell>
          <cell r="F810">
            <v>0</v>
          </cell>
          <cell r="G810">
            <v>2</v>
          </cell>
          <cell r="H810">
            <v>0</v>
          </cell>
          <cell r="I810">
            <v>0</v>
          </cell>
          <cell r="J810">
            <v>0</v>
          </cell>
          <cell r="K810">
            <v>1</v>
          </cell>
          <cell r="L810">
            <v>0</v>
          </cell>
          <cell r="M810">
            <v>0</v>
          </cell>
          <cell r="N810">
            <v>511.22150139017594</v>
          </cell>
        </row>
        <row r="811">
          <cell r="A811" t="str">
            <v>Varillero</v>
          </cell>
          <cell r="B811" t="str">
            <v>M. O.1077-13 [13] Coloc. acero zapata de muros</v>
          </cell>
          <cell r="C811" t="str">
            <v>m</v>
          </cell>
          <cell r="D811">
            <v>28.75</v>
          </cell>
          <cell r="E811">
            <v>1</v>
          </cell>
          <cell r="F811">
            <v>0</v>
          </cell>
          <cell r="G811">
            <v>1</v>
          </cell>
          <cell r="H811">
            <v>0</v>
          </cell>
          <cell r="I811">
            <v>0</v>
          </cell>
          <cell r="J811">
            <v>0</v>
          </cell>
          <cell r="K811">
            <v>1</v>
          </cell>
          <cell r="L811">
            <v>0</v>
          </cell>
          <cell r="M811">
            <v>0</v>
          </cell>
          <cell r="N811">
            <v>107.21040802675584</v>
          </cell>
        </row>
        <row r="812">
          <cell r="A812" t="str">
            <v>Varillero</v>
          </cell>
          <cell r="B812" t="str">
            <v>M. O.1077-14 [14] Subir acero techo 2do. Nivel (10%)</v>
          </cell>
          <cell r="C812" t="str">
            <v>qq</v>
          </cell>
          <cell r="D812">
            <v>70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4</v>
          </cell>
          <cell r="M812">
            <v>0</v>
          </cell>
          <cell r="N812">
            <v>32.717670329670327</v>
          </cell>
        </row>
        <row r="813">
          <cell r="A813" t="str">
            <v>Varillero</v>
          </cell>
          <cell r="B813" t="str">
            <v>M. O.1077-15 [15] Subir acero techo 3er. Nivel (15%)</v>
          </cell>
          <cell r="C813" t="str">
            <v>qq</v>
          </cell>
          <cell r="D813">
            <v>46.67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4</v>
          </cell>
          <cell r="M813">
            <v>0</v>
          </cell>
          <cell r="N813">
            <v>49.073000280199757</v>
          </cell>
        </row>
        <row r="814">
          <cell r="A814" t="str">
            <v>Varillero</v>
          </cell>
          <cell r="B814" t="str">
            <v>M. O.1077-16 [16] Subir acero techo 4to. Nivel (20%)</v>
          </cell>
          <cell r="C814" t="str">
            <v>qq</v>
          </cell>
          <cell r="D814">
            <v>35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4</v>
          </cell>
          <cell r="M814">
            <v>0</v>
          </cell>
          <cell r="N814">
            <v>65.435340659340653</v>
          </cell>
        </row>
        <row r="815">
          <cell r="A815" t="str">
            <v>Varillero</v>
          </cell>
          <cell r="B815" t="str">
            <v>M. O.1077-17 [17] Subir acero techo 5to. Nivel (25%)</v>
          </cell>
          <cell r="C815" t="str">
            <v>qq</v>
          </cell>
          <cell r="D815">
            <v>28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4</v>
          </cell>
          <cell r="M815">
            <v>0</v>
          </cell>
          <cell r="N815">
            <v>81.794175824175809</v>
          </cell>
        </row>
        <row r="816">
          <cell r="A816" t="str">
            <v>Varillero</v>
          </cell>
          <cell r="B816" t="str">
            <v>M. O.1077-18 [18] Subir acero techo 6to. Nivel (30%)</v>
          </cell>
          <cell r="C816" t="str">
            <v>qq</v>
          </cell>
          <cell r="D816">
            <v>23.33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4</v>
          </cell>
          <cell r="M816">
            <v>0</v>
          </cell>
          <cell r="N816">
            <v>98.16703485113257</v>
          </cell>
        </row>
        <row r="817">
          <cell r="A817" t="str">
            <v>Varillero</v>
          </cell>
          <cell r="B817" t="str">
            <v>M. O.1077-19 [19] Trasladar acero distancia &gt; 10 m. (10% adicional)</v>
          </cell>
          <cell r="C817" t="str">
            <v>qq</v>
          </cell>
          <cell r="D817" t="str">
            <v>P. A.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str">
            <v>P. A.</v>
          </cell>
        </row>
        <row r="818">
          <cell r="A818" t="str">
            <v>Técnicos Especiales</v>
          </cell>
          <cell r="B818" t="str">
            <v xml:space="preserve">SERVICIOS TRANSPORTE  </v>
          </cell>
          <cell r="N818" t="str">
            <v>P. A.</v>
          </cell>
        </row>
        <row r="819">
          <cell r="A819" t="str">
            <v>Técnicos Especiales</v>
          </cell>
          <cell r="B819" t="str">
            <v>TR-1078-1 [1] Transporte de Material (bote)</v>
          </cell>
          <cell r="C819" t="str">
            <v>m³/km</v>
          </cell>
          <cell r="D819">
            <v>6.39</v>
          </cell>
          <cell r="E819">
            <v>1</v>
          </cell>
          <cell r="F819">
            <v>0</v>
          </cell>
          <cell r="G819">
            <v>1</v>
          </cell>
          <cell r="H819">
            <v>0</v>
          </cell>
          <cell r="I819">
            <v>0</v>
          </cell>
          <cell r="J819">
            <v>0</v>
          </cell>
          <cell r="K819">
            <v>1</v>
          </cell>
          <cell r="L819">
            <v>0</v>
          </cell>
          <cell r="M819">
            <v>0</v>
          </cell>
          <cell r="N819">
            <v>482.36294691224271</v>
          </cell>
        </row>
        <row r="820">
          <cell r="A820" t="str">
            <v>Técnicos Especiales</v>
          </cell>
          <cell r="B820" t="str">
            <v xml:space="preserve">TR-1078-2 [2] Perforación de pozo Filtrante </v>
          </cell>
          <cell r="C820" t="str">
            <v>UD</v>
          </cell>
          <cell r="D820">
            <v>6.39</v>
          </cell>
          <cell r="E820">
            <v>1</v>
          </cell>
          <cell r="F820">
            <v>0</v>
          </cell>
          <cell r="G820">
            <v>1</v>
          </cell>
          <cell r="H820">
            <v>0</v>
          </cell>
          <cell r="I820">
            <v>0</v>
          </cell>
          <cell r="J820">
            <v>0</v>
          </cell>
          <cell r="K820">
            <v>1</v>
          </cell>
          <cell r="L820">
            <v>0</v>
          </cell>
          <cell r="M820">
            <v>0</v>
          </cell>
          <cell r="N820">
            <v>482.36294691224271</v>
          </cell>
        </row>
        <row r="821">
          <cell r="A821" t="str">
            <v>Constructores Acero</v>
          </cell>
          <cell r="B821" t="str">
            <v xml:space="preserve">M.O. HERRERÍA  </v>
          </cell>
          <cell r="N821" t="str">
            <v>P. A.</v>
          </cell>
        </row>
        <row r="822">
          <cell r="A822" t="str">
            <v>Constructores Acero</v>
          </cell>
          <cell r="B822" t="str">
            <v>M. O.1079-1 [1] Soldadura de conexiones de Placas</v>
          </cell>
          <cell r="C822" t="str">
            <v>UDS</v>
          </cell>
          <cell r="D822">
            <v>4.9800000000000004</v>
          </cell>
          <cell r="E822">
            <v>1</v>
          </cell>
          <cell r="F822">
            <v>0</v>
          </cell>
          <cell r="G822">
            <v>1</v>
          </cell>
          <cell r="H822">
            <v>0</v>
          </cell>
          <cell r="I822">
            <v>0</v>
          </cell>
          <cell r="J822">
            <v>0</v>
          </cell>
          <cell r="K822">
            <v>1</v>
          </cell>
          <cell r="L822">
            <v>0</v>
          </cell>
          <cell r="M822">
            <v>0</v>
          </cell>
          <cell r="N822">
            <v>618.93558850787758</v>
          </cell>
        </row>
        <row r="823">
          <cell r="A823" t="str">
            <v>Constructores Acero</v>
          </cell>
          <cell r="B823" t="str">
            <v xml:space="preserve">M. O.1079-2 [2] Colocación de Placas </v>
          </cell>
          <cell r="C823" t="str">
            <v>UDS</v>
          </cell>
          <cell r="D823">
            <v>3.97</v>
          </cell>
          <cell r="E823">
            <v>1</v>
          </cell>
          <cell r="F823">
            <v>0</v>
          </cell>
          <cell r="G823">
            <v>2</v>
          </cell>
          <cell r="H823">
            <v>0</v>
          </cell>
          <cell r="I823">
            <v>0</v>
          </cell>
          <cell r="J823">
            <v>0</v>
          </cell>
          <cell r="K823">
            <v>1</v>
          </cell>
          <cell r="L823">
            <v>0</v>
          </cell>
          <cell r="M823">
            <v>0</v>
          </cell>
          <cell r="N823">
            <v>961.92055803138896</v>
          </cell>
        </row>
        <row r="824">
          <cell r="A824" t="str">
            <v>Constructores Acero</v>
          </cell>
          <cell r="B824" t="str">
            <v>M. O.1079-3 [3] Transporte de Vigas de Alas Anchas</v>
          </cell>
          <cell r="C824" t="str">
            <v>P. A.</v>
          </cell>
          <cell r="D824">
            <v>0.44</v>
          </cell>
          <cell r="E824">
            <v>1</v>
          </cell>
          <cell r="F824">
            <v>0</v>
          </cell>
          <cell r="G824">
            <v>2</v>
          </cell>
          <cell r="H824">
            <v>0</v>
          </cell>
          <cell r="I824">
            <v>0</v>
          </cell>
          <cell r="J824">
            <v>0</v>
          </cell>
          <cell r="K824">
            <v>1</v>
          </cell>
          <cell r="L824">
            <v>0</v>
          </cell>
          <cell r="M824">
            <v>0</v>
          </cell>
          <cell r="N824">
            <v>8679.1468531468508</v>
          </cell>
        </row>
        <row r="825">
          <cell r="A825" t="str">
            <v>Constructores Acero</v>
          </cell>
          <cell r="B825" t="str">
            <v>M. O.1079-4 [4] Alquiler Planta Eléctrica y Combustible</v>
          </cell>
          <cell r="C825" t="str">
            <v>Día</v>
          </cell>
          <cell r="D825">
            <v>0.31</v>
          </cell>
          <cell r="E825">
            <v>1</v>
          </cell>
          <cell r="F825">
            <v>0</v>
          </cell>
          <cell r="G825">
            <v>2</v>
          </cell>
          <cell r="H825">
            <v>0</v>
          </cell>
          <cell r="I825">
            <v>0</v>
          </cell>
          <cell r="J825">
            <v>0</v>
          </cell>
          <cell r="K825">
            <v>1</v>
          </cell>
          <cell r="L825">
            <v>0</v>
          </cell>
          <cell r="M825">
            <v>0</v>
          </cell>
          <cell r="N825">
            <v>12318.789081885852</v>
          </cell>
        </row>
        <row r="826">
          <cell r="A826" t="str">
            <v>Constructores Acero</v>
          </cell>
          <cell r="B826" t="str">
            <v>M. O.1079-5 [5] Grúa e Izaje</v>
          </cell>
          <cell r="C826" t="str">
            <v>P. A.</v>
          </cell>
          <cell r="D826">
            <v>0.5</v>
          </cell>
          <cell r="E826">
            <v>1</v>
          </cell>
          <cell r="F826">
            <v>0</v>
          </cell>
          <cell r="G826">
            <v>2</v>
          </cell>
          <cell r="H826">
            <v>0</v>
          </cell>
          <cell r="I826">
            <v>0</v>
          </cell>
          <cell r="J826">
            <v>0</v>
          </cell>
          <cell r="K826">
            <v>1</v>
          </cell>
          <cell r="L826">
            <v>0</v>
          </cell>
          <cell r="M826">
            <v>0</v>
          </cell>
          <cell r="N826">
            <v>7637.6492307692288</v>
          </cell>
        </row>
        <row r="827">
          <cell r="A827" t="str">
            <v>Constructores Acero</v>
          </cell>
          <cell r="B827" t="str">
            <v>MO-1001-9 [MAM] Maestro de Carpintería Metálica</v>
          </cell>
          <cell r="C827" t="str">
            <v>Día</v>
          </cell>
          <cell r="D827">
            <v>0.85</v>
          </cell>
          <cell r="E827">
            <v>1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2022.3529411764707</v>
          </cell>
        </row>
        <row r="828">
          <cell r="A828" t="str">
            <v>Constructores Acero</v>
          </cell>
          <cell r="B828" t="str">
            <v>MO-1001-10 [OPE] Operador de Equipo Pesado (GRÚA)</v>
          </cell>
          <cell r="C828" t="str">
            <v>Día</v>
          </cell>
          <cell r="D828">
            <v>0.85</v>
          </cell>
          <cell r="E828">
            <v>0</v>
          </cell>
          <cell r="F828">
            <v>0</v>
          </cell>
          <cell r="G828">
            <v>0</v>
          </cell>
          <cell r="H828">
            <v>1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1605.4371040723984</v>
          </cell>
        </row>
        <row r="829">
          <cell r="A829" t="str">
            <v>Constructores Acero</v>
          </cell>
          <cell r="B829" t="str">
            <v>MO-1001-13 [AEM] Armadores Estructuras Metálica</v>
          </cell>
          <cell r="C829" t="str">
            <v>Día</v>
          </cell>
          <cell r="D829">
            <v>0.85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0</v>
          </cell>
          <cell r="M829">
            <v>0</v>
          </cell>
          <cell r="N829">
            <v>1124.7393665158368</v>
          </cell>
        </row>
        <row r="830">
          <cell r="A830" t="str">
            <v>Constructores Acero</v>
          </cell>
          <cell r="B830" t="str">
            <v>MO-1001-14 [AyEM] Ayudante Estructuras Metálica</v>
          </cell>
          <cell r="C830" t="str">
            <v>Día</v>
          </cell>
          <cell r="D830">
            <v>0.85</v>
          </cell>
          <cell r="E830">
            <v>0</v>
          </cell>
          <cell r="F830">
            <v>0</v>
          </cell>
          <cell r="G830">
            <v>1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866.50045248868685</v>
          </cell>
        </row>
        <row r="831">
          <cell r="A831" t="str">
            <v>Constructores Acero</v>
          </cell>
          <cell r="B831" t="str">
            <v>MO-1001-11 [SEM] Soldadores - Estructura Metálica</v>
          </cell>
          <cell r="C831" t="str">
            <v>Día</v>
          </cell>
          <cell r="D831">
            <v>0.85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1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1283.4162895927611</v>
          </cell>
        </row>
        <row r="832">
          <cell r="A832" t="str">
            <v>Constructores Acero</v>
          </cell>
          <cell r="B832" t="str">
            <v>MO-1001-12 [PEM] Pintor Estructura Metálica</v>
          </cell>
          <cell r="C832" t="str">
            <v>Día</v>
          </cell>
          <cell r="D832">
            <v>0.85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1</v>
          </cell>
          <cell r="L832">
            <v>0</v>
          </cell>
          <cell r="M832">
            <v>0</v>
          </cell>
          <cell r="N832">
            <v>737.38099547511399</v>
          </cell>
        </row>
        <row r="833">
          <cell r="A833" t="str">
            <v>Técnicos Especiales</v>
          </cell>
          <cell r="B833" t="str">
            <v>INSTALACIONES MACCAFERRI</v>
          </cell>
          <cell r="N833" t="str">
            <v>P. A.</v>
          </cell>
        </row>
        <row r="834">
          <cell r="A834" t="str">
            <v>Técnicos Especiales</v>
          </cell>
          <cell r="B834" t="str">
            <v>MO-1081-1 [1] Instalación de Geomantas y/o Geotextiles</v>
          </cell>
          <cell r="C834" t="str">
            <v>m2</v>
          </cell>
          <cell r="D834">
            <v>81.579826324573517</v>
          </cell>
          <cell r="E834">
            <v>1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2</v>
          </cell>
          <cell r="L834">
            <v>3</v>
          </cell>
          <cell r="M834">
            <v>0</v>
          </cell>
          <cell r="N834">
            <v>57.492465918655604</v>
          </cell>
        </row>
        <row r="835">
          <cell r="A835" t="str">
            <v>Técnicos Especiales</v>
          </cell>
          <cell r="B835" t="str">
            <v>MO-1081-2 [2] Instalación de Cajas Gaviones h ≤ 3.00 m</v>
          </cell>
          <cell r="C835" t="str">
            <v>m3</v>
          </cell>
          <cell r="D835">
            <v>13.7</v>
          </cell>
          <cell r="E835">
            <v>1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2</v>
          </cell>
          <cell r="L835">
            <v>4</v>
          </cell>
          <cell r="M835">
            <v>0</v>
          </cell>
          <cell r="N835">
            <v>384.14486243683336</v>
          </cell>
        </row>
        <row r="836">
          <cell r="A836" t="str">
            <v>Técnicos Especiales</v>
          </cell>
          <cell r="B836" t="str">
            <v>MO-1081-2 [2] Colocación de piedra en cajas de Gaviones h ≤ 3.00 m</v>
          </cell>
          <cell r="C836" t="str">
            <v>m3</v>
          </cell>
          <cell r="D836">
            <v>27.587184165966185</v>
          </cell>
          <cell r="E836">
            <v>1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2</v>
          </cell>
          <cell r="L836">
            <v>4</v>
          </cell>
          <cell r="M836">
            <v>0</v>
          </cell>
          <cell r="N836">
            <v>190.76918411547126</v>
          </cell>
        </row>
        <row r="837">
          <cell r="A837" t="str">
            <v>Técnicos Especiales</v>
          </cell>
          <cell r="B837" t="str">
            <v>MO-1081-3 [3] Instalación de Cajas Gaviones 3.01 ≤ h ≤ 6.00 m</v>
          </cell>
          <cell r="C837" t="str">
            <v>m3</v>
          </cell>
          <cell r="D837">
            <v>9.2200000000000006</v>
          </cell>
          <cell r="E837">
            <v>1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2</v>
          </cell>
          <cell r="L837">
            <v>4</v>
          </cell>
          <cell r="M837">
            <v>0</v>
          </cell>
          <cell r="N837">
            <v>570.80093442349414</v>
          </cell>
        </row>
        <row r="838">
          <cell r="A838" t="str">
            <v>Técnicos Especiales</v>
          </cell>
          <cell r="B838" t="str">
            <v>MO-1081-3 [3] Colocación de Piedra en Cajas Gaviones 3.01 ≤ h ≤ 6.00 m</v>
          </cell>
          <cell r="C838" t="str">
            <v>m3</v>
          </cell>
          <cell r="D838">
            <v>23.45</v>
          </cell>
          <cell r="E838">
            <v>1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2</v>
          </cell>
          <cell r="L838">
            <v>4</v>
          </cell>
          <cell r="M838">
            <v>0</v>
          </cell>
          <cell r="N838">
            <v>224.42578317205189</v>
          </cell>
        </row>
        <row r="839">
          <cell r="A839" t="str">
            <v>Albañilería</v>
          </cell>
          <cell r="B839" t="str">
            <v xml:space="preserve">INSTALACIÓN EMME DUE  </v>
          </cell>
          <cell r="N839" t="str">
            <v>P. A.</v>
          </cell>
        </row>
        <row r="840">
          <cell r="A840" t="str">
            <v>Albañilería</v>
          </cell>
          <cell r="B840" t="str">
            <v>M. O.1080-1 [1] Instalación de Panel Simple Normal en muros</v>
          </cell>
          <cell r="C840" t="str">
            <v>m²</v>
          </cell>
          <cell r="D840">
            <v>58</v>
          </cell>
          <cell r="E840">
            <v>1</v>
          </cell>
          <cell r="F840">
            <v>0</v>
          </cell>
          <cell r="G840">
            <v>2</v>
          </cell>
          <cell r="H840">
            <v>3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125.61923076923074</v>
          </cell>
        </row>
        <row r="841">
          <cell r="A841" t="str">
            <v>Albañilería</v>
          </cell>
          <cell r="B841" t="str">
            <v>M. O.1080-2 [2] Instalación de Panel Reforzado Normal en Losas</v>
          </cell>
          <cell r="C841" t="str">
            <v>m²</v>
          </cell>
          <cell r="D841">
            <v>44.8</v>
          </cell>
          <cell r="E841">
            <v>1</v>
          </cell>
          <cell r="F841">
            <v>0</v>
          </cell>
          <cell r="G841">
            <v>3</v>
          </cell>
          <cell r="H841">
            <v>2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148.61203640109886</v>
          </cell>
        </row>
        <row r="842">
          <cell r="A842" t="str">
            <v>Albañilería</v>
          </cell>
          <cell r="B842" t="str">
            <v>M. O.1080-3 [3] Instalación de Panel Escalera</v>
          </cell>
          <cell r="C842" t="str">
            <v>ud</v>
          </cell>
          <cell r="D842">
            <v>1.5</v>
          </cell>
          <cell r="E842">
            <v>1</v>
          </cell>
          <cell r="F842">
            <v>0</v>
          </cell>
          <cell r="G842">
            <v>2</v>
          </cell>
          <cell r="H842">
            <v>2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3947.5292307692303</v>
          </cell>
        </row>
        <row r="843">
          <cell r="A843" t="str">
            <v>Albañilería</v>
          </cell>
          <cell r="B843" t="str">
            <v>M. O.1080-4 [4] Revocado de Panel Simple Normal en muros</v>
          </cell>
          <cell r="C843" t="str">
            <v>m²</v>
          </cell>
          <cell r="D843">
            <v>125.71</v>
          </cell>
          <cell r="E843">
            <v>1</v>
          </cell>
          <cell r="F843">
            <v>0</v>
          </cell>
          <cell r="G843">
            <v>2</v>
          </cell>
          <cell r="H843">
            <v>0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0</v>
          </cell>
          <cell r="N843">
            <v>38.624722346303756</v>
          </cell>
        </row>
        <row r="844">
          <cell r="A844" t="str">
            <v>Albañilería</v>
          </cell>
          <cell r="B844" t="str">
            <v>M. O.1080-5 [5] Revocado de Panel Reforzado Normal en Losas</v>
          </cell>
          <cell r="C844" t="str">
            <v>m²</v>
          </cell>
          <cell r="D844">
            <v>125.71</v>
          </cell>
          <cell r="E844">
            <v>1</v>
          </cell>
          <cell r="F844">
            <v>0</v>
          </cell>
          <cell r="G844">
            <v>2</v>
          </cell>
          <cell r="H844">
            <v>0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0</v>
          </cell>
          <cell r="N844">
            <v>38.624722346303756</v>
          </cell>
        </row>
        <row r="845">
          <cell r="A845" t="str">
            <v>Albañilería</v>
          </cell>
          <cell r="B845" t="str">
            <v>M. O.1080-6 [6] Revocado de Panel Escalera</v>
          </cell>
          <cell r="C845" t="str">
            <v>m²</v>
          </cell>
          <cell r="D845">
            <v>108.57</v>
          </cell>
          <cell r="E845">
            <v>1</v>
          </cell>
          <cell r="F845">
            <v>0</v>
          </cell>
          <cell r="G845">
            <v>2</v>
          </cell>
          <cell r="H845">
            <v>0</v>
          </cell>
          <cell r="I845">
            <v>1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39.448785257295889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  <sheetName val="Col.Carga"/>
      <sheetName val="Col.Carga (2)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Pedido"/>
    </sheetNames>
    <sheetDataSet>
      <sheetData sheetId="0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1" refreshError="1">
        <row r="16">
          <cell r="I1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  <sheetName val="Soportes Grales.Controles de Ob"/>
      <sheetName val="Hoja1"/>
      <sheetName val="Hoja2"/>
      <sheetName val="Hoja3"/>
      <sheetName val="Ins1"/>
      <sheetName val="Ins2"/>
      <sheetName val="InsOfic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  <sheetName val="Hoja1"/>
      <sheetName val="Hoja2"/>
      <sheetName val="Presupuesto"/>
      <sheetName val="Analisis albañileria"/>
      <sheetName val="Analisis Electrico"/>
      <sheetName val="qqLosa1 "/>
      <sheetName val="qqEscalera"/>
    </sheetNames>
    <sheetDataSet>
      <sheetData sheetId="0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MANO DE OBRA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"/>
      <sheetName val="Hormigón"/>
      <sheetName val="Cuantia"/>
      <sheetName val="Informe Cuantia"/>
    </sheetNames>
    <sheetDataSet>
      <sheetData sheetId="0"/>
      <sheetData sheetId="1">
        <row r="1">
          <cell r="A1" t="str">
            <v>Item</v>
          </cell>
          <cell r="B1" t="str">
            <v>ID Elemento</v>
          </cell>
          <cell r="C1" t="str">
            <v>Elemento</v>
          </cell>
          <cell r="D1" t="str">
            <v>x-x'</v>
          </cell>
          <cell r="E1" t="str">
            <v>y-y'</v>
          </cell>
          <cell r="F1" t="str">
            <v>z-z'</v>
          </cell>
          <cell r="G1" t="str">
            <v>Vol</v>
          </cell>
          <cell r="H1" t="str">
            <v>Cantidad</v>
          </cell>
          <cell r="I1" t="str">
            <v>Vol Total</v>
          </cell>
          <cell r="J1" t="str">
            <v>f'c</v>
          </cell>
          <cell r="K1" t="str">
            <v>Armado</v>
          </cell>
        </row>
        <row r="2">
          <cell r="A2" t="str">
            <v>a.-</v>
          </cell>
          <cell r="B2" t="str">
            <v>Zapata de  Muro [ 0.60 x 50.51 x 0.30 ] - f'c=210 kg/cm²@28d -&gt; 4 Ø 1/2'' + est Ø3/8'' @ 0.20 m</v>
          </cell>
          <cell r="C2" t="str">
            <v>Zapata de  Muro</v>
          </cell>
          <cell r="D2">
            <v>0.6</v>
          </cell>
          <cell r="E2">
            <v>50.505000000000003</v>
          </cell>
          <cell r="F2">
            <v>0.3</v>
          </cell>
          <cell r="G2">
            <v>9.0908999999999995</v>
          </cell>
          <cell r="H2">
            <v>1</v>
          </cell>
          <cell r="I2">
            <v>9.0908999999999995</v>
          </cell>
          <cell r="J2">
            <v>210</v>
          </cell>
          <cell r="K2" t="str">
            <v>4 Ø 1/2'' + est Ø3/8'' @ 0.20 m</v>
          </cell>
        </row>
        <row r="3">
          <cell r="A3" t="str">
            <v>b.-</v>
          </cell>
          <cell r="B3" t="str">
            <v>Zapata Z1 [ 1.00 x 1.00 x 0.40 ] - f'c=210 kg/cm²@28d -&gt; Ø 1/2'' @ 0.15 m AC AD</v>
          </cell>
          <cell r="C3" t="str">
            <v>Zapata Z1</v>
          </cell>
          <cell r="D3">
            <v>1</v>
          </cell>
          <cell r="E3">
            <v>1</v>
          </cell>
          <cell r="F3">
            <v>0.4</v>
          </cell>
          <cell r="G3">
            <v>0.4</v>
          </cell>
          <cell r="H3">
            <v>1</v>
          </cell>
          <cell r="I3">
            <v>0.4</v>
          </cell>
          <cell r="J3">
            <v>210</v>
          </cell>
          <cell r="K3" t="str">
            <v>Ø 1/2'' @ 0.15 m AC AD</v>
          </cell>
        </row>
        <row r="4">
          <cell r="A4" t="str">
            <v>c.-</v>
          </cell>
          <cell r="B4" t="str">
            <v>Columna C1 [ 0.30 x 0.45 x 7.62 ] - f'c=210 kg/cm²@28d -&gt; 6 Ø 3/4'' + est Ø3/8'' @ 0.15 m</v>
          </cell>
          <cell r="C4" t="str">
            <v>Columna C1</v>
          </cell>
          <cell r="D4">
            <v>0.3</v>
          </cell>
          <cell r="E4">
            <v>0.45</v>
          </cell>
          <cell r="F4">
            <v>7.62</v>
          </cell>
          <cell r="G4">
            <v>1.0287000000000002</v>
          </cell>
          <cell r="H4">
            <v>7.0314960629921259</v>
          </cell>
          <cell r="I4">
            <v>7.2333000000000007</v>
          </cell>
          <cell r="J4">
            <v>210</v>
          </cell>
          <cell r="K4" t="str">
            <v>6 Ø 3/4'' + est Ø3/8'' @ 0.15 m</v>
          </cell>
        </row>
        <row r="5">
          <cell r="A5" t="str">
            <v>d.-</v>
          </cell>
          <cell r="B5" t="str">
            <v>Viga V1 [ 0.15 x 0.28 x 29.40 ] - f'c=210 kg/cm²@28d -&gt; 7 Ø 1/2'' + est Ø3/8'' @ 0.15 m</v>
          </cell>
          <cell r="C5" t="str">
            <v>Viga V1</v>
          </cell>
          <cell r="D5">
            <v>0.15</v>
          </cell>
          <cell r="E5">
            <v>0.28000000000000003</v>
          </cell>
          <cell r="F5">
            <v>29.4</v>
          </cell>
          <cell r="G5">
            <v>1.2348000000000001</v>
          </cell>
          <cell r="H5">
            <v>1</v>
          </cell>
          <cell r="I5">
            <v>1.2348000000000001</v>
          </cell>
          <cell r="J5">
            <v>210</v>
          </cell>
          <cell r="K5" t="str">
            <v>7 Ø 1/2'' + est Ø3/8'' @ 0.15 m</v>
          </cell>
        </row>
        <row r="6">
          <cell r="A6" t="str">
            <v>e.-</v>
          </cell>
          <cell r="B6" t="str">
            <v>Dintel D1 [ 0.15 x 0.20 x 1.00 ] - f'c=210 kg/cm²@28d -&gt; 2 Ø1/2'' + 2 Ø 3/8'' + est Ø3/8'' @ 0.20 m</v>
          </cell>
          <cell r="C6" t="str">
            <v>Dintel D1</v>
          </cell>
          <cell r="D6">
            <v>0.15</v>
          </cell>
          <cell r="E6">
            <v>0.2</v>
          </cell>
          <cell r="F6">
            <v>1</v>
          </cell>
          <cell r="G6">
            <v>0.03</v>
          </cell>
          <cell r="H6">
            <v>6</v>
          </cell>
          <cell r="I6">
            <v>0.18</v>
          </cell>
          <cell r="J6">
            <v>210</v>
          </cell>
          <cell r="K6" t="str">
            <v>2 Ø1/2'' + 2 Ø 3/8'' + est Ø3/8'' @ 0.20 m</v>
          </cell>
        </row>
        <row r="7">
          <cell r="A7" t="str">
            <v>f.-</v>
          </cell>
          <cell r="B7" t="str">
            <v>Dintel D2 [ 0.15 x 0.40 x 2.00 ] - f'c=210 kg/cm²@28d -&gt; 3 Ø1/2'' + 3 Ø 3/8'' + est Ø3/8'' @ 0.20 m</v>
          </cell>
          <cell r="C7" t="str">
            <v>Dintel D2</v>
          </cell>
          <cell r="D7">
            <v>0.15</v>
          </cell>
          <cell r="E7">
            <v>0.4</v>
          </cell>
          <cell r="F7">
            <v>2</v>
          </cell>
          <cell r="G7">
            <v>0.12</v>
          </cell>
          <cell r="H7">
            <v>2</v>
          </cell>
          <cell r="I7">
            <v>0.24</v>
          </cell>
          <cell r="J7">
            <v>210</v>
          </cell>
          <cell r="K7" t="str">
            <v>3 Ø1/2'' + 3 Ø 3/8'' + est Ø3/8'' @ 0.20 m</v>
          </cell>
        </row>
        <row r="8">
          <cell r="A8" t="str">
            <v>g.-</v>
          </cell>
          <cell r="B8" t="str">
            <v>Losa  [ 2.85 x 10.65 x 0.12 ] - f'c=210 kg/cm²@28d -&gt; Est Ø3/8'' @ 0.25 m AD</v>
          </cell>
          <cell r="C8" t="str">
            <v xml:space="preserve">Losa </v>
          </cell>
          <cell r="D8">
            <v>2.85</v>
          </cell>
          <cell r="E8">
            <v>10.65</v>
          </cell>
          <cell r="F8">
            <v>0.12</v>
          </cell>
          <cell r="G8">
            <v>3.6423000000000001</v>
          </cell>
          <cell r="H8">
            <v>1</v>
          </cell>
          <cell r="I8">
            <v>3.6423000000000001</v>
          </cell>
          <cell r="J8">
            <v>210</v>
          </cell>
          <cell r="K8" t="str">
            <v>Est Ø3/8'' @ 0.25 m AD</v>
          </cell>
        </row>
        <row r="9">
          <cell r="A9" t="str">
            <v>a.-</v>
          </cell>
          <cell r="B9" t="str">
            <v>Zapata de  Muro [ 0.60 x 67.90 x 0.30 ] - f'c=210 kg/cm²@28d -&gt; 4 Ø 3/8'' + est Ø3/8'' @ 0.20 m</v>
          </cell>
          <cell r="C9" t="str">
            <v>Zapata de  Muro</v>
          </cell>
          <cell r="D9">
            <v>0.6</v>
          </cell>
          <cell r="E9">
            <v>67.900000000000006</v>
          </cell>
          <cell r="F9">
            <v>0.3</v>
          </cell>
          <cell r="G9">
            <v>12.222</v>
          </cell>
          <cell r="H9">
            <v>1</v>
          </cell>
          <cell r="I9">
            <v>12.222</v>
          </cell>
          <cell r="J9">
            <v>210</v>
          </cell>
          <cell r="K9" t="str">
            <v>4 Ø 3/8'' + est Ø3/8'' @ 0.20 m</v>
          </cell>
        </row>
        <row r="10">
          <cell r="A10" t="str">
            <v>b.-</v>
          </cell>
          <cell r="B10" t="str">
            <v>Zapata de  Muro [ 0.45 x 22.36 x 0.25 ] - f'c=210 kg/cm²@28d -&gt; 3 Ø 3/8'' + est Ø3/8'' @ 0.20 m</v>
          </cell>
          <cell r="C10" t="str">
            <v>Zapata de  Muro</v>
          </cell>
          <cell r="D10">
            <v>0.45</v>
          </cell>
          <cell r="E10">
            <v>22.358000000000001</v>
          </cell>
          <cell r="F10">
            <v>0.25</v>
          </cell>
          <cell r="G10">
            <v>2.5152749999999999</v>
          </cell>
          <cell r="H10">
            <v>1</v>
          </cell>
          <cell r="I10">
            <v>2.5152749999999999</v>
          </cell>
          <cell r="J10">
            <v>210</v>
          </cell>
          <cell r="K10" t="str">
            <v>3 Ø 3/8'' + est Ø3/8'' @ 0.20 m</v>
          </cell>
        </row>
        <row r="11">
          <cell r="A11" t="str">
            <v>c.-</v>
          </cell>
          <cell r="B11" t="str">
            <v>Zapata Z1 [ 2.00 x 2.00 x 0.40 ] - f'c=210 kg/cm²@28d -&gt; Ø 3/4'' @ 0.20 m AD</v>
          </cell>
          <cell r="C11" t="str">
            <v>Zapata Z1</v>
          </cell>
          <cell r="D11">
            <v>2</v>
          </cell>
          <cell r="E11">
            <v>2</v>
          </cell>
          <cell r="F11">
            <v>0.4</v>
          </cell>
          <cell r="G11">
            <v>1.6</v>
          </cell>
          <cell r="H11">
            <v>8</v>
          </cell>
          <cell r="I11">
            <v>12.8</v>
          </cell>
          <cell r="J11">
            <v>210</v>
          </cell>
          <cell r="K11" t="str">
            <v>Ø 3/4'' @ 0.20 m AD</v>
          </cell>
        </row>
        <row r="12">
          <cell r="A12" t="str">
            <v>d.-</v>
          </cell>
          <cell r="B12" t="str">
            <v>Zapata Z2 [ 2.50 x 2.50 x 0.40 ] - f'c=210 kg/cm²@28d -&gt; Ø 3/4'' @ 0.20 m AD</v>
          </cell>
          <cell r="C12" t="str">
            <v>Zapata Z2</v>
          </cell>
          <cell r="D12">
            <v>2.5</v>
          </cell>
          <cell r="E12">
            <v>2.5</v>
          </cell>
          <cell r="F12">
            <v>0.4</v>
          </cell>
          <cell r="G12">
            <v>2.5</v>
          </cell>
          <cell r="H12">
            <v>1</v>
          </cell>
          <cell r="I12">
            <v>2.5</v>
          </cell>
          <cell r="J12">
            <v>210</v>
          </cell>
          <cell r="K12" t="str">
            <v>Ø 3/4'' @ 0.20 m AD</v>
          </cell>
        </row>
        <row r="13">
          <cell r="A13" t="str">
            <v>e.-</v>
          </cell>
          <cell r="B13" t="str">
            <v>Columna C1 [ 0.45 x 0.45 x 7.62 ] - f'c=210 kg/cm²@28d -&gt; 8 Ø 3/4'' + 2est Ø3/8'' @ 0.15 m</v>
          </cell>
          <cell r="C13" t="str">
            <v>Columna C1</v>
          </cell>
          <cell r="D13">
            <v>0.45</v>
          </cell>
          <cell r="E13">
            <v>0.45</v>
          </cell>
          <cell r="F13">
            <v>7.62</v>
          </cell>
          <cell r="G13">
            <v>1.54305</v>
          </cell>
          <cell r="H13">
            <v>8</v>
          </cell>
          <cell r="I13">
            <v>12.3444</v>
          </cell>
          <cell r="J13">
            <v>210</v>
          </cell>
          <cell r="K13" t="str">
            <v>8 Ø 3/4'' + 2est Ø3/8'' @ 0.15 m</v>
          </cell>
        </row>
        <row r="14">
          <cell r="A14" t="str">
            <v>f.-</v>
          </cell>
          <cell r="B14" t="str">
            <v>Columna C2 [ 0.30 x 0.60 x 7.62 ] - f'c=210 kg/cm²@28d -&gt; 5 Ø 3/4'' +6 Ø 1/2'' + 2est Ø3/8'' @ 0.15 m</v>
          </cell>
          <cell r="C14" t="str">
            <v>Columna C2</v>
          </cell>
          <cell r="D14">
            <v>0.3</v>
          </cell>
          <cell r="E14">
            <v>0.6</v>
          </cell>
          <cell r="F14">
            <v>7.62</v>
          </cell>
          <cell r="G14">
            <v>1.3715999999999999</v>
          </cell>
          <cell r="H14">
            <v>1</v>
          </cell>
          <cell r="I14">
            <v>1.3715999999999999</v>
          </cell>
          <cell r="J14">
            <v>210</v>
          </cell>
          <cell r="K14" t="str">
            <v>5 Ø 3/4'' +6 Ø 1/2'' + 2est Ø3/8'' @ 0.15 m</v>
          </cell>
        </row>
        <row r="15">
          <cell r="A15" t="str">
            <v>g.-</v>
          </cell>
          <cell r="B15" t="str">
            <v>Losa de Piso [ 12.24 x 11.74 x 0.08 ] - f'c=210 kg/cm²@28d -&gt; Malla Electr. D 2.7 x D 2.7 - 150 x 150</v>
          </cell>
          <cell r="C15" t="str">
            <v>Losa de Piso</v>
          </cell>
          <cell r="D15">
            <v>12.24</v>
          </cell>
          <cell r="E15">
            <v>11.737745098039207</v>
          </cell>
          <cell r="F15">
            <v>0.08</v>
          </cell>
          <cell r="G15">
            <v>11.493599999999992</v>
          </cell>
          <cell r="H15">
            <v>1</v>
          </cell>
          <cell r="I15">
            <v>11.493599999999992</v>
          </cell>
          <cell r="J15">
            <v>210</v>
          </cell>
          <cell r="K15" t="str">
            <v>Malla Electr. D 2.7 x D 2.7 - 150 x 150</v>
          </cell>
        </row>
        <row r="16">
          <cell r="A16" t="str">
            <v>g.-</v>
          </cell>
          <cell r="B16" t="str">
            <v>Losa de Entrepiso [ 13.14 x 11.94 x 0.15 ] - f'c=210 kg/cm²@28d -&gt; Ø 3/8'' @ 0.20 m AD + Adic Ø 3/8''@0.20 m</v>
          </cell>
          <cell r="C16" t="str">
            <v>Losa de Entrepiso</v>
          </cell>
          <cell r="D16">
            <v>13.14</v>
          </cell>
          <cell r="E16">
            <v>11.94</v>
          </cell>
          <cell r="F16">
            <v>0.15</v>
          </cell>
          <cell r="G16">
            <v>23.533740000000002</v>
          </cell>
          <cell r="H16">
            <v>1</v>
          </cell>
          <cell r="I16">
            <v>23.533740000000002</v>
          </cell>
          <cell r="J16">
            <v>210</v>
          </cell>
          <cell r="K16" t="str">
            <v>Ø 3/8'' @ 0.20 m AD + Adic Ø 3/8''@0.20 m</v>
          </cell>
        </row>
        <row r="17">
          <cell r="C17" t="str">
            <v>Muro Arranque ESC 1</v>
          </cell>
          <cell r="D17">
            <v>0.2</v>
          </cell>
          <cell r="E17">
            <v>1.25</v>
          </cell>
          <cell r="F17">
            <v>1</v>
          </cell>
          <cell r="G17">
            <v>0.25</v>
          </cell>
          <cell r="H17">
            <v>1</v>
          </cell>
          <cell r="I17">
            <v>0.25</v>
          </cell>
        </row>
        <row r="18">
          <cell r="I18">
            <v>0</v>
          </cell>
        </row>
      </sheetData>
      <sheetData sheetId="2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 refreshError="1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91">
          <cell r="F391">
            <v>14781.061545997285</v>
          </cell>
        </row>
      </sheetData>
      <sheetData sheetId="9">
        <row r="14">
          <cell r="D14">
            <v>1240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DULO 6"/>
      <sheetName val="MODULO 5"/>
      <sheetName val="MODULO 4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>
        <row r="2">
          <cell r="G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analisis1"/>
      <sheetName val="Presupuesto"/>
      <sheetName val="Materiale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  <sheetName val="APROB. SEOPC"/>
      <sheetName val="APROB. SEOPC (2)"/>
      <sheetName val="PASARELA OZORIA"/>
      <sheetName val="Hoja1"/>
      <sheetName val="TUNEL CHARLES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  <sheetName val=" pintura"/>
      <sheetName val="Varios"/>
      <sheetName val="Herr+Equip"/>
      <sheetName val="M.O instalacion"/>
      <sheetName val="M.O Fabricacion"/>
      <sheetName val="Corte+Sold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ANALISIS STO DGO"/>
      <sheetName val="Incremento Precios"/>
      <sheetName val="PARTIDAS NUEVAS"/>
      <sheetName val="LISTA PRECIO"/>
      <sheetName val="caseta transformador"/>
      <sheetName val="Ins 2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2" refreshError="1"/>
      <sheetData sheetId="3" refreshError="1"/>
      <sheetData sheetId="4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Cubicación"/>
      <sheetName val="Pagos"/>
      <sheetName val="Res-Financiero"/>
      <sheetName val="Senalizacion"/>
      <sheetName val="Precios"/>
      <sheetName val="LISTADO MATE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H625"/>
  <sheetViews>
    <sheetView tabSelected="1" view="pageBreakPreview" zoomScale="80" zoomScaleNormal="80" zoomScaleSheetLayoutView="80" workbookViewId="0">
      <selection activeCell="H1" sqref="H1:P1048576"/>
    </sheetView>
  </sheetViews>
  <sheetFormatPr baseColWidth="10" defaultColWidth="11.42578125" defaultRowHeight="15" x14ac:dyDescent="0.25"/>
  <cols>
    <col min="1" max="1" width="6.28515625" style="25" bestFit="1" customWidth="1"/>
    <col min="2" max="2" width="65.28515625" style="12" customWidth="1"/>
    <col min="3" max="3" width="8.7109375" style="14" bestFit="1" customWidth="1"/>
    <col min="4" max="4" width="6.42578125" style="25" customWidth="1"/>
    <col min="5" max="5" width="10.85546875" style="26" bestFit="1" customWidth="1"/>
    <col min="6" max="6" width="12.42578125" style="27" bestFit="1" customWidth="1"/>
    <col min="7" max="7" width="14.140625" style="12" bestFit="1" customWidth="1"/>
    <col min="8" max="8" width="11.5703125" style="10" bestFit="1" customWidth="1"/>
    <col min="9" max="9" width="11.42578125" style="10"/>
    <col min="10" max="13" width="11.5703125" style="10" bestFit="1" customWidth="1"/>
    <col min="14" max="14" width="11.42578125" style="10"/>
    <col min="15" max="15" width="11.5703125" style="10" bestFit="1" customWidth="1"/>
    <col min="16" max="16384" width="11.42578125" style="10"/>
  </cols>
  <sheetData>
    <row r="1" spans="1:7" s="4" customFormat="1" x14ac:dyDescent="0.25">
      <c r="A1" s="162" t="s">
        <v>0</v>
      </c>
      <c r="B1" s="162"/>
      <c r="C1" s="162"/>
      <c r="D1" s="162"/>
      <c r="E1" s="162"/>
      <c r="F1" s="1"/>
      <c r="G1" s="2"/>
    </row>
    <row r="2" spans="1:7" s="4" customFormat="1" x14ac:dyDescent="0.25">
      <c r="A2" s="163" t="s">
        <v>1</v>
      </c>
      <c r="B2" s="163"/>
      <c r="C2" s="163"/>
      <c r="D2" s="5"/>
      <c r="E2" s="6"/>
      <c r="F2" s="1"/>
      <c r="G2" s="2"/>
    </row>
    <row r="3" spans="1:7" s="4" customFormat="1" x14ac:dyDescent="0.25">
      <c r="A3" s="163" t="s">
        <v>2</v>
      </c>
      <c r="B3" s="163"/>
      <c r="C3" s="163"/>
      <c r="D3" s="5"/>
      <c r="E3" s="6"/>
      <c r="F3" s="1"/>
      <c r="G3" s="2"/>
    </row>
    <row r="4" spans="1:7" x14ac:dyDescent="0.25">
      <c r="A4" s="7"/>
      <c r="B4" s="164"/>
      <c r="C4" s="164"/>
      <c r="D4" s="164"/>
      <c r="E4" s="164"/>
      <c r="F4" s="8"/>
      <c r="G4" s="2"/>
    </row>
    <row r="5" spans="1:7" s="4" customFormat="1" ht="15" customHeight="1" x14ac:dyDescent="0.25">
      <c r="A5" s="165" t="s">
        <v>3</v>
      </c>
      <c r="B5" s="165"/>
      <c r="C5" s="165"/>
      <c r="D5" s="165"/>
      <c r="E5" s="165"/>
      <c r="F5" s="165"/>
      <c r="G5" s="165"/>
    </row>
    <row r="6" spans="1:7" s="4" customFormat="1" ht="15" customHeight="1" x14ac:dyDescent="0.25">
      <c r="A6" s="165" t="s">
        <v>4</v>
      </c>
      <c r="B6" s="165"/>
      <c r="C6" s="165"/>
      <c r="D6" s="165"/>
      <c r="E6" s="165"/>
      <c r="F6" s="165"/>
      <c r="G6" s="165"/>
    </row>
    <row r="7" spans="1:7" ht="15.75" thickBot="1" x14ac:dyDescent="0.3">
      <c r="A7" s="11"/>
      <c r="C7" s="13"/>
      <c r="D7" s="14"/>
      <c r="E7" s="8"/>
      <c r="F7" s="8"/>
      <c r="G7" s="2"/>
    </row>
    <row r="8" spans="1:7" s="22" customFormat="1" ht="15.75" thickBot="1" x14ac:dyDescent="0.3">
      <c r="A8" s="15" t="s">
        <v>5</v>
      </c>
      <c r="B8" s="16" t="s">
        <v>6</v>
      </c>
      <c r="C8" s="17" t="s">
        <v>7</v>
      </c>
      <c r="D8" s="18" t="s">
        <v>8</v>
      </c>
      <c r="E8" s="19" t="s">
        <v>9</v>
      </c>
      <c r="F8" s="19" t="s">
        <v>10</v>
      </c>
      <c r="G8" s="20" t="s">
        <v>11</v>
      </c>
    </row>
    <row r="10" spans="1:7" s="21" customFormat="1" x14ac:dyDescent="0.25">
      <c r="A10" s="23" t="s">
        <v>12</v>
      </c>
      <c r="B10" s="24" t="s">
        <v>13</v>
      </c>
      <c r="C10" s="14"/>
      <c r="D10" s="25"/>
      <c r="E10" s="26"/>
      <c r="F10" s="27"/>
      <c r="G10" s="12"/>
    </row>
    <row r="11" spans="1:7" s="21" customFormat="1" x14ac:dyDescent="0.25">
      <c r="A11" s="28" t="s">
        <v>14</v>
      </c>
      <c r="B11" s="29" t="s">
        <v>15</v>
      </c>
      <c r="C11" s="30">
        <v>1</v>
      </c>
      <c r="D11" s="25" t="s">
        <v>16</v>
      </c>
      <c r="E11" s="26"/>
      <c r="F11" s="27">
        <f>C11*E11</f>
        <v>0</v>
      </c>
      <c r="G11" s="12"/>
    </row>
    <row r="12" spans="1:7" s="21" customFormat="1" x14ac:dyDescent="0.25">
      <c r="A12" s="28" t="s">
        <v>17</v>
      </c>
      <c r="B12" s="31" t="s">
        <v>18</v>
      </c>
      <c r="C12" s="30">
        <v>6</v>
      </c>
      <c r="D12" s="25" t="s">
        <v>19</v>
      </c>
      <c r="E12" s="26"/>
      <c r="F12" s="27">
        <f>C12*E12</f>
        <v>0</v>
      </c>
      <c r="G12" s="27">
        <f>SUM(F11:F12)</f>
        <v>0</v>
      </c>
    </row>
    <row r="13" spans="1:7" s="21" customFormat="1" x14ac:dyDescent="0.25">
      <c r="A13" s="28"/>
      <c r="B13" s="31"/>
      <c r="C13" s="14"/>
      <c r="D13" s="25"/>
      <c r="E13" s="26"/>
      <c r="F13" s="27"/>
      <c r="G13" s="12"/>
    </row>
    <row r="14" spans="1:7" s="21" customFormat="1" x14ac:dyDescent="0.25">
      <c r="A14" s="25"/>
      <c r="B14" s="159" t="s">
        <v>20</v>
      </c>
      <c r="C14" s="159"/>
      <c r="D14" s="159"/>
      <c r="E14" s="159"/>
      <c r="F14" s="32" t="s">
        <v>21</v>
      </c>
      <c r="G14" s="32">
        <f>SUM(G12)</f>
        <v>0</v>
      </c>
    </row>
    <row r="15" spans="1:7" s="21" customFormat="1" x14ac:dyDescent="0.25">
      <c r="A15" s="25"/>
      <c r="B15" s="32"/>
      <c r="C15" s="32"/>
      <c r="D15" s="32"/>
      <c r="E15" s="32"/>
      <c r="F15" s="32"/>
      <c r="G15" s="32"/>
    </row>
    <row r="16" spans="1:7" s="21" customFormat="1" x14ac:dyDescent="0.25">
      <c r="A16" s="23" t="s">
        <v>22</v>
      </c>
      <c r="B16" s="33" t="s">
        <v>23</v>
      </c>
      <c r="C16" s="32"/>
      <c r="D16" s="32"/>
      <c r="E16" s="32"/>
      <c r="F16" s="32"/>
      <c r="G16" s="32"/>
    </row>
    <row r="17" spans="1:7" s="21" customFormat="1" x14ac:dyDescent="0.25">
      <c r="A17" s="34"/>
      <c r="B17" s="35"/>
      <c r="C17" s="34"/>
      <c r="D17" s="35"/>
      <c r="E17" s="35"/>
      <c r="F17" s="35"/>
      <c r="G17" s="2"/>
    </row>
    <row r="18" spans="1:7" s="36" customFormat="1" x14ac:dyDescent="0.25">
      <c r="A18" s="23" t="s">
        <v>24</v>
      </c>
      <c r="B18" s="24" t="s">
        <v>25</v>
      </c>
      <c r="C18" s="14"/>
      <c r="D18" s="25"/>
      <c r="E18" s="26"/>
      <c r="F18" s="27"/>
      <c r="G18" s="12"/>
    </row>
    <row r="19" spans="1:7" s="36" customFormat="1" ht="30" x14ac:dyDescent="0.25">
      <c r="A19" s="28" t="s">
        <v>14</v>
      </c>
      <c r="B19" s="29" t="s">
        <v>26</v>
      </c>
      <c r="C19" s="30">
        <v>17</v>
      </c>
      <c r="D19" s="25" t="s">
        <v>16</v>
      </c>
      <c r="E19" s="26"/>
      <c r="F19" s="27">
        <f t="shared" ref="F19:F34" si="0">C19*E19</f>
        <v>0</v>
      </c>
      <c r="G19" s="12"/>
    </row>
    <row r="20" spans="1:7" s="36" customFormat="1" ht="30" x14ac:dyDescent="0.25">
      <c r="A20" s="28" t="s">
        <v>17</v>
      </c>
      <c r="B20" s="29" t="s">
        <v>27</v>
      </c>
      <c r="C20" s="30">
        <v>10</v>
      </c>
      <c r="D20" s="25" t="s">
        <v>16</v>
      </c>
      <c r="E20" s="26"/>
      <c r="F20" s="27">
        <f t="shared" si="0"/>
        <v>0</v>
      </c>
      <c r="G20" s="12"/>
    </row>
    <row r="21" spans="1:7" s="36" customFormat="1" ht="30" customHeight="1" x14ac:dyDescent="0.25">
      <c r="A21" s="28" t="s">
        <v>28</v>
      </c>
      <c r="B21" s="29" t="s">
        <v>29</v>
      </c>
      <c r="C21" s="30">
        <v>11</v>
      </c>
      <c r="D21" s="25" t="s">
        <v>16</v>
      </c>
      <c r="E21" s="26"/>
      <c r="F21" s="27">
        <f t="shared" si="0"/>
        <v>0</v>
      </c>
      <c r="G21" s="12"/>
    </row>
    <row r="22" spans="1:7" s="36" customFormat="1" ht="30" x14ac:dyDescent="0.25">
      <c r="A22" s="28" t="s">
        <v>30</v>
      </c>
      <c r="B22" s="29" t="s">
        <v>31</v>
      </c>
      <c r="C22" s="30">
        <v>21</v>
      </c>
      <c r="D22" s="25" t="s">
        <v>16</v>
      </c>
      <c r="E22" s="26"/>
      <c r="F22" s="27">
        <f t="shared" si="0"/>
        <v>0</v>
      </c>
      <c r="G22" s="12"/>
    </row>
    <row r="23" spans="1:7" s="36" customFormat="1" ht="30" x14ac:dyDescent="0.25">
      <c r="A23" s="28" t="s">
        <v>32</v>
      </c>
      <c r="B23" s="29" t="s">
        <v>33</v>
      </c>
      <c r="C23" s="30">
        <v>5</v>
      </c>
      <c r="D23" s="25" t="s">
        <v>16</v>
      </c>
      <c r="E23" s="26"/>
      <c r="F23" s="27">
        <f t="shared" si="0"/>
        <v>0</v>
      </c>
      <c r="G23" s="12"/>
    </row>
    <row r="24" spans="1:7" s="36" customFormat="1" ht="30" x14ac:dyDescent="0.25">
      <c r="A24" s="28" t="s">
        <v>34</v>
      </c>
      <c r="B24" s="29" t="s">
        <v>35</v>
      </c>
      <c r="C24" s="30">
        <v>45</v>
      </c>
      <c r="D24" s="25" t="s">
        <v>16</v>
      </c>
      <c r="E24" s="26"/>
      <c r="F24" s="27">
        <f t="shared" si="0"/>
        <v>0</v>
      </c>
      <c r="G24" s="12"/>
    </row>
    <row r="25" spans="1:7" s="36" customFormat="1" ht="30" x14ac:dyDescent="0.25">
      <c r="A25" s="28" t="s">
        <v>36</v>
      </c>
      <c r="B25" s="29" t="s">
        <v>37</v>
      </c>
      <c r="C25" s="30">
        <v>1</v>
      </c>
      <c r="D25" s="25" t="s">
        <v>16</v>
      </c>
      <c r="E25" s="26"/>
      <c r="F25" s="27">
        <f t="shared" si="0"/>
        <v>0</v>
      </c>
      <c r="G25" s="12"/>
    </row>
    <row r="26" spans="1:7" s="36" customFormat="1" ht="30" x14ac:dyDescent="0.25">
      <c r="A26" s="28" t="s">
        <v>38</v>
      </c>
      <c r="B26" s="29" t="s">
        <v>39</v>
      </c>
      <c r="C26" s="30">
        <v>2</v>
      </c>
      <c r="D26" s="25" t="s">
        <v>16</v>
      </c>
      <c r="E26" s="26"/>
      <c r="F26" s="27">
        <f t="shared" si="0"/>
        <v>0</v>
      </c>
      <c r="G26" s="12"/>
    </row>
    <row r="27" spans="1:7" s="36" customFormat="1" ht="30" x14ac:dyDescent="0.25">
      <c r="A27" s="28" t="s">
        <v>40</v>
      </c>
      <c r="B27" s="29" t="s">
        <v>41</v>
      </c>
      <c r="C27" s="30">
        <v>33</v>
      </c>
      <c r="D27" s="25" t="s">
        <v>16</v>
      </c>
      <c r="E27" s="26"/>
      <c r="F27" s="27">
        <f t="shared" si="0"/>
        <v>0</v>
      </c>
      <c r="G27" s="12"/>
    </row>
    <row r="28" spans="1:7" s="36" customFormat="1" ht="30" x14ac:dyDescent="0.25">
      <c r="A28" s="28" t="s">
        <v>42</v>
      </c>
      <c r="B28" s="29" t="s">
        <v>43</v>
      </c>
      <c r="C28" s="30">
        <v>53</v>
      </c>
      <c r="D28" s="25" t="s">
        <v>16</v>
      </c>
      <c r="E28" s="26"/>
      <c r="F28" s="27">
        <f t="shared" si="0"/>
        <v>0</v>
      </c>
      <c r="G28" s="12"/>
    </row>
    <row r="29" spans="1:7" s="36" customFormat="1" ht="30" x14ac:dyDescent="0.25">
      <c r="A29" s="28" t="s">
        <v>44</v>
      </c>
      <c r="B29" s="29" t="s">
        <v>45</v>
      </c>
      <c r="C29" s="30">
        <v>4</v>
      </c>
      <c r="D29" s="25" t="s">
        <v>16</v>
      </c>
      <c r="E29" s="26"/>
      <c r="F29" s="27">
        <f t="shared" si="0"/>
        <v>0</v>
      </c>
      <c r="G29" s="12"/>
    </row>
    <row r="30" spans="1:7" s="36" customFormat="1" ht="30" x14ac:dyDescent="0.25">
      <c r="A30" s="28" t="s">
        <v>46</v>
      </c>
      <c r="B30" s="29" t="s">
        <v>47</v>
      </c>
      <c r="C30" s="30">
        <v>8</v>
      </c>
      <c r="D30" s="25" t="s">
        <v>16</v>
      </c>
      <c r="E30" s="26"/>
      <c r="F30" s="27">
        <f t="shared" si="0"/>
        <v>0</v>
      </c>
      <c r="G30" s="12"/>
    </row>
    <row r="31" spans="1:7" s="36" customFormat="1" ht="30" x14ac:dyDescent="0.25">
      <c r="A31" s="28" t="s">
        <v>48</v>
      </c>
      <c r="B31" s="29" t="s">
        <v>49</v>
      </c>
      <c r="C31" s="30">
        <v>98</v>
      </c>
      <c r="D31" s="25" t="s">
        <v>16</v>
      </c>
      <c r="E31" s="26"/>
      <c r="F31" s="27">
        <f t="shared" si="0"/>
        <v>0</v>
      </c>
      <c r="G31" s="12"/>
    </row>
    <row r="32" spans="1:7" s="36" customFormat="1" ht="30" x14ac:dyDescent="0.25">
      <c r="A32" s="28" t="s">
        <v>50</v>
      </c>
      <c r="B32" s="29" t="s">
        <v>51</v>
      </c>
      <c r="C32" s="30">
        <v>23</v>
      </c>
      <c r="D32" s="25" t="s">
        <v>16</v>
      </c>
      <c r="E32" s="26"/>
      <c r="F32" s="27">
        <f t="shared" si="0"/>
        <v>0</v>
      </c>
      <c r="G32" s="38"/>
    </row>
    <row r="33" spans="1:7" ht="30" x14ac:dyDescent="0.25">
      <c r="A33" s="28" t="s">
        <v>52</v>
      </c>
      <c r="B33" s="39" t="s">
        <v>53</v>
      </c>
      <c r="C33" s="30">
        <v>1</v>
      </c>
      <c r="D33" s="25" t="s">
        <v>16</v>
      </c>
      <c r="F33" s="27">
        <f t="shared" si="0"/>
        <v>0</v>
      </c>
      <c r="G33" s="40"/>
    </row>
    <row r="34" spans="1:7" ht="45" x14ac:dyDescent="0.25">
      <c r="A34" s="28" t="s">
        <v>54</v>
      </c>
      <c r="B34" s="9" t="s">
        <v>55</v>
      </c>
      <c r="C34" s="30">
        <v>3</v>
      </c>
      <c r="D34" s="25" t="s">
        <v>16</v>
      </c>
      <c r="E34" s="30"/>
      <c r="F34" s="27">
        <f t="shared" si="0"/>
        <v>0</v>
      </c>
      <c r="G34" s="38">
        <f>SUM(F19:F34)</f>
        <v>0</v>
      </c>
    </row>
    <row r="35" spans="1:7" x14ac:dyDescent="0.25">
      <c r="A35" s="41"/>
      <c r="B35" s="9"/>
      <c r="C35" s="38"/>
      <c r="D35" s="38"/>
      <c r="E35" s="38"/>
      <c r="F35" s="38"/>
      <c r="G35" s="38"/>
    </row>
    <row r="36" spans="1:7" x14ac:dyDescent="0.25">
      <c r="A36" s="23" t="s">
        <v>56</v>
      </c>
      <c r="B36" s="42" t="s">
        <v>57</v>
      </c>
      <c r="C36" s="38"/>
      <c r="D36" s="38"/>
      <c r="E36" s="38"/>
      <c r="F36" s="38"/>
      <c r="G36" s="38"/>
    </row>
    <row r="37" spans="1:7" ht="45" x14ac:dyDescent="0.25">
      <c r="A37" s="41" t="s">
        <v>14</v>
      </c>
      <c r="B37" s="12" t="s">
        <v>58</v>
      </c>
      <c r="C37" s="30">
        <v>1</v>
      </c>
      <c r="D37" s="25" t="s">
        <v>16</v>
      </c>
      <c r="E37" s="30"/>
      <c r="F37" s="27">
        <f t="shared" ref="F37:F50" si="1">C37*E37</f>
        <v>0</v>
      </c>
      <c r="G37" s="38"/>
    </row>
    <row r="38" spans="1:7" ht="45" x14ac:dyDescent="0.25">
      <c r="A38" s="41" t="s">
        <v>17</v>
      </c>
      <c r="B38" s="12" t="s">
        <v>59</v>
      </c>
      <c r="C38" s="30">
        <v>1</v>
      </c>
      <c r="D38" s="25" t="s">
        <v>16</v>
      </c>
      <c r="E38" s="30"/>
      <c r="F38" s="27">
        <f t="shared" si="1"/>
        <v>0</v>
      </c>
      <c r="G38" s="38"/>
    </row>
    <row r="39" spans="1:7" s="36" customFormat="1" ht="30" x14ac:dyDescent="0.25">
      <c r="A39" s="41" t="s">
        <v>28</v>
      </c>
      <c r="B39" s="12" t="s">
        <v>60</v>
      </c>
      <c r="C39" s="30">
        <v>1</v>
      </c>
      <c r="D39" s="25" t="s">
        <v>16</v>
      </c>
      <c r="E39" s="30"/>
      <c r="F39" s="27">
        <f t="shared" si="1"/>
        <v>0</v>
      </c>
      <c r="G39" s="38"/>
    </row>
    <row r="40" spans="1:7" s="36" customFormat="1" ht="30" x14ac:dyDescent="0.25">
      <c r="A40" s="41" t="s">
        <v>30</v>
      </c>
      <c r="B40" s="12" t="s">
        <v>61</v>
      </c>
      <c r="C40" s="30">
        <v>2</v>
      </c>
      <c r="D40" s="25" t="s">
        <v>16</v>
      </c>
      <c r="E40" s="26"/>
      <c r="F40" s="27">
        <f t="shared" si="1"/>
        <v>0</v>
      </c>
      <c r="G40" s="38"/>
    </row>
    <row r="41" spans="1:7" s="36" customFormat="1" x14ac:dyDescent="0.25">
      <c r="A41" s="41" t="s">
        <v>32</v>
      </c>
      <c r="B41" s="12" t="s">
        <v>62</v>
      </c>
      <c r="C41" s="30">
        <v>1</v>
      </c>
      <c r="D41" s="25" t="s">
        <v>16</v>
      </c>
      <c r="E41" s="26"/>
      <c r="F41" s="27">
        <f t="shared" si="1"/>
        <v>0</v>
      </c>
      <c r="G41" s="38"/>
    </row>
    <row r="42" spans="1:7" s="36" customFormat="1" ht="30" x14ac:dyDescent="0.25">
      <c r="A42" s="41" t="s">
        <v>34</v>
      </c>
      <c r="B42" s="12" t="s">
        <v>63</v>
      </c>
      <c r="C42" s="30">
        <v>4</v>
      </c>
      <c r="D42" s="25" t="s">
        <v>16</v>
      </c>
      <c r="E42" s="26"/>
      <c r="F42" s="27">
        <f t="shared" si="1"/>
        <v>0</v>
      </c>
      <c r="G42" s="38"/>
    </row>
    <row r="43" spans="1:7" s="36" customFormat="1" ht="30" x14ac:dyDescent="0.25">
      <c r="A43" s="41" t="s">
        <v>36</v>
      </c>
      <c r="B43" s="12" t="s">
        <v>64</v>
      </c>
      <c r="C43" s="30">
        <v>6</v>
      </c>
      <c r="D43" s="25" t="s">
        <v>16</v>
      </c>
      <c r="E43" s="26"/>
      <c r="F43" s="27">
        <f t="shared" si="1"/>
        <v>0</v>
      </c>
      <c r="G43" s="38"/>
    </row>
    <row r="44" spans="1:7" s="36" customFormat="1" ht="30" x14ac:dyDescent="0.25">
      <c r="A44" s="41" t="s">
        <v>38</v>
      </c>
      <c r="B44" s="12" t="s">
        <v>65</v>
      </c>
      <c r="C44" s="30">
        <v>2</v>
      </c>
      <c r="D44" s="25" t="s">
        <v>16</v>
      </c>
      <c r="E44" s="26"/>
      <c r="F44" s="27">
        <f t="shared" si="1"/>
        <v>0</v>
      </c>
      <c r="G44" s="38"/>
    </row>
    <row r="45" spans="1:7" s="36" customFormat="1" ht="30" x14ac:dyDescent="0.25">
      <c r="A45" s="41" t="s">
        <v>40</v>
      </c>
      <c r="B45" s="12" t="s">
        <v>66</v>
      </c>
      <c r="C45" s="30">
        <v>6</v>
      </c>
      <c r="D45" s="25" t="s">
        <v>16</v>
      </c>
      <c r="E45" s="26"/>
      <c r="F45" s="27">
        <f t="shared" si="1"/>
        <v>0</v>
      </c>
      <c r="G45" s="38"/>
    </row>
    <row r="46" spans="1:7" s="36" customFormat="1" ht="30" x14ac:dyDescent="0.25">
      <c r="A46" s="41" t="s">
        <v>42</v>
      </c>
      <c r="B46" s="12" t="s">
        <v>67</v>
      </c>
      <c r="C46" s="30">
        <v>1</v>
      </c>
      <c r="D46" s="25" t="s">
        <v>16</v>
      </c>
      <c r="E46" s="26"/>
      <c r="F46" s="27">
        <f t="shared" si="1"/>
        <v>0</v>
      </c>
      <c r="G46" s="38"/>
    </row>
    <row r="47" spans="1:7" s="36" customFormat="1" ht="30" x14ac:dyDescent="0.25">
      <c r="A47" s="41" t="s">
        <v>44</v>
      </c>
      <c r="B47" s="12" t="s">
        <v>68</v>
      </c>
      <c r="C47" s="30">
        <v>2</v>
      </c>
      <c r="D47" s="25" t="s">
        <v>16</v>
      </c>
      <c r="E47" s="26"/>
      <c r="F47" s="27">
        <f t="shared" si="1"/>
        <v>0</v>
      </c>
      <c r="G47" s="38"/>
    </row>
    <row r="48" spans="1:7" s="36" customFormat="1" ht="30" x14ac:dyDescent="0.25">
      <c r="A48" s="41" t="s">
        <v>46</v>
      </c>
      <c r="B48" s="12" t="s">
        <v>69</v>
      </c>
      <c r="C48" s="30">
        <v>1</v>
      </c>
      <c r="D48" s="25" t="s">
        <v>16</v>
      </c>
      <c r="E48" s="26"/>
      <c r="F48" s="27">
        <f t="shared" si="1"/>
        <v>0</v>
      </c>
      <c r="G48" s="38"/>
    </row>
    <row r="49" spans="1:15" s="36" customFormat="1" x14ac:dyDescent="0.25">
      <c r="A49" s="41" t="s">
        <v>48</v>
      </c>
      <c r="B49" s="12" t="s">
        <v>70</v>
      </c>
      <c r="C49" s="30">
        <v>1</v>
      </c>
      <c r="D49" s="25" t="s">
        <v>16</v>
      </c>
      <c r="E49" s="26"/>
      <c r="F49" s="27">
        <f t="shared" si="1"/>
        <v>0</v>
      </c>
      <c r="G49" s="38"/>
    </row>
    <row r="50" spans="1:15" s="36" customFormat="1" x14ac:dyDescent="0.25">
      <c r="A50" s="41" t="s">
        <v>50</v>
      </c>
      <c r="B50" s="12" t="s">
        <v>71</v>
      </c>
      <c r="C50" s="30">
        <v>1</v>
      </c>
      <c r="D50" s="25" t="s">
        <v>16</v>
      </c>
      <c r="E50" s="26"/>
      <c r="F50" s="27">
        <f t="shared" si="1"/>
        <v>0</v>
      </c>
      <c r="G50" s="38">
        <f>SUM(F37:F50)</f>
        <v>0</v>
      </c>
    </row>
    <row r="51" spans="1:15" s="36" customFormat="1" x14ac:dyDescent="0.25">
      <c r="A51" s="43"/>
      <c r="B51" s="12"/>
      <c r="C51" s="14"/>
      <c r="D51" s="7"/>
      <c r="E51" s="26"/>
      <c r="F51" s="27"/>
      <c r="G51" s="38"/>
    </row>
    <row r="52" spans="1:15" x14ac:dyDescent="0.25">
      <c r="A52" s="44" t="s">
        <v>72</v>
      </c>
      <c r="B52" s="45" t="s">
        <v>73</v>
      </c>
      <c r="G52" s="27"/>
    </row>
    <row r="53" spans="1:15" ht="30" x14ac:dyDescent="0.25">
      <c r="A53" s="43" t="s">
        <v>14</v>
      </c>
      <c r="B53" s="46" t="s">
        <v>74</v>
      </c>
      <c r="C53" s="30">
        <v>26</v>
      </c>
      <c r="D53" s="25" t="s">
        <v>16</v>
      </c>
      <c r="F53" s="27">
        <f t="shared" ref="F53:F76" si="2">+E53*C53</f>
        <v>0</v>
      </c>
      <c r="G53" s="38"/>
    </row>
    <row r="54" spans="1:15" ht="30" x14ac:dyDescent="0.25">
      <c r="A54" s="43" t="s">
        <v>17</v>
      </c>
      <c r="B54" s="46" t="s">
        <v>75</v>
      </c>
      <c r="C54" s="30">
        <v>20</v>
      </c>
      <c r="D54" s="25" t="s">
        <v>16</v>
      </c>
      <c r="F54" s="27">
        <f t="shared" si="2"/>
        <v>0</v>
      </c>
      <c r="G54" s="27"/>
    </row>
    <row r="55" spans="1:15" ht="30" x14ac:dyDescent="0.25">
      <c r="A55" s="43" t="s">
        <v>28</v>
      </c>
      <c r="B55" s="46" t="s">
        <v>76</v>
      </c>
      <c r="C55" s="30">
        <v>2</v>
      </c>
      <c r="D55" s="25" t="s">
        <v>16</v>
      </c>
      <c r="F55" s="27">
        <f t="shared" si="2"/>
        <v>0</v>
      </c>
      <c r="G55" s="38"/>
    </row>
    <row r="56" spans="1:15" ht="30" x14ac:dyDescent="0.25">
      <c r="A56" s="43" t="s">
        <v>30</v>
      </c>
      <c r="B56" s="46" t="s">
        <v>77</v>
      </c>
      <c r="C56" s="30">
        <v>11</v>
      </c>
      <c r="D56" s="25" t="s">
        <v>16</v>
      </c>
      <c r="F56" s="27">
        <f t="shared" si="2"/>
        <v>0</v>
      </c>
      <c r="G56" s="38"/>
    </row>
    <row r="57" spans="1:15" ht="30" x14ac:dyDescent="0.25">
      <c r="A57" s="43" t="s">
        <v>32</v>
      </c>
      <c r="B57" s="46" t="s">
        <v>78</v>
      </c>
      <c r="C57" s="30">
        <v>48</v>
      </c>
      <c r="D57" s="25" t="s">
        <v>16</v>
      </c>
      <c r="F57" s="27">
        <f t="shared" si="2"/>
        <v>0</v>
      </c>
      <c r="G57" s="38"/>
    </row>
    <row r="58" spans="1:15" x14ac:dyDescent="0.25">
      <c r="A58" s="43" t="s">
        <v>34</v>
      </c>
      <c r="B58" s="46" t="s">
        <v>79</v>
      </c>
      <c r="C58" s="30">
        <v>4</v>
      </c>
      <c r="D58" s="25" t="s">
        <v>16</v>
      </c>
      <c r="F58" s="27">
        <f t="shared" si="2"/>
        <v>0</v>
      </c>
      <c r="G58" s="38"/>
    </row>
    <row r="59" spans="1:15" ht="30" x14ac:dyDescent="0.25">
      <c r="A59" s="43" t="s">
        <v>36</v>
      </c>
      <c r="B59" s="46" t="s">
        <v>80</v>
      </c>
      <c r="C59" s="30">
        <f>55+27</f>
        <v>82</v>
      </c>
      <c r="D59" s="25" t="s">
        <v>16</v>
      </c>
      <c r="F59" s="27">
        <f t="shared" si="2"/>
        <v>0</v>
      </c>
      <c r="G59" s="38"/>
    </row>
    <row r="60" spans="1:15" ht="30" x14ac:dyDescent="0.25">
      <c r="A60" s="43" t="s">
        <v>38</v>
      </c>
      <c r="B60" s="46" t="s">
        <v>81</v>
      </c>
      <c r="C60" s="30">
        <v>52</v>
      </c>
      <c r="D60" s="25" t="s">
        <v>16</v>
      </c>
      <c r="F60" s="27">
        <f t="shared" si="2"/>
        <v>0</v>
      </c>
      <c r="G60" s="38"/>
    </row>
    <row r="61" spans="1:15" x14ac:dyDescent="0.25">
      <c r="A61" s="43" t="s">
        <v>40</v>
      </c>
      <c r="B61" s="46" t="s">
        <v>82</v>
      </c>
      <c r="C61" s="30">
        <f>35+27</f>
        <v>62</v>
      </c>
      <c r="D61" s="25" t="s">
        <v>16</v>
      </c>
      <c r="F61" s="27">
        <f t="shared" si="2"/>
        <v>0</v>
      </c>
      <c r="G61" s="38"/>
    </row>
    <row r="62" spans="1:15" x14ac:dyDescent="0.25">
      <c r="A62" s="43" t="s">
        <v>42</v>
      </c>
      <c r="B62" s="46" t="s">
        <v>83</v>
      </c>
      <c r="C62" s="30">
        <v>130</v>
      </c>
      <c r="D62" s="25" t="s">
        <v>16</v>
      </c>
      <c r="F62" s="27">
        <f t="shared" si="2"/>
        <v>0</v>
      </c>
      <c r="G62" s="38"/>
    </row>
    <row r="63" spans="1:15" ht="50.1" customHeight="1" x14ac:dyDescent="0.25">
      <c r="A63" s="43" t="s">
        <v>44</v>
      </c>
      <c r="B63" s="46" t="s">
        <v>84</v>
      </c>
      <c r="C63" s="30">
        <v>2</v>
      </c>
      <c r="D63" s="25" t="s">
        <v>16</v>
      </c>
      <c r="F63" s="27">
        <f t="shared" si="2"/>
        <v>0</v>
      </c>
      <c r="G63" s="38"/>
    </row>
    <row r="64" spans="1:15" x14ac:dyDescent="0.25">
      <c r="A64" s="43" t="s">
        <v>46</v>
      </c>
      <c r="B64" s="46" t="s">
        <v>85</v>
      </c>
      <c r="C64" s="30">
        <f>19+16</f>
        <v>35</v>
      </c>
      <c r="D64" s="25" t="s">
        <v>16</v>
      </c>
      <c r="F64" s="27">
        <f t="shared" si="2"/>
        <v>0</v>
      </c>
      <c r="G64" s="38"/>
      <c r="H64" s="3">
        <v>3</v>
      </c>
      <c r="I64" s="3"/>
      <c r="J64" s="3">
        <v>5</v>
      </c>
      <c r="K64" s="3">
        <v>2</v>
      </c>
      <c r="L64" s="3">
        <v>1</v>
      </c>
      <c r="M64" s="3">
        <v>2</v>
      </c>
      <c r="N64" s="3"/>
      <c r="O64" s="37" t="e">
        <f>SUM(#REF!)</f>
        <v>#REF!</v>
      </c>
    </row>
    <row r="65" spans="1:7" x14ac:dyDescent="0.25">
      <c r="A65" s="43" t="s">
        <v>48</v>
      </c>
      <c r="B65" s="46" t="s">
        <v>86</v>
      </c>
      <c r="C65" s="30">
        <v>40</v>
      </c>
      <c r="D65" s="25" t="s">
        <v>16</v>
      </c>
      <c r="F65" s="27">
        <f t="shared" si="2"/>
        <v>0</v>
      </c>
      <c r="G65" s="38"/>
    </row>
    <row r="66" spans="1:7" x14ac:dyDescent="0.25">
      <c r="A66" s="43" t="s">
        <v>50</v>
      </c>
      <c r="B66" s="46" t="s">
        <v>87</v>
      </c>
      <c r="C66" s="30">
        <v>24</v>
      </c>
      <c r="D66" s="25" t="s">
        <v>16</v>
      </c>
      <c r="F66" s="27">
        <f t="shared" si="2"/>
        <v>0</v>
      </c>
      <c r="G66" s="38"/>
    </row>
    <row r="67" spans="1:7" x14ac:dyDescent="0.25">
      <c r="A67" s="43" t="s">
        <v>52</v>
      </c>
      <c r="B67" s="46" t="s">
        <v>88</v>
      </c>
      <c r="C67" s="30">
        <v>40</v>
      </c>
      <c r="D67" s="25" t="s">
        <v>16</v>
      </c>
      <c r="F67" s="27">
        <f t="shared" si="2"/>
        <v>0</v>
      </c>
      <c r="G67" s="38"/>
    </row>
    <row r="68" spans="1:7" ht="30" x14ac:dyDescent="0.25">
      <c r="A68" s="43" t="s">
        <v>54</v>
      </c>
      <c r="B68" s="46" t="s">
        <v>89</v>
      </c>
      <c r="C68" s="30">
        <v>2</v>
      </c>
      <c r="D68" s="25" t="s">
        <v>16</v>
      </c>
      <c r="F68" s="27">
        <f t="shared" si="2"/>
        <v>0</v>
      </c>
      <c r="G68" s="38"/>
    </row>
    <row r="69" spans="1:7" s="47" customFormat="1" ht="30" x14ac:dyDescent="0.25">
      <c r="A69" s="43" t="s">
        <v>90</v>
      </c>
      <c r="B69" s="46" t="s">
        <v>91</v>
      </c>
      <c r="C69" s="30">
        <v>13</v>
      </c>
      <c r="D69" s="25" t="s">
        <v>16</v>
      </c>
      <c r="E69" s="26"/>
      <c r="F69" s="27">
        <f t="shared" si="2"/>
        <v>0</v>
      </c>
      <c r="G69" s="38"/>
    </row>
    <row r="70" spans="1:7" ht="30" x14ac:dyDescent="0.25">
      <c r="A70" s="43" t="s">
        <v>92</v>
      </c>
      <c r="B70" s="46" t="s">
        <v>93</v>
      </c>
      <c r="C70" s="30">
        <v>2</v>
      </c>
      <c r="D70" s="25" t="s">
        <v>16</v>
      </c>
      <c r="F70" s="27">
        <f t="shared" si="2"/>
        <v>0</v>
      </c>
      <c r="G70" s="38"/>
    </row>
    <row r="71" spans="1:7" ht="30" x14ac:dyDescent="0.25">
      <c r="A71" s="43" t="s">
        <v>94</v>
      </c>
      <c r="B71" s="46" t="s">
        <v>95</v>
      </c>
      <c r="C71" s="30">
        <v>7</v>
      </c>
      <c r="D71" s="25" t="s">
        <v>16</v>
      </c>
      <c r="F71" s="27">
        <f t="shared" si="2"/>
        <v>0</v>
      </c>
      <c r="G71" s="38"/>
    </row>
    <row r="72" spans="1:7" s="48" customFormat="1" x14ac:dyDescent="0.25">
      <c r="A72" s="43" t="s">
        <v>96</v>
      </c>
      <c r="B72" s="46" t="s">
        <v>97</v>
      </c>
      <c r="C72" s="30">
        <v>1</v>
      </c>
      <c r="D72" s="25" t="s">
        <v>16</v>
      </c>
      <c r="E72" s="26"/>
      <c r="F72" s="27">
        <f t="shared" si="2"/>
        <v>0</v>
      </c>
      <c r="G72" s="38"/>
    </row>
    <row r="73" spans="1:7" ht="30" x14ac:dyDescent="0.25">
      <c r="A73" s="43" t="s">
        <v>98</v>
      </c>
      <c r="B73" s="46" t="s">
        <v>99</v>
      </c>
      <c r="C73" s="30">
        <v>2</v>
      </c>
      <c r="D73" s="25" t="s">
        <v>16</v>
      </c>
      <c r="F73" s="27">
        <f t="shared" si="2"/>
        <v>0</v>
      </c>
      <c r="G73" s="38"/>
    </row>
    <row r="74" spans="1:7" x14ac:dyDescent="0.25">
      <c r="A74" s="43" t="s">
        <v>100</v>
      </c>
      <c r="B74" s="46" t="s">
        <v>101</v>
      </c>
      <c r="C74" s="49">
        <v>50</v>
      </c>
      <c r="D74" s="25" t="s">
        <v>16</v>
      </c>
      <c r="F74" s="27">
        <f t="shared" si="2"/>
        <v>0</v>
      </c>
      <c r="G74" s="38"/>
    </row>
    <row r="75" spans="1:7" x14ac:dyDescent="0.25">
      <c r="A75" s="43" t="s">
        <v>102</v>
      </c>
      <c r="B75" s="29" t="s">
        <v>103</v>
      </c>
      <c r="C75" s="49">
        <v>1</v>
      </c>
      <c r="D75" s="25" t="s">
        <v>104</v>
      </c>
      <c r="F75" s="27">
        <f t="shared" si="2"/>
        <v>0</v>
      </c>
      <c r="G75" s="38"/>
    </row>
    <row r="76" spans="1:7" x14ac:dyDescent="0.25">
      <c r="A76" s="43" t="s">
        <v>105</v>
      </c>
      <c r="B76" s="29" t="s">
        <v>106</v>
      </c>
      <c r="C76" s="49">
        <v>1</v>
      </c>
      <c r="D76" s="25" t="s">
        <v>104</v>
      </c>
      <c r="F76" s="27">
        <f t="shared" si="2"/>
        <v>0</v>
      </c>
      <c r="G76" s="38">
        <f>SUM(F53:F76)</f>
        <v>0</v>
      </c>
    </row>
    <row r="77" spans="1:7" x14ac:dyDescent="0.25">
      <c r="A77" s="43"/>
      <c r="B77" s="29"/>
      <c r="D77" s="7"/>
      <c r="G77" s="38"/>
    </row>
    <row r="78" spans="1:7" x14ac:dyDescent="0.25">
      <c r="A78" s="50" t="s">
        <v>107</v>
      </c>
      <c r="B78" s="33" t="s">
        <v>108</v>
      </c>
      <c r="C78" s="32"/>
      <c r="D78" s="32"/>
      <c r="E78" s="32"/>
      <c r="F78" s="32"/>
      <c r="G78" s="32"/>
    </row>
    <row r="79" spans="1:7" ht="30" customHeight="1" x14ac:dyDescent="0.25">
      <c r="A79" s="25" t="s">
        <v>14</v>
      </c>
      <c r="B79" s="51" t="s">
        <v>109</v>
      </c>
      <c r="C79" s="30">
        <v>1</v>
      </c>
      <c r="D79" s="25" t="s">
        <v>16</v>
      </c>
      <c r="F79" s="27">
        <f t="shared" ref="F79:F88" si="3">+E79*C79</f>
        <v>0</v>
      </c>
      <c r="G79" s="32"/>
    </row>
    <row r="80" spans="1:7" ht="30" customHeight="1" x14ac:dyDescent="0.25">
      <c r="A80" s="25" t="s">
        <v>17</v>
      </c>
      <c r="B80" s="51" t="s">
        <v>110</v>
      </c>
      <c r="C80" s="30">
        <v>1</v>
      </c>
      <c r="D80" s="25" t="s">
        <v>16</v>
      </c>
      <c r="F80" s="27">
        <f t="shared" si="3"/>
        <v>0</v>
      </c>
      <c r="G80" s="32"/>
    </row>
    <row r="81" spans="1:7" ht="30" x14ac:dyDescent="0.25">
      <c r="A81" s="25" t="s">
        <v>28</v>
      </c>
      <c r="B81" s="51" t="s">
        <v>111</v>
      </c>
      <c r="C81" s="30">
        <v>1</v>
      </c>
      <c r="D81" s="25" t="s">
        <v>16</v>
      </c>
      <c r="F81" s="27">
        <f t="shared" si="3"/>
        <v>0</v>
      </c>
      <c r="G81" s="32"/>
    </row>
    <row r="82" spans="1:7" ht="30" x14ac:dyDescent="0.25">
      <c r="A82" s="25" t="s">
        <v>30</v>
      </c>
      <c r="B82" s="46" t="s">
        <v>112</v>
      </c>
      <c r="C82" s="30">
        <f>1*((2.54*0.6)+(2.54*0.1))</f>
        <v>1.778</v>
      </c>
      <c r="D82" s="25" t="s">
        <v>113</v>
      </c>
      <c r="F82" s="27">
        <f t="shared" si="3"/>
        <v>0</v>
      </c>
      <c r="G82" s="32"/>
    </row>
    <row r="83" spans="1:7" ht="30" x14ac:dyDescent="0.25">
      <c r="A83" s="25" t="s">
        <v>32</v>
      </c>
      <c r="B83" s="46" t="s">
        <v>114</v>
      </c>
      <c r="C83" s="30">
        <f>1*((6.24*0.6)+(6.24*0.1))</f>
        <v>4.3680000000000003</v>
      </c>
      <c r="D83" s="25" t="s">
        <v>113</v>
      </c>
      <c r="F83" s="27">
        <f t="shared" si="3"/>
        <v>0</v>
      </c>
      <c r="G83" s="32"/>
    </row>
    <row r="84" spans="1:7" ht="30" x14ac:dyDescent="0.25">
      <c r="A84" s="25" t="s">
        <v>34</v>
      </c>
      <c r="B84" s="46" t="s">
        <v>115</v>
      </c>
      <c r="C84" s="30">
        <f>1*((7.75*0.6)+(7.75*0.1))</f>
        <v>5.4249999999999998</v>
      </c>
      <c r="D84" s="25" t="s">
        <v>113</v>
      </c>
      <c r="F84" s="27">
        <f t="shared" si="3"/>
        <v>0</v>
      </c>
      <c r="G84" s="32"/>
    </row>
    <row r="85" spans="1:7" x14ac:dyDescent="0.25">
      <c r="A85" s="25" t="s">
        <v>36</v>
      </c>
      <c r="B85" s="29" t="s">
        <v>103</v>
      </c>
      <c r="C85" s="49">
        <v>1</v>
      </c>
      <c r="D85" s="52" t="s">
        <v>104</v>
      </c>
      <c r="F85" s="27">
        <f t="shared" si="3"/>
        <v>0</v>
      </c>
      <c r="G85" s="32"/>
    </row>
    <row r="86" spans="1:7" x14ac:dyDescent="0.25">
      <c r="A86" s="25" t="s">
        <v>38</v>
      </c>
      <c r="B86" s="29" t="s">
        <v>106</v>
      </c>
      <c r="C86" s="49">
        <v>1</v>
      </c>
      <c r="D86" s="52" t="s">
        <v>104</v>
      </c>
      <c r="F86" s="27">
        <f t="shared" si="3"/>
        <v>0</v>
      </c>
      <c r="G86" s="32"/>
    </row>
    <row r="87" spans="1:7" x14ac:dyDescent="0.25">
      <c r="A87" s="25" t="s">
        <v>40</v>
      </c>
      <c r="B87" s="51" t="s">
        <v>116</v>
      </c>
      <c r="C87" s="30">
        <v>3</v>
      </c>
      <c r="D87" s="25" t="s">
        <v>16</v>
      </c>
      <c r="F87" s="27">
        <f>+E87*C87</f>
        <v>0</v>
      </c>
      <c r="G87" s="32"/>
    </row>
    <row r="88" spans="1:7" x14ac:dyDescent="0.25">
      <c r="A88" s="25" t="s">
        <v>42</v>
      </c>
      <c r="B88" s="29" t="s">
        <v>117</v>
      </c>
      <c r="C88" s="49">
        <v>1</v>
      </c>
      <c r="D88" s="52" t="s">
        <v>104</v>
      </c>
      <c r="F88" s="27">
        <f t="shared" si="3"/>
        <v>0</v>
      </c>
      <c r="G88" s="32">
        <f>SUM(F79:F88)</f>
        <v>0</v>
      </c>
    </row>
    <row r="89" spans="1:7" x14ac:dyDescent="0.25">
      <c r="B89" s="51"/>
      <c r="C89" s="32"/>
      <c r="D89" s="32"/>
      <c r="E89" s="32"/>
      <c r="F89" s="32"/>
      <c r="G89" s="32"/>
    </row>
    <row r="90" spans="1:7" x14ac:dyDescent="0.25">
      <c r="A90" s="44" t="s">
        <v>118</v>
      </c>
      <c r="B90" s="33" t="s">
        <v>119</v>
      </c>
      <c r="C90" s="32"/>
      <c r="D90" s="32"/>
      <c r="E90" s="32"/>
      <c r="F90" s="32"/>
      <c r="G90" s="32"/>
    </row>
    <row r="91" spans="1:7" ht="45" x14ac:dyDescent="0.25">
      <c r="A91" s="43" t="s">
        <v>14</v>
      </c>
      <c r="B91" s="46" t="s">
        <v>120</v>
      </c>
      <c r="C91" s="30">
        <f>2*((4*0.6)+(4*0.1)+(4*0.3))</f>
        <v>8</v>
      </c>
      <c r="D91" s="25" t="s">
        <v>113</v>
      </c>
      <c r="F91" s="27">
        <f t="shared" ref="F91:F109" si="4">+E91*C91</f>
        <v>0</v>
      </c>
      <c r="G91" s="38"/>
    </row>
    <row r="92" spans="1:7" ht="45" x14ac:dyDescent="0.25">
      <c r="A92" s="43" t="s">
        <v>17</v>
      </c>
      <c r="B92" s="46" t="s">
        <v>121</v>
      </c>
      <c r="C92" s="30">
        <f>2*((2.87*0.6)+(2.87*0.1)+(2.87*0.3))</f>
        <v>5.74</v>
      </c>
      <c r="D92" s="25" t="s">
        <v>113</v>
      </c>
      <c r="F92" s="27">
        <f t="shared" si="4"/>
        <v>0</v>
      </c>
      <c r="G92" s="27"/>
    </row>
    <row r="93" spans="1:7" ht="45" x14ac:dyDescent="0.25">
      <c r="A93" s="43" t="s">
        <v>28</v>
      </c>
      <c r="B93" s="46" t="s">
        <v>122</v>
      </c>
      <c r="C93" s="30">
        <f>6*((2.85*0.6)+(2.85*0.1)+(2.85*0.3))</f>
        <v>17.100000000000001</v>
      </c>
      <c r="D93" s="25" t="s">
        <v>113</v>
      </c>
      <c r="F93" s="27">
        <f t="shared" si="4"/>
        <v>0</v>
      </c>
      <c r="G93" s="38"/>
    </row>
    <row r="94" spans="1:7" ht="45" x14ac:dyDescent="0.25">
      <c r="A94" s="43" t="s">
        <v>30</v>
      </c>
      <c r="B94" s="46" t="s">
        <v>123</v>
      </c>
      <c r="C94" s="30">
        <f>2*((2.9*0.6)+(2.9*0.1)+(2.9*0.3))</f>
        <v>5.8</v>
      </c>
      <c r="D94" s="25" t="s">
        <v>113</v>
      </c>
      <c r="F94" s="27">
        <f t="shared" si="4"/>
        <v>0</v>
      </c>
      <c r="G94" s="38"/>
    </row>
    <row r="95" spans="1:7" ht="90" x14ac:dyDescent="0.25">
      <c r="A95" s="43" t="s">
        <v>32</v>
      </c>
      <c r="B95" s="51" t="s">
        <v>124</v>
      </c>
      <c r="C95" s="30">
        <v>1</v>
      </c>
      <c r="D95" s="25" t="s">
        <v>16</v>
      </c>
      <c r="F95" s="27">
        <f>+E95*C95</f>
        <v>0</v>
      </c>
      <c r="G95" s="32"/>
    </row>
    <row r="96" spans="1:7" ht="90" x14ac:dyDescent="0.25">
      <c r="A96" s="43" t="s">
        <v>34</v>
      </c>
      <c r="B96" s="51" t="s">
        <v>125</v>
      </c>
      <c r="C96" s="30">
        <v>1</v>
      </c>
      <c r="D96" s="25" t="s">
        <v>16</v>
      </c>
      <c r="F96" s="27">
        <f t="shared" si="4"/>
        <v>0</v>
      </c>
      <c r="G96" s="32"/>
    </row>
    <row r="97" spans="1:7" ht="75" x14ac:dyDescent="0.25">
      <c r="A97" s="43" t="s">
        <v>36</v>
      </c>
      <c r="B97" s="51" t="s">
        <v>126</v>
      </c>
      <c r="C97" s="30">
        <v>1</v>
      </c>
      <c r="D97" s="25" t="s">
        <v>16</v>
      </c>
      <c r="F97" s="27">
        <f t="shared" si="4"/>
        <v>0</v>
      </c>
      <c r="G97" s="32"/>
    </row>
    <row r="98" spans="1:7" ht="75" x14ac:dyDescent="0.25">
      <c r="A98" s="43" t="s">
        <v>38</v>
      </c>
      <c r="B98" s="51" t="s">
        <v>127</v>
      </c>
      <c r="C98" s="30">
        <v>1</v>
      </c>
      <c r="D98" s="25" t="s">
        <v>16</v>
      </c>
      <c r="F98" s="27">
        <f t="shared" si="4"/>
        <v>0</v>
      </c>
      <c r="G98" s="32"/>
    </row>
    <row r="99" spans="1:7" ht="60" x14ac:dyDescent="0.25">
      <c r="A99" s="43" t="s">
        <v>40</v>
      </c>
      <c r="B99" s="51" t="s">
        <v>128</v>
      </c>
      <c r="C99" s="30">
        <v>1</v>
      </c>
      <c r="D99" s="25" t="s">
        <v>16</v>
      </c>
      <c r="F99" s="27">
        <f t="shared" si="4"/>
        <v>0</v>
      </c>
      <c r="G99" s="32"/>
    </row>
    <row r="100" spans="1:7" ht="60" x14ac:dyDescent="0.25">
      <c r="A100" s="43" t="s">
        <v>42</v>
      </c>
      <c r="B100" s="51" t="s">
        <v>129</v>
      </c>
      <c r="C100" s="30">
        <v>1</v>
      </c>
      <c r="D100" s="25" t="s">
        <v>16</v>
      </c>
      <c r="F100" s="27">
        <f t="shared" si="4"/>
        <v>0</v>
      </c>
      <c r="G100" s="32"/>
    </row>
    <row r="101" spans="1:7" ht="75" x14ac:dyDescent="0.25">
      <c r="A101" s="43" t="s">
        <v>44</v>
      </c>
      <c r="B101" s="51" t="s">
        <v>130</v>
      </c>
      <c r="C101" s="30">
        <v>1</v>
      </c>
      <c r="D101" s="25" t="s">
        <v>16</v>
      </c>
      <c r="F101" s="27">
        <f t="shared" si="4"/>
        <v>0</v>
      </c>
      <c r="G101" s="32"/>
    </row>
    <row r="102" spans="1:7" ht="75" x14ac:dyDescent="0.25">
      <c r="A102" s="43" t="s">
        <v>46</v>
      </c>
      <c r="B102" s="51" t="s">
        <v>131</v>
      </c>
      <c r="C102" s="30">
        <v>1</v>
      </c>
      <c r="D102" s="25" t="s">
        <v>16</v>
      </c>
      <c r="F102" s="27">
        <f t="shared" si="4"/>
        <v>0</v>
      </c>
      <c r="G102" s="32"/>
    </row>
    <row r="103" spans="1:7" ht="75" x14ac:dyDescent="0.25">
      <c r="A103" s="43" t="s">
        <v>48</v>
      </c>
      <c r="B103" s="51" t="s">
        <v>132</v>
      </c>
      <c r="C103" s="30">
        <v>1</v>
      </c>
      <c r="D103" s="25" t="s">
        <v>16</v>
      </c>
      <c r="F103" s="27">
        <f t="shared" si="4"/>
        <v>0</v>
      </c>
      <c r="G103" s="32"/>
    </row>
    <row r="104" spans="1:7" ht="75" x14ac:dyDescent="0.25">
      <c r="A104" s="43" t="s">
        <v>50</v>
      </c>
      <c r="B104" s="51" t="s">
        <v>133</v>
      </c>
      <c r="C104" s="30">
        <v>1</v>
      </c>
      <c r="D104" s="25" t="s">
        <v>16</v>
      </c>
      <c r="F104" s="27">
        <f t="shared" si="4"/>
        <v>0</v>
      </c>
      <c r="G104" s="32"/>
    </row>
    <row r="105" spans="1:7" ht="60" x14ac:dyDescent="0.25">
      <c r="A105" s="43" t="s">
        <v>52</v>
      </c>
      <c r="B105" s="51" t="s">
        <v>134</v>
      </c>
      <c r="C105" s="30">
        <v>1</v>
      </c>
      <c r="D105" s="25" t="s">
        <v>16</v>
      </c>
      <c r="F105" s="27">
        <f t="shared" si="4"/>
        <v>0</v>
      </c>
      <c r="G105" s="32"/>
    </row>
    <row r="106" spans="1:7" ht="75" x14ac:dyDescent="0.25">
      <c r="A106" s="43" t="s">
        <v>54</v>
      </c>
      <c r="B106" s="51" t="s">
        <v>135</v>
      </c>
      <c r="C106" s="30">
        <v>1</v>
      </c>
      <c r="D106" s="25" t="s">
        <v>16</v>
      </c>
      <c r="F106" s="27">
        <f t="shared" si="4"/>
        <v>0</v>
      </c>
      <c r="G106" s="32"/>
    </row>
    <row r="107" spans="1:7" ht="75" x14ac:dyDescent="0.25">
      <c r="A107" s="43" t="s">
        <v>90</v>
      </c>
      <c r="B107" s="51" t="s">
        <v>136</v>
      </c>
      <c r="C107" s="30">
        <v>1</v>
      </c>
      <c r="D107" s="25" t="s">
        <v>16</v>
      </c>
      <c r="F107" s="27">
        <f t="shared" si="4"/>
        <v>0</v>
      </c>
      <c r="G107" s="32"/>
    </row>
    <row r="108" spans="1:7" ht="75" x14ac:dyDescent="0.25">
      <c r="A108" s="43" t="s">
        <v>92</v>
      </c>
      <c r="B108" s="51" t="s">
        <v>137</v>
      </c>
      <c r="C108" s="30">
        <v>1</v>
      </c>
      <c r="D108" s="25" t="s">
        <v>16</v>
      </c>
      <c r="F108" s="27">
        <f t="shared" si="4"/>
        <v>0</v>
      </c>
      <c r="G108" s="9"/>
    </row>
    <row r="109" spans="1:7" x14ac:dyDescent="0.25">
      <c r="A109" s="43" t="s">
        <v>94</v>
      </c>
      <c r="B109" s="51" t="s">
        <v>138</v>
      </c>
      <c r="C109" s="30">
        <v>38</v>
      </c>
      <c r="D109" s="25" t="s">
        <v>16</v>
      </c>
      <c r="F109" s="27">
        <f t="shared" si="4"/>
        <v>0</v>
      </c>
      <c r="G109" s="32">
        <f>SUM(F91:F109)</f>
        <v>0</v>
      </c>
    </row>
    <row r="110" spans="1:7" x14ac:dyDescent="0.25">
      <c r="B110" s="51"/>
      <c r="C110" s="32"/>
      <c r="D110" s="32"/>
      <c r="E110" s="32"/>
      <c r="F110" s="32"/>
      <c r="G110" s="32"/>
    </row>
    <row r="111" spans="1:7" x14ac:dyDescent="0.25">
      <c r="A111" s="44" t="s">
        <v>139</v>
      </c>
      <c r="B111" s="53" t="s">
        <v>140</v>
      </c>
      <c r="G111" s="27"/>
    </row>
    <row r="112" spans="1:7" ht="30" x14ac:dyDescent="0.25">
      <c r="A112" s="43" t="s">
        <v>14</v>
      </c>
      <c r="B112" s="46" t="s">
        <v>141</v>
      </c>
      <c r="C112" s="30">
        <f>1*((1.88*0.6)+(1.88*0.1))</f>
        <v>1.3159999999999998</v>
      </c>
      <c r="D112" s="25" t="s">
        <v>113</v>
      </c>
      <c r="F112" s="27">
        <f t="shared" ref="F112:F130" si="5">+C112*E112</f>
        <v>0</v>
      </c>
      <c r="G112" s="38"/>
    </row>
    <row r="113" spans="1:7" ht="30" x14ac:dyDescent="0.25">
      <c r="A113" s="43" t="s">
        <v>17</v>
      </c>
      <c r="B113" s="46" t="s">
        <v>142</v>
      </c>
      <c r="C113" s="30">
        <f>1*((1.97*0.6)+(1.97*0.1))</f>
        <v>1.379</v>
      </c>
      <c r="D113" s="25" t="s">
        <v>113</v>
      </c>
      <c r="F113" s="27">
        <f t="shared" si="5"/>
        <v>0</v>
      </c>
      <c r="G113" s="38"/>
    </row>
    <row r="114" spans="1:7" ht="30" x14ac:dyDescent="0.25">
      <c r="A114" s="43" t="s">
        <v>28</v>
      </c>
      <c r="B114" s="46" t="s">
        <v>143</v>
      </c>
      <c r="C114" s="30">
        <f>2*((0.6*0.6)+(0.6*0.1))</f>
        <v>0.84</v>
      </c>
      <c r="D114" s="25" t="s">
        <v>113</v>
      </c>
      <c r="F114" s="27">
        <f t="shared" si="5"/>
        <v>0</v>
      </c>
      <c r="G114" s="38"/>
    </row>
    <row r="115" spans="1:7" ht="30" x14ac:dyDescent="0.25">
      <c r="A115" s="43" t="s">
        <v>30</v>
      </c>
      <c r="B115" s="46" t="s">
        <v>144</v>
      </c>
      <c r="C115" s="30">
        <f>1*((2.23*0.6)+(2.23*0.1))</f>
        <v>1.5609999999999999</v>
      </c>
      <c r="D115" s="25" t="s">
        <v>113</v>
      </c>
      <c r="F115" s="27">
        <f t="shared" si="5"/>
        <v>0</v>
      </c>
      <c r="G115" s="38"/>
    </row>
    <row r="116" spans="1:7" ht="30" x14ac:dyDescent="0.25">
      <c r="A116" s="43" t="s">
        <v>32</v>
      </c>
      <c r="B116" s="46" t="s">
        <v>145</v>
      </c>
      <c r="C116" s="30">
        <f>1*((2.08*0.6)+(2.08*0.1))</f>
        <v>1.456</v>
      </c>
      <c r="D116" s="25" t="s">
        <v>113</v>
      </c>
      <c r="F116" s="27">
        <f t="shared" si="5"/>
        <v>0</v>
      </c>
      <c r="G116" s="38"/>
    </row>
    <row r="117" spans="1:7" ht="30" x14ac:dyDescent="0.25">
      <c r="A117" s="43" t="s">
        <v>34</v>
      </c>
      <c r="B117" s="46" t="s">
        <v>146</v>
      </c>
      <c r="C117" s="30">
        <f>1*((1.24*0.6)+(1.24*0.1))</f>
        <v>0.86799999999999999</v>
      </c>
      <c r="D117" s="25" t="s">
        <v>113</v>
      </c>
      <c r="F117" s="27">
        <f t="shared" si="5"/>
        <v>0</v>
      </c>
      <c r="G117" s="38"/>
    </row>
    <row r="118" spans="1:7" ht="30" x14ac:dyDescent="0.25">
      <c r="A118" s="43" t="s">
        <v>36</v>
      </c>
      <c r="B118" s="46" t="s">
        <v>147</v>
      </c>
      <c r="C118" s="30">
        <f>2*((3.91*0.6)+(3.91*0.1))</f>
        <v>5.4740000000000002</v>
      </c>
      <c r="D118" s="25" t="s">
        <v>113</v>
      </c>
      <c r="F118" s="27">
        <f t="shared" si="5"/>
        <v>0</v>
      </c>
      <c r="G118" s="38"/>
    </row>
    <row r="119" spans="1:7" ht="30" x14ac:dyDescent="0.25">
      <c r="A119" s="43" t="s">
        <v>38</v>
      </c>
      <c r="B119" s="46" t="s">
        <v>148</v>
      </c>
      <c r="C119" s="30">
        <f>1*((2.03*0.6)+(2.03*0.1))</f>
        <v>1.4209999999999998</v>
      </c>
      <c r="D119" s="25" t="s">
        <v>113</v>
      </c>
      <c r="F119" s="27">
        <f t="shared" si="5"/>
        <v>0</v>
      </c>
      <c r="G119" s="38"/>
    </row>
    <row r="120" spans="1:7" ht="30" x14ac:dyDescent="0.25">
      <c r="A120" s="43" t="s">
        <v>40</v>
      </c>
      <c r="B120" s="46" t="s">
        <v>149</v>
      </c>
      <c r="C120" s="30">
        <f>1*((2.75*0.6)+(2.75*0.1))</f>
        <v>1.9249999999999998</v>
      </c>
      <c r="D120" s="25" t="s">
        <v>113</v>
      </c>
      <c r="F120" s="27">
        <f t="shared" si="5"/>
        <v>0</v>
      </c>
      <c r="G120" s="38"/>
    </row>
    <row r="121" spans="1:7" ht="30" x14ac:dyDescent="0.25">
      <c r="A121" s="43" t="s">
        <v>42</v>
      </c>
      <c r="B121" s="46" t="s">
        <v>150</v>
      </c>
      <c r="C121" s="30">
        <f>2*((1*0.6)+(1*0.1))</f>
        <v>1.4</v>
      </c>
      <c r="D121" s="25" t="s">
        <v>113</v>
      </c>
      <c r="F121" s="27">
        <f t="shared" si="5"/>
        <v>0</v>
      </c>
      <c r="G121" s="38"/>
    </row>
    <row r="122" spans="1:7" ht="30" x14ac:dyDescent="0.25">
      <c r="A122" s="43" t="s">
        <v>44</v>
      </c>
      <c r="B122" s="46" t="s">
        <v>151</v>
      </c>
      <c r="C122" s="30">
        <f>1*((2.13*0.6)+(2.13*0.1))</f>
        <v>1.4909999999999999</v>
      </c>
      <c r="D122" s="25" t="s">
        <v>113</v>
      </c>
      <c r="F122" s="27">
        <f t="shared" si="5"/>
        <v>0</v>
      </c>
      <c r="G122" s="38"/>
    </row>
    <row r="123" spans="1:7" ht="30" x14ac:dyDescent="0.25">
      <c r="A123" s="43" t="s">
        <v>46</v>
      </c>
      <c r="B123" s="46" t="s">
        <v>152</v>
      </c>
      <c r="C123" s="30">
        <f>1*((3.83*0.6)+(3.83*0.1))</f>
        <v>2.681</v>
      </c>
      <c r="D123" s="25" t="s">
        <v>113</v>
      </c>
      <c r="F123" s="27">
        <f t="shared" si="5"/>
        <v>0</v>
      </c>
      <c r="G123" s="38"/>
    </row>
    <row r="124" spans="1:7" ht="30" x14ac:dyDescent="0.25">
      <c r="A124" s="43" t="s">
        <v>48</v>
      </c>
      <c r="B124" s="46" t="s">
        <v>153</v>
      </c>
      <c r="C124" s="30">
        <f>1*((3.12*0.6)+(3.12*0.1))</f>
        <v>2.1840000000000002</v>
      </c>
      <c r="D124" s="25" t="s">
        <v>113</v>
      </c>
      <c r="F124" s="27">
        <f t="shared" si="5"/>
        <v>0</v>
      </c>
      <c r="G124" s="38"/>
    </row>
    <row r="125" spans="1:7" ht="30" x14ac:dyDescent="0.25">
      <c r="A125" s="43" t="s">
        <v>50</v>
      </c>
      <c r="B125" s="46" t="s">
        <v>154</v>
      </c>
      <c r="C125" s="30">
        <f>1*((4.69*0.6)+(4.69*0.1))</f>
        <v>3.2830000000000004</v>
      </c>
      <c r="D125" s="25" t="s">
        <v>113</v>
      </c>
      <c r="F125" s="27">
        <f t="shared" si="5"/>
        <v>0</v>
      </c>
      <c r="G125" s="38"/>
    </row>
    <row r="126" spans="1:7" ht="30" x14ac:dyDescent="0.25">
      <c r="A126" s="43" t="s">
        <v>52</v>
      </c>
      <c r="B126" s="46" t="s">
        <v>155</v>
      </c>
      <c r="C126" s="30">
        <f>1*((3.15*0.6)+(3.15*0.1))</f>
        <v>2.2050000000000001</v>
      </c>
      <c r="D126" s="25" t="s">
        <v>113</v>
      </c>
      <c r="F126" s="27">
        <f t="shared" si="5"/>
        <v>0</v>
      </c>
      <c r="G126" s="38"/>
    </row>
    <row r="127" spans="1:7" ht="30" x14ac:dyDescent="0.25">
      <c r="A127" s="43" t="s">
        <v>54</v>
      </c>
      <c r="B127" s="46" t="s">
        <v>156</v>
      </c>
      <c r="C127" s="30">
        <f>1*((1.15*0.6)+(1.15*0.1))</f>
        <v>0.80499999999999994</v>
      </c>
      <c r="D127" s="25" t="s">
        <v>113</v>
      </c>
      <c r="F127" s="27">
        <f t="shared" si="5"/>
        <v>0</v>
      </c>
      <c r="G127" s="38"/>
    </row>
    <row r="128" spans="1:7" ht="30" x14ac:dyDescent="0.25">
      <c r="A128" s="43" t="s">
        <v>90</v>
      </c>
      <c r="B128" s="46" t="s">
        <v>157</v>
      </c>
      <c r="C128" s="30">
        <f>1*((1.02*0.6)+(1.02*0.1))</f>
        <v>0.71399999999999997</v>
      </c>
      <c r="D128" s="25" t="s">
        <v>113</v>
      </c>
      <c r="F128" s="27">
        <f t="shared" si="5"/>
        <v>0</v>
      </c>
      <c r="G128" s="9"/>
    </row>
    <row r="129" spans="1:7" ht="30" x14ac:dyDescent="0.25">
      <c r="A129" s="43" t="s">
        <v>92</v>
      </c>
      <c r="B129" s="46" t="s">
        <v>158</v>
      </c>
      <c r="C129" s="30">
        <f>1*((2.35*0.6)+(2.35*0.1))</f>
        <v>1.645</v>
      </c>
      <c r="D129" s="25" t="s">
        <v>113</v>
      </c>
      <c r="F129" s="27">
        <f t="shared" si="5"/>
        <v>0</v>
      </c>
      <c r="G129" s="9"/>
    </row>
    <row r="130" spans="1:7" x14ac:dyDescent="0.25">
      <c r="A130" s="43" t="s">
        <v>94</v>
      </c>
      <c r="B130" s="51" t="s">
        <v>116</v>
      </c>
      <c r="C130" s="30">
        <v>22</v>
      </c>
      <c r="D130" s="25" t="s">
        <v>16</v>
      </c>
      <c r="F130" s="27">
        <f t="shared" si="5"/>
        <v>0</v>
      </c>
      <c r="G130" s="38">
        <f>SUM(F112:F130)</f>
        <v>0</v>
      </c>
    </row>
    <row r="131" spans="1:7" x14ac:dyDescent="0.25">
      <c r="A131" s="43"/>
      <c r="B131" s="46"/>
      <c r="D131" s="7"/>
      <c r="G131" s="38"/>
    </row>
    <row r="132" spans="1:7" x14ac:dyDescent="0.25">
      <c r="A132" s="44" t="s">
        <v>159</v>
      </c>
      <c r="B132" s="53" t="s">
        <v>160</v>
      </c>
      <c r="C132" s="32"/>
      <c r="D132" s="32"/>
      <c r="E132" s="32"/>
      <c r="F132" s="32"/>
      <c r="G132" s="32"/>
    </row>
    <row r="133" spans="1:7" ht="30" x14ac:dyDescent="0.25">
      <c r="A133" s="25" t="s">
        <v>14</v>
      </c>
      <c r="B133" s="46" t="s">
        <v>161</v>
      </c>
      <c r="C133" s="30">
        <v>22.65</v>
      </c>
      <c r="D133" s="25" t="s">
        <v>162</v>
      </c>
      <c r="E133" s="30"/>
      <c r="F133" s="27">
        <f>+C133*E133</f>
        <v>0</v>
      </c>
      <c r="G133" s="32"/>
    </row>
    <row r="134" spans="1:7" ht="30" x14ac:dyDescent="0.25">
      <c r="A134" s="25" t="s">
        <v>17</v>
      </c>
      <c r="B134" s="46" t="s">
        <v>163</v>
      </c>
      <c r="C134" s="30">
        <v>8.4</v>
      </c>
      <c r="D134" s="25" t="s">
        <v>162</v>
      </c>
      <c r="E134" s="30"/>
      <c r="F134" s="27">
        <f t="shared" ref="F134:F144" si="6">+C134*E134</f>
        <v>0</v>
      </c>
      <c r="G134" s="32"/>
    </row>
    <row r="135" spans="1:7" ht="30" x14ac:dyDescent="0.25">
      <c r="A135" s="25" t="s">
        <v>28</v>
      </c>
      <c r="B135" s="46" t="s">
        <v>164</v>
      </c>
      <c r="C135" s="30">
        <v>8.3000000000000007</v>
      </c>
      <c r="D135" s="25" t="s">
        <v>162</v>
      </c>
      <c r="E135" s="30"/>
      <c r="F135" s="27">
        <f t="shared" si="6"/>
        <v>0</v>
      </c>
      <c r="G135" s="32"/>
    </row>
    <row r="136" spans="1:7" ht="30" x14ac:dyDescent="0.25">
      <c r="A136" s="25" t="s">
        <v>30</v>
      </c>
      <c r="B136" s="46" t="s">
        <v>165</v>
      </c>
      <c r="C136" s="30">
        <v>5.6899999999999995</v>
      </c>
      <c r="D136" s="25" t="s">
        <v>162</v>
      </c>
      <c r="E136" s="30"/>
      <c r="F136" s="27">
        <f t="shared" si="6"/>
        <v>0</v>
      </c>
      <c r="G136" s="32"/>
    </row>
    <row r="137" spans="1:7" ht="30" x14ac:dyDescent="0.25">
      <c r="A137" s="25" t="s">
        <v>32</v>
      </c>
      <c r="B137" s="46" t="s">
        <v>166</v>
      </c>
      <c r="C137" s="30">
        <v>5.8</v>
      </c>
      <c r="D137" s="25" t="s">
        <v>162</v>
      </c>
      <c r="E137" s="30"/>
      <c r="F137" s="27">
        <f t="shared" si="6"/>
        <v>0</v>
      </c>
      <c r="G137" s="32"/>
    </row>
    <row r="138" spans="1:7" ht="30" x14ac:dyDescent="0.25">
      <c r="A138" s="25" t="s">
        <v>34</v>
      </c>
      <c r="B138" s="46" t="s">
        <v>167</v>
      </c>
      <c r="C138" s="30">
        <v>9.3699999999999992</v>
      </c>
      <c r="D138" s="25" t="s">
        <v>162</v>
      </c>
      <c r="E138" s="30"/>
      <c r="F138" s="27">
        <f t="shared" si="6"/>
        <v>0</v>
      </c>
      <c r="G138" s="32"/>
    </row>
    <row r="139" spans="1:7" ht="30" x14ac:dyDescent="0.25">
      <c r="A139" s="25" t="s">
        <v>36</v>
      </c>
      <c r="B139" s="46" t="s">
        <v>168</v>
      </c>
      <c r="C139" s="30">
        <v>7.6499999999999995</v>
      </c>
      <c r="D139" s="25" t="s">
        <v>162</v>
      </c>
      <c r="E139" s="30"/>
      <c r="F139" s="27">
        <f t="shared" si="6"/>
        <v>0</v>
      </c>
      <c r="G139" s="32"/>
    </row>
    <row r="140" spans="1:7" ht="30" x14ac:dyDescent="0.25">
      <c r="A140" s="25" t="s">
        <v>38</v>
      </c>
      <c r="B140" s="46" t="s">
        <v>169</v>
      </c>
      <c r="C140" s="30">
        <v>5.4</v>
      </c>
      <c r="D140" s="25" t="s">
        <v>162</v>
      </c>
      <c r="E140" s="30"/>
      <c r="F140" s="27">
        <f t="shared" si="6"/>
        <v>0</v>
      </c>
      <c r="G140" s="32"/>
    </row>
    <row r="141" spans="1:7" ht="30" x14ac:dyDescent="0.25">
      <c r="A141" s="25" t="s">
        <v>40</v>
      </c>
      <c r="B141" s="46" t="s">
        <v>170</v>
      </c>
      <c r="C141" s="30">
        <v>6.3</v>
      </c>
      <c r="D141" s="25" t="s">
        <v>162</v>
      </c>
      <c r="E141" s="30"/>
      <c r="F141" s="27">
        <f t="shared" si="6"/>
        <v>0</v>
      </c>
      <c r="G141" s="32"/>
    </row>
    <row r="142" spans="1:7" ht="30" x14ac:dyDescent="0.25">
      <c r="A142" s="25" t="s">
        <v>42</v>
      </c>
      <c r="B142" s="46" t="s">
        <v>171</v>
      </c>
      <c r="C142" s="30">
        <v>6.9</v>
      </c>
      <c r="D142" s="25" t="s">
        <v>162</v>
      </c>
      <c r="E142" s="30"/>
      <c r="F142" s="27">
        <f t="shared" si="6"/>
        <v>0</v>
      </c>
      <c r="G142" s="32"/>
    </row>
    <row r="143" spans="1:7" ht="30" x14ac:dyDescent="0.25">
      <c r="A143" s="25" t="s">
        <v>44</v>
      </c>
      <c r="B143" s="46" t="s">
        <v>172</v>
      </c>
      <c r="C143" s="30">
        <v>5.8</v>
      </c>
      <c r="D143" s="25" t="s">
        <v>162</v>
      </c>
      <c r="E143" s="30"/>
      <c r="F143" s="27">
        <f t="shared" si="6"/>
        <v>0</v>
      </c>
      <c r="G143" s="32"/>
    </row>
    <row r="144" spans="1:7" ht="30" x14ac:dyDescent="0.25">
      <c r="A144" s="25" t="s">
        <v>46</v>
      </c>
      <c r="B144" s="46" t="s">
        <v>173</v>
      </c>
      <c r="C144" s="30">
        <v>5.8</v>
      </c>
      <c r="D144" s="25" t="s">
        <v>162</v>
      </c>
      <c r="E144" s="30"/>
      <c r="F144" s="27">
        <f t="shared" si="6"/>
        <v>0</v>
      </c>
      <c r="G144" s="32">
        <f>SUM(F133:F144)</f>
        <v>0</v>
      </c>
    </row>
    <row r="145" spans="1:7" x14ac:dyDescent="0.25">
      <c r="B145" s="32"/>
      <c r="C145" s="32"/>
      <c r="D145" s="32"/>
      <c r="E145" s="32"/>
      <c r="F145" s="32"/>
      <c r="G145" s="32"/>
    </row>
    <row r="146" spans="1:7" x14ac:dyDescent="0.25">
      <c r="A146" s="44" t="s">
        <v>174</v>
      </c>
      <c r="B146" s="33" t="s">
        <v>175</v>
      </c>
      <c r="C146" s="32"/>
      <c r="D146" s="32"/>
      <c r="E146" s="32"/>
      <c r="F146" s="32"/>
      <c r="G146" s="32"/>
    </row>
    <row r="147" spans="1:7" ht="45" x14ac:dyDescent="0.25">
      <c r="A147" s="54" t="s">
        <v>14</v>
      </c>
      <c r="B147" s="51" t="s">
        <v>176</v>
      </c>
      <c r="C147" s="30">
        <v>1</v>
      </c>
      <c r="D147" s="25" t="s">
        <v>16</v>
      </c>
      <c r="F147" s="27">
        <f t="shared" ref="F147:F173" si="7">+E147*C147</f>
        <v>0</v>
      </c>
      <c r="G147" s="32"/>
    </row>
    <row r="148" spans="1:7" ht="45" x14ac:dyDescent="0.25">
      <c r="A148" s="54" t="s">
        <v>17</v>
      </c>
      <c r="B148" s="51" t="s">
        <v>177</v>
      </c>
      <c r="C148" s="30">
        <v>1</v>
      </c>
      <c r="D148" s="25" t="s">
        <v>16</v>
      </c>
      <c r="F148" s="27">
        <f t="shared" si="7"/>
        <v>0</v>
      </c>
      <c r="G148" s="32"/>
    </row>
    <row r="149" spans="1:7" ht="45" x14ac:dyDescent="0.25">
      <c r="A149" s="54" t="s">
        <v>28</v>
      </c>
      <c r="B149" s="51" t="s">
        <v>178</v>
      </c>
      <c r="C149" s="30">
        <v>1</v>
      </c>
      <c r="D149" s="25" t="s">
        <v>16</v>
      </c>
      <c r="F149" s="27">
        <f t="shared" si="7"/>
        <v>0</v>
      </c>
      <c r="G149" s="32"/>
    </row>
    <row r="150" spans="1:7" ht="45" x14ac:dyDescent="0.25">
      <c r="A150" s="54" t="s">
        <v>30</v>
      </c>
      <c r="B150" s="51" t="s">
        <v>179</v>
      </c>
      <c r="C150" s="30">
        <v>1</v>
      </c>
      <c r="D150" s="25" t="s">
        <v>16</v>
      </c>
      <c r="F150" s="27">
        <f t="shared" si="7"/>
        <v>0</v>
      </c>
      <c r="G150" s="32"/>
    </row>
    <row r="151" spans="1:7" ht="45" x14ac:dyDescent="0.25">
      <c r="A151" s="54" t="s">
        <v>32</v>
      </c>
      <c r="B151" s="51" t="s">
        <v>180</v>
      </c>
      <c r="C151" s="30">
        <v>1</v>
      </c>
      <c r="D151" s="25" t="s">
        <v>16</v>
      </c>
      <c r="F151" s="27">
        <f t="shared" si="7"/>
        <v>0</v>
      </c>
      <c r="G151" s="32"/>
    </row>
    <row r="152" spans="1:7" ht="45" x14ac:dyDescent="0.25">
      <c r="A152" s="54" t="s">
        <v>34</v>
      </c>
      <c r="B152" s="51" t="s">
        <v>181</v>
      </c>
      <c r="C152" s="30">
        <v>1</v>
      </c>
      <c r="D152" s="25" t="s">
        <v>16</v>
      </c>
      <c r="F152" s="27">
        <f t="shared" si="7"/>
        <v>0</v>
      </c>
      <c r="G152" s="32"/>
    </row>
    <row r="153" spans="1:7" ht="45" x14ac:dyDescent="0.25">
      <c r="A153" s="54" t="s">
        <v>36</v>
      </c>
      <c r="B153" s="51" t="s">
        <v>182</v>
      </c>
      <c r="C153" s="30">
        <v>1</v>
      </c>
      <c r="D153" s="25" t="s">
        <v>16</v>
      </c>
      <c r="F153" s="27">
        <f t="shared" si="7"/>
        <v>0</v>
      </c>
      <c r="G153" s="32"/>
    </row>
    <row r="154" spans="1:7" ht="45" x14ac:dyDescent="0.25">
      <c r="A154" s="54" t="s">
        <v>38</v>
      </c>
      <c r="B154" s="51" t="s">
        <v>183</v>
      </c>
      <c r="C154" s="30">
        <v>1</v>
      </c>
      <c r="D154" s="25" t="s">
        <v>16</v>
      </c>
      <c r="F154" s="27">
        <f t="shared" si="7"/>
        <v>0</v>
      </c>
      <c r="G154" s="32"/>
    </row>
    <row r="155" spans="1:7" ht="45" x14ac:dyDescent="0.25">
      <c r="A155" s="54" t="s">
        <v>40</v>
      </c>
      <c r="B155" s="51" t="s">
        <v>184</v>
      </c>
      <c r="C155" s="30">
        <v>1</v>
      </c>
      <c r="D155" s="25" t="s">
        <v>16</v>
      </c>
      <c r="F155" s="27">
        <f t="shared" si="7"/>
        <v>0</v>
      </c>
      <c r="G155" s="32"/>
    </row>
    <row r="156" spans="1:7" ht="45" x14ac:dyDescent="0.25">
      <c r="A156" s="54" t="s">
        <v>42</v>
      </c>
      <c r="B156" s="51" t="s">
        <v>185</v>
      </c>
      <c r="C156" s="30">
        <v>1</v>
      </c>
      <c r="D156" s="25" t="s">
        <v>16</v>
      </c>
      <c r="F156" s="27">
        <f t="shared" si="7"/>
        <v>0</v>
      </c>
      <c r="G156" s="32"/>
    </row>
    <row r="157" spans="1:7" ht="45" x14ac:dyDescent="0.25">
      <c r="A157" s="54" t="s">
        <v>44</v>
      </c>
      <c r="B157" s="51" t="s">
        <v>186</v>
      </c>
      <c r="C157" s="30">
        <v>1</v>
      </c>
      <c r="D157" s="25" t="s">
        <v>16</v>
      </c>
      <c r="F157" s="27">
        <f t="shared" si="7"/>
        <v>0</v>
      </c>
      <c r="G157" s="32"/>
    </row>
    <row r="158" spans="1:7" ht="45" x14ac:dyDescent="0.25">
      <c r="A158" s="54" t="s">
        <v>46</v>
      </c>
      <c r="B158" s="51" t="s">
        <v>187</v>
      </c>
      <c r="C158" s="30">
        <v>1</v>
      </c>
      <c r="D158" s="25" t="s">
        <v>16</v>
      </c>
      <c r="F158" s="27">
        <f t="shared" si="7"/>
        <v>0</v>
      </c>
      <c r="G158" s="32"/>
    </row>
    <row r="159" spans="1:7" ht="45" x14ac:dyDescent="0.25">
      <c r="A159" s="54" t="s">
        <v>48</v>
      </c>
      <c r="B159" s="51" t="s">
        <v>188</v>
      </c>
      <c r="C159" s="30">
        <v>1</v>
      </c>
      <c r="D159" s="25" t="s">
        <v>16</v>
      </c>
      <c r="F159" s="27">
        <f t="shared" si="7"/>
        <v>0</v>
      </c>
      <c r="G159" s="32"/>
    </row>
    <row r="160" spans="1:7" ht="45" x14ac:dyDescent="0.25">
      <c r="A160" s="54" t="s">
        <v>50</v>
      </c>
      <c r="B160" s="51" t="s">
        <v>189</v>
      </c>
      <c r="C160" s="30">
        <v>1</v>
      </c>
      <c r="D160" s="25" t="s">
        <v>16</v>
      </c>
      <c r="F160" s="27">
        <f t="shared" si="7"/>
        <v>0</v>
      </c>
      <c r="G160" s="32"/>
    </row>
    <row r="161" spans="1:7" ht="45" x14ac:dyDescent="0.25">
      <c r="A161" s="54" t="s">
        <v>52</v>
      </c>
      <c r="B161" s="51" t="s">
        <v>190</v>
      </c>
      <c r="C161" s="30">
        <v>1</v>
      </c>
      <c r="D161" s="25" t="s">
        <v>16</v>
      </c>
      <c r="F161" s="27">
        <f t="shared" si="7"/>
        <v>0</v>
      </c>
      <c r="G161" s="32"/>
    </row>
    <row r="162" spans="1:7" ht="45" x14ac:dyDescent="0.25">
      <c r="A162" s="54" t="s">
        <v>54</v>
      </c>
      <c r="B162" s="51" t="s">
        <v>191</v>
      </c>
      <c r="C162" s="30">
        <v>1</v>
      </c>
      <c r="D162" s="25" t="s">
        <v>16</v>
      </c>
      <c r="F162" s="27">
        <f t="shared" si="7"/>
        <v>0</v>
      </c>
      <c r="G162" s="32"/>
    </row>
    <row r="163" spans="1:7" ht="45" x14ac:dyDescent="0.25">
      <c r="A163" s="54" t="s">
        <v>90</v>
      </c>
      <c r="B163" s="51" t="s">
        <v>192</v>
      </c>
      <c r="C163" s="30">
        <v>1</v>
      </c>
      <c r="D163" s="25" t="s">
        <v>16</v>
      </c>
      <c r="F163" s="27">
        <f t="shared" si="7"/>
        <v>0</v>
      </c>
    </row>
    <row r="164" spans="1:7" x14ac:dyDescent="0.25">
      <c r="A164" s="54" t="s">
        <v>92</v>
      </c>
      <c r="B164" s="51"/>
      <c r="C164" s="30">
        <v>1</v>
      </c>
      <c r="D164" s="25" t="s">
        <v>16</v>
      </c>
      <c r="F164" s="27">
        <f t="shared" si="7"/>
        <v>0</v>
      </c>
    </row>
    <row r="165" spans="1:7" ht="45" x14ac:dyDescent="0.25">
      <c r="A165" s="54" t="s">
        <v>94</v>
      </c>
      <c r="B165" s="51" t="s">
        <v>193</v>
      </c>
      <c r="C165" s="30">
        <v>1</v>
      </c>
      <c r="D165" s="25" t="s">
        <v>16</v>
      </c>
      <c r="F165" s="27">
        <f t="shared" si="7"/>
        <v>0</v>
      </c>
    </row>
    <row r="166" spans="1:7" ht="45" x14ac:dyDescent="0.25">
      <c r="A166" s="54" t="s">
        <v>96</v>
      </c>
      <c r="B166" s="51" t="s">
        <v>194</v>
      </c>
      <c r="C166" s="30">
        <v>1</v>
      </c>
      <c r="D166" s="25" t="s">
        <v>16</v>
      </c>
      <c r="F166" s="27">
        <f t="shared" si="7"/>
        <v>0</v>
      </c>
    </row>
    <row r="167" spans="1:7" ht="45" x14ac:dyDescent="0.25">
      <c r="A167" s="54" t="s">
        <v>98</v>
      </c>
      <c r="B167" s="51" t="s">
        <v>195</v>
      </c>
      <c r="C167" s="30">
        <v>1</v>
      </c>
      <c r="D167" s="25" t="s">
        <v>16</v>
      </c>
      <c r="F167" s="27">
        <f t="shared" si="7"/>
        <v>0</v>
      </c>
    </row>
    <row r="168" spans="1:7" s="9" customFormat="1" ht="45" x14ac:dyDescent="0.25">
      <c r="A168" s="54" t="s">
        <v>100</v>
      </c>
      <c r="B168" s="46" t="s">
        <v>196</v>
      </c>
      <c r="C168" s="30">
        <v>22</v>
      </c>
      <c r="D168" s="25" t="s">
        <v>16</v>
      </c>
      <c r="E168" s="26"/>
      <c r="F168" s="27">
        <f t="shared" si="7"/>
        <v>0</v>
      </c>
      <c r="G168" s="27"/>
    </row>
    <row r="169" spans="1:7" ht="30" x14ac:dyDescent="0.25">
      <c r="A169" s="54" t="s">
        <v>102</v>
      </c>
      <c r="B169" s="46" t="s">
        <v>197</v>
      </c>
      <c r="C169" s="30">
        <v>16</v>
      </c>
      <c r="D169" s="25" t="s">
        <v>16</v>
      </c>
      <c r="F169" s="27">
        <f t="shared" si="7"/>
        <v>0</v>
      </c>
      <c r="G169" s="27"/>
    </row>
    <row r="170" spans="1:7" ht="30" x14ac:dyDescent="0.25">
      <c r="A170" s="54" t="s">
        <v>105</v>
      </c>
      <c r="B170" s="46" t="s">
        <v>198</v>
      </c>
      <c r="C170" s="30">
        <v>3</v>
      </c>
      <c r="D170" s="25" t="s">
        <v>16</v>
      </c>
      <c r="F170" s="27">
        <f t="shared" si="7"/>
        <v>0</v>
      </c>
      <c r="G170" s="27"/>
    </row>
    <row r="171" spans="1:7" x14ac:dyDescent="0.25">
      <c r="A171" s="54" t="s">
        <v>199</v>
      </c>
      <c r="B171" s="29" t="s">
        <v>103</v>
      </c>
      <c r="C171" s="49">
        <v>1</v>
      </c>
      <c r="D171" s="52" t="s">
        <v>104</v>
      </c>
      <c r="F171" s="27">
        <f t="shared" si="7"/>
        <v>0</v>
      </c>
      <c r="G171" s="32"/>
    </row>
    <row r="172" spans="1:7" x14ac:dyDescent="0.25">
      <c r="A172" s="54" t="s">
        <v>200</v>
      </c>
      <c r="B172" s="29" t="s">
        <v>106</v>
      </c>
      <c r="C172" s="49">
        <v>1</v>
      </c>
      <c r="D172" s="52" t="s">
        <v>104</v>
      </c>
      <c r="F172" s="27">
        <f t="shared" si="7"/>
        <v>0</v>
      </c>
      <c r="G172" s="32"/>
    </row>
    <row r="173" spans="1:7" x14ac:dyDescent="0.25">
      <c r="A173" s="54" t="s">
        <v>201</v>
      </c>
      <c r="B173" s="29" t="s">
        <v>117</v>
      </c>
      <c r="C173" s="49">
        <v>1</v>
      </c>
      <c r="D173" s="52" t="s">
        <v>104</v>
      </c>
      <c r="F173" s="27">
        <f t="shared" si="7"/>
        <v>0</v>
      </c>
      <c r="G173" s="32">
        <f>SUM(F147:F173)</f>
        <v>0</v>
      </c>
    </row>
    <row r="174" spans="1:7" s="36" customFormat="1" x14ac:dyDescent="0.25">
      <c r="A174" s="43"/>
      <c r="B174" s="55"/>
      <c r="C174" s="14"/>
      <c r="D174" s="25"/>
      <c r="E174" s="26"/>
      <c r="F174" s="27"/>
      <c r="G174" s="27"/>
    </row>
    <row r="175" spans="1:7" s="9" customFormat="1" x14ac:dyDescent="0.25">
      <c r="A175" s="25"/>
      <c r="B175" s="159" t="s">
        <v>202</v>
      </c>
      <c r="C175" s="159"/>
      <c r="D175" s="159"/>
      <c r="E175" s="159"/>
      <c r="F175" s="32" t="s">
        <v>21</v>
      </c>
      <c r="G175" s="32">
        <f>SUM(G34:G173)</f>
        <v>0</v>
      </c>
    </row>
    <row r="176" spans="1:7" s="36" customFormat="1" x14ac:dyDescent="0.25">
      <c r="A176" s="43"/>
      <c r="B176" s="55"/>
      <c r="C176" s="14"/>
      <c r="D176" s="25"/>
      <c r="E176" s="26"/>
      <c r="F176" s="27"/>
      <c r="G176" s="27"/>
    </row>
    <row r="177" spans="1:7" x14ac:dyDescent="0.25">
      <c r="A177" s="23" t="s">
        <v>203</v>
      </c>
      <c r="B177" s="33" t="s">
        <v>204</v>
      </c>
      <c r="C177" s="32"/>
      <c r="D177" s="32"/>
      <c r="E177" s="32"/>
      <c r="F177" s="32"/>
      <c r="G177" s="32"/>
    </row>
    <row r="178" spans="1:7" s="36" customFormat="1" x14ac:dyDescent="0.25">
      <c r="A178" s="43"/>
      <c r="B178" s="55"/>
      <c r="C178" s="14"/>
      <c r="D178" s="25"/>
      <c r="E178" s="26"/>
      <c r="F178" s="27"/>
      <c r="G178" s="27"/>
    </row>
    <row r="179" spans="1:7" s="36" customFormat="1" x14ac:dyDescent="0.25">
      <c r="A179" s="23" t="s">
        <v>24</v>
      </c>
      <c r="B179" s="53" t="s">
        <v>205</v>
      </c>
      <c r="C179" s="14"/>
      <c r="D179" s="7"/>
      <c r="E179" s="26"/>
      <c r="F179" s="27"/>
      <c r="G179" s="38"/>
    </row>
    <row r="180" spans="1:7" s="36" customFormat="1" ht="45" x14ac:dyDescent="0.25">
      <c r="A180" s="41" t="s">
        <v>14</v>
      </c>
      <c r="B180" s="46" t="s">
        <v>206</v>
      </c>
      <c r="C180" s="30">
        <v>551.39210000000003</v>
      </c>
      <c r="D180" s="25" t="s">
        <v>113</v>
      </c>
      <c r="E180" s="26"/>
      <c r="F180" s="27">
        <f>+E180*C180</f>
        <v>0</v>
      </c>
      <c r="G180" s="27"/>
    </row>
    <row r="181" spans="1:7" s="36" customFormat="1" ht="30" x14ac:dyDescent="0.25">
      <c r="A181" s="41" t="s">
        <v>17</v>
      </c>
      <c r="B181" s="46" t="s">
        <v>207</v>
      </c>
      <c r="C181" s="30">
        <v>60.41</v>
      </c>
      <c r="D181" s="25" t="s">
        <v>113</v>
      </c>
      <c r="E181" s="26"/>
      <c r="F181" s="27">
        <f>+E181*C181</f>
        <v>0</v>
      </c>
      <c r="G181" s="27"/>
    </row>
    <row r="182" spans="1:7" s="36" customFormat="1" x14ac:dyDescent="0.25">
      <c r="A182" s="41" t="s">
        <v>28</v>
      </c>
      <c r="B182" s="46" t="s">
        <v>208</v>
      </c>
      <c r="C182" s="30">
        <v>177.68870000000001</v>
      </c>
      <c r="D182" s="25" t="s">
        <v>113</v>
      </c>
      <c r="E182" s="26"/>
      <c r="F182" s="27">
        <f>+E182*C182</f>
        <v>0</v>
      </c>
      <c r="G182" s="27"/>
    </row>
    <row r="183" spans="1:7" s="36" customFormat="1" ht="30" x14ac:dyDescent="0.25">
      <c r="A183" s="41" t="s">
        <v>30</v>
      </c>
      <c r="B183" s="55" t="s">
        <v>209</v>
      </c>
      <c r="C183" s="30">
        <v>474.9</v>
      </c>
      <c r="D183" s="25" t="s">
        <v>210</v>
      </c>
      <c r="E183" s="26"/>
      <c r="F183" s="27">
        <f>+E183*C183</f>
        <v>0</v>
      </c>
      <c r="G183" s="27"/>
    </row>
    <row r="184" spans="1:7" s="36" customFormat="1" ht="30" x14ac:dyDescent="0.25">
      <c r="A184" s="41" t="s">
        <v>32</v>
      </c>
      <c r="B184" s="55" t="s">
        <v>211</v>
      </c>
      <c r="C184" s="30">
        <v>281.11950000000002</v>
      </c>
      <c r="D184" s="25" t="s">
        <v>210</v>
      </c>
      <c r="E184" s="26"/>
      <c r="F184" s="27">
        <f>+E184*C184</f>
        <v>0</v>
      </c>
      <c r="G184" s="32">
        <f>SUM(F180:F184)</f>
        <v>0</v>
      </c>
    </row>
    <row r="185" spans="1:7" s="36" customFormat="1" x14ac:dyDescent="0.25">
      <c r="A185" s="43"/>
      <c r="B185" s="55"/>
      <c r="C185" s="14"/>
      <c r="D185" s="25"/>
      <c r="E185" s="26"/>
      <c r="F185" s="27"/>
      <c r="G185" s="27"/>
    </row>
    <row r="186" spans="1:7" s="36" customFormat="1" x14ac:dyDescent="0.25">
      <c r="A186" s="44" t="s">
        <v>56</v>
      </c>
      <c r="B186" s="53" t="s">
        <v>212</v>
      </c>
      <c r="C186" s="14"/>
      <c r="D186" s="25"/>
      <c r="E186" s="26"/>
      <c r="F186" s="27"/>
      <c r="G186" s="27"/>
    </row>
    <row r="187" spans="1:7" s="36" customFormat="1" ht="30" x14ac:dyDescent="0.25">
      <c r="A187" s="43" t="s">
        <v>14</v>
      </c>
      <c r="B187" s="46" t="s">
        <v>213</v>
      </c>
      <c r="C187" s="30">
        <v>161.22</v>
      </c>
      <c r="D187" s="25" t="s">
        <v>210</v>
      </c>
      <c r="E187" s="26"/>
      <c r="F187" s="27">
        <f t="shared" ref="F187:F192" si="8">C187*E187</f>
        <v>0</v>
      </c>
      <c r="G187" s="27"/>
    </row>
    <row r="188" spans="1:7" s="36" customFormat="1" ht="30" x14ac:dyDescent="0.25">
      <c r="A188" s="43" t="s">
        <v>17</v>
      </c>
      <c r="B188" s="46" t="s">
        <v>214</v>
      </c>
      <c r="C188" s="30">
        <v>182.11</v>
      </c>
      <c r="D188" s="25" t="s">
        <v>210</v>
      </c>
      <c r="E188" s="26"/>
      <c r="F188" s="27">
        <f t="shared" si="8"/>
        <v>0</v>
      </c>
      <c r="G188" s="27"/>
    </row>
    <row r="189" spans="1:7" s="36" customFormat="1" ht="30" x14ac:dyDescent="0.25">
      <c r="A189" s="43" t="s">
        <v>28</v>
      </c>
      <c r="B189" s="46" t="s">
        <v>215</v>
      </c>
      <c r="C189" s="30">
        <v>110.99</v>
      </c>
      <c r="D189" s="25" t="s">
        <v>210</v>
      </c>
      <c r="E189" s="26"/>
      <c r="F189" s="27">
        <f t="shared" si="8"/>
        <v>0</v>
      </c>
      <c r="G189" s="27"/>
    </row>
    <row r="190" spans="1:7" s="36" customFormat="1" ht="30" x14ac:dyDescent="0.25">
      <c r="A190" s="43" t="s">
        <v>30</v>
      </c>
      <c r="B190" s="46" t="s">
        <v>216</v>
      </c>
      <c r="C190" s="30">
        <v>269.27</v>
      </c>
      <c r="D190" s="25" t="s">
        <v>210</v>
      </c>
      <c r="E190" s="26"/>
      <c r="F190" s="27">
        <f t="shared" si="8"/>
        <v>0</v>
      </c>
      <c r="G190" s="27"/>
    </row>
    <row r="191" spans="1:7" s="36" customFormat="1" ht="30" x14ac:dyDescent="0.25">
      <c r="A191" s="43" t="s">
        <v>32</v>
      </c>
      <c r="B191" s="46" t="s">
        <v>217</v>
      </c>
      <c r="C191" s="30">
        <v>350.42</v>
      </c>
      <c r="D191" s="25" t="s">
        <v>210</v>
      </c>
      <c r="E191" s="26"/>
      <c r="F191" s="27">
        <f t="shared" si="8"/>
        <v>0</v>
      </c>
      <c r="G191" s="27"/>
    </row>
    <row r="192" spans="1:7" s="36" customFormat="1" x14ac:dyDescent="0.25">
      <c r="A192" s="43" t="s">
        <v>34</v>
      </c>
      <c r="B192" s="56" t="s">
        <v>218</v>
      </c>
      <c r="C192" s="30">
        <v>148.79</v>
      </c>
      <c r="D192" s="25" t="s">
        <v>210</v>
      </c>
      <c r="E192" s="26"/>
      <c r="F192" s="27">
        <f t="shared" si="8"/>
        <v>0</v>
      </c>
      <c r="G192" s="32">
        <f>SUM(F187:F192)</f>
        <v>0</v>
      </c>
    </row>
    <row r="193" spans="1:7" ht="8.25" customHeight="1" x14ac:dyDescent="0.25">
      <c r="A193" s="43"/>
      <c r="B193" s="57"/>
      <c r="C193" s="58"/>
      <c r="D193" s="59"/>
      <c r="E193" s="60"/>
      <c r="F193" s="61"/>
      <c r="G193" s="61"/>
    </row>
    <row r="194" spans="1:7" x14ac:dyDescent="0.25">
      <c r="A194" s="62" t="s">
        <v>72</v>
      </c>
      <c r="B194" s="53" t="s">
        <v>219</v>
      </c>
      <c r="G194" s="27"/>
    </row>
    <row r="195" spans="1:7" ht="8.25" customHeight="1" x14ac:dyDescent="0.25">
      <c r="A195" s="43"/>
      <c r="B195" s="57"/>
      <c r="C195" s="58"/>
      <c r="D195" s="59"/>
      <c r="E195" s="60"/>
      <c r="F195" s="61"/>
      <c r="G195" s="61"/>
    </row>
    <row r="196" spans="1:7" x14ac:dyDescent="0.25">
      <c r="A196" s="63" t="s">
        <v>220</v>
      </c>
      <c r="B196" s="53" t="s">
        <v>221</v>
      </c>
      <c r="C196" s="58"/>
      <c r="D196" s="59"/>
      <c r="E196" s="60"/>
      <c r="F196" s="61"/>
      <c r="G196" s="61"/>
    </row>
    <row r="197" spans="1:7" x14ac:dyDescent="0.25">
      <c r="A197" s="64" t="s">
        <v>14</v>
      </c>
      <c r="B197" s="57" t="s">
        <v>222</v>
      </c>
      <c r="C197" s="58">
        <v>1</v>
      </c>
      <c r="D197" s="59" t="s">
        <v>223</v>
      </c>
      <c r="E197" s="60"/>
      <c r="F197" s="61">
        <f t="shared" ref="F197:F202" si="9">+E197*C197</f>
        <v>0</v>
      </c>
      <c r="G197" s="32">
        <f>SUM(F197)</f>
        <v>0</v>
      </c>
    </row>
    <row r="198" spans="1:7" ht="8.25" customHeight="1" x14ac:dyDescent="0.25">
      <c r="A198" s="43"/>
      <c r="B198" s="57"/>
      <c r="C198" s="58"/>
      <c r="D198" s="59"/>
      <c r="E198" s="60"/>
      <c r="F198" s="61"/>
      <c r="G198" s="61"/>
    </row>
    <row r="199" spans="1:7" x14ac:dyDescent="0.25">
      <c r="A199" s="63" t="s">
        <v>224</v>
      </c>
      <c r="B199" s="53" t="s">
        <v>225</v>
      </c>
      <c r="C199" s="58"/>
      <c r="D199" s="59"/>
      <c r="E199" s="60"/>
      <c r="F199" s="61"/>
      <c r="G199" s="61"/>
    </row>
    <row r="200" spans="1:7" x14ac:dyDescent="0.25">
      <c r="A200" s="64" t="s">
        <v>14</v>
      </c>
      <c r="B200" s="57" t="s">
        <v>226</v>
      </c>
      <c r="C200" s="58">
        <v>845.37</v>
      </c>
      <c r="D200" s="59" t="s">
        <v>113</v>
      </c>
      <c r="E200" s="60"/>
      <c r="F200" s="61">
        <f t="shared" si="9"/>
        <v>0</v>
      </c>
      <c r="G200" s="61"/>
    </row>
    <row r="201" spans="1:7" x14ac:dyDescent="0.25">
      <c r="A201" s="64" t="s">
        <v>17</v>
      </c>
      <c r="B201" s="57" t="s">
        <v>227</v>
      </c>
      <c r="C201" s="58">
        <v>84.54</v>
      </c>
      <c r="D201" s="59" t="s">
        <v>228</v>
      </c>
      <c r="E201" s="60"/>
      <c r="F201" s="61">
        <f t="shared" si="9"/>
        <v>0</v>
      </c>
      <c r="G201" s="61"/>
    </row>
    <row r="202" spans="1:7" x14ac:dyDescent="0.25">
      <c r="A202" s="43" t="s">
        <v>28</v>
      </c>
      <c r="B202" s="57" t="s">
        <v>229</v>
      </c>
      <c r="C202" s="58">
        <v>50.5</v>
      </c>
      <c r="D202" s="59" t="s">
        <v>228</v>
      </c>
      <c r="E202" s="60"/>
      <c r="F202" s="61">
        <f t="shared" si="9"/>
        <v>0</v>
      </c>
      <c r="G202" s="32">
        <f>SUM(F200:F202)</f>
        <v>0</v>
      </c>
    </row>
    <row r="203" spans="1:7" ht="8.25" customHeight="1" x14ac:dyDescent="0.25">
      <c r="A203" s="43"/>
      <c r="B203" s="57"/>
      <c r="C203" s="58"/>
      <c r="D203" s="59"/>
      <c r="E203" s="60"/>
      <c r="F203" s="61"/>
      <c r="G203" s="61"/>
    </row>
    <row r="204" spans="1:7" x14ac:dyDescent="0.25">
      <c r="A204" s="63" t="s">
        <v>230</v>
      </c>
      <c r="B204" s="53" t="s">
        <v>231</v>
      </c>
      <c r="C204" s="58"/>
      <c r="D204" s="59"/>
      <c r="E204" s="60"/>
      <c r="F204" s="61"/>
      <c r="G204" s="61"/>
    </row>
    <row r="205" spans="1:7" x14ac:dyDescent="0.25">
      <c r="A205" s="43" t="s">
        <v>14</v>
      </c>
      <c r="B205" s="46" t="s">
        <v>232</v>
      </c>
      <c r="C205" s="30">
        <v>151</v>
      </c>
      <c r="D205" s="25" t="s">
        <v>16</v>
      </c>
      <c r="F205" s="27">
        <f>+E205*C205</f>
        <v>0</v>
      </c>
      <c r="G205" s="38"/>
    </row>
    <row r="206" spans="1:7" x14ac:dyDescent="0.25">
      <c r="A206" s="43" t="s">
        <v>17</v>
      </c>
      <c r="B206" s="46" t="s">
        <v>233</v>
      </c>
      <c r="C206" s="30">
        <v>185</v>
      </c>
      <c r="D206" s="25" t="s">
        <v>16</v>
      </c>
      <c r="F206" s="27">
        <f t="shared" ref="F206:F224" si="10">+E206*C206</f>
        <v>0</v>
      </c>
      <c r="G206" s="27"/>
    </row>
    <row r="207" spans="1:7" x14ac:dyDescent="0.25">
      <c r="A207" s="43" t="s">
        <v>28</v>
      </c>
      <c r="B207" s="46" t="s">
        <v>234</v>
      </c>
      <c r="C207" s="30">
        <f>8+4</f>
        <v>12</v>
      </c>
      <c r="D207" s="25" t="s">
        <v>16</v>
      </c>
      <c r="F207" s="27">
        <f t="shared" si="10"/>
        <v>0</v>
      </c>
      <c r="G207" s="38"/>
    </row>
    <row r="208" spans="1:7" x14ac:dyDescent="0.25">
      <c r="A208" s="43" t="s">
        <v>30</v>
      </c>
      <c r="B208" s="46" t="s">
        <v>235</v>
      </c>
      <c r="C208" s="30">
        <v>22</v>
      </c>
      <c r="D208" s="25" t="s">
        <v>16</v>
      </c>
      <c r="F208" s="27">
        <f t="shared" si="10"/>
        <v>0</v>
      </c>
      <c r="G208" s="38"/>
    </row>
    <row r="209" spans="1:7" x14ac:dyDescent="0.25">
      <c r="A209" s="43" t="s">
        <v>32</v>
      </c>
      <c r="B209" s="46" t="s">
        <v>236</v>
      </c>
      <c r="C209" s="30">
        <v>113</v>
      </c>
      <c r="D209" s="25" t="s">
        <v>16</v>
      </c>
      <c r="F209" s="27">
        <f t="shared" si="10"/>
        <v>0</v>
      </c>
      <c r="G209" s="38"/>
    </row>
    <row r="210" spans="1:7" x14ac:dyDescent="0.25">
      <c r="A210" s="43" t="s">
        <v>34</v>
      </c>
      <c r="B210" s="46" t="s">
        <v>237</v>
      </c>
      <c r="C210" s="30">
        <v>29</v>
      </c>
      <c r="D210" s="25" t="s">
        <v>16</v>
      </c>
      <c r="F210" s="27">
        <f t="shared" si="10"/>
        <v>0</v>
      </c>
      <c r="G210" s="38"/>
    </row>
    <row r="211" spans="1:7" x14ac:dyDescent="0.25">
      <c r="A211" s="43" t="s">
        <v>36</v>
      </c>
      <c r="B211" s="46" t="s">
        <v>238</v>
      </c>
      <c r="C211" s="30">
        <v>15</v>
      </c>
      <c r="D211" s="25" t="s">
        <v>16</v>
      </c>
      <c r="F211" s="27">
        <f t="shared" si="10"/>
        <v>0</v>
      </c>
      <c r="G211" s="38"/>
    </row>
    <row r="212" spans="1:7" x14ac:dyDescent="0.25">
      <c r="A212" s="43" t="s">
        <v>38</v>
      </c>
      <c r="B212" s="46" t="s">
        <v>239</v>
      </c>
      <c r="C212" s="30">
        <v>3</v>
      </c>
      <c r="D212" s="25" t="s">
        <v>16</v>
      </c>
      <c r="F212" s="27">
        <f t="shared" si="10"/>
        <v>0</v>
      </c>
      <c r="G212" s="38"/>
    </row>
    <row r="213" spans="1:7" x14ac:dyDescent="0.25">
      <c r="A213" s="43" t="s">
        <v>40</v>
      </c>
      <c r="B213" s="46" t="s">
        <v>240</v>
      </c>
      <c r="C213" s="30">
        <v>10</v>
      </c>
      <c r="D213" s="25" t="s">
        <v>16</v>
      </c>
      <c r="F213" s="27">
        <f t="shared" si="10"/>
        <v>0</v>
      </c>
      <c r="G213" s="38"/>
    </row>
    <row r="214" spans="1:7" x14ac:dyDescent="0.25">
      <c r="A214" s="43" t="s">
        <v>42</v>
      </c>
      <c r="B214" s="46" t="s">
        <v>241</v>
      </c>
      <c r="C214" s="30">
        <v>5</v>
      </c>
      <c r="D214" s="25" t="s">
        <v>16</v>
      </c>
      <c r="F214" s="27">
        <f t="shared" si="10"/>
        <v>0</v>
      </c>
      <c r="G214" s="38"/>
    </row>
    <row r="215" spans="1:7" x14ac:dyDescent="0.25">
      <c r="A215" s="43" t="s">
        <v>44</v>
      </c>
      <c r="B215" s="46" t="s">
        <v>242</v>
      </c>
      <c r="C215" s="30">
        <v>588</v>
      </c>
      <c r="D215" s="25" t="s">
        <v>16</v>
      </c>
      <c r="F215" s="27">
        <f t="shared" si="10"/>
        <v>0</v>
      </c>
      <c r="G215" s="38"/>
    </row>
    <row r="216" spans="1:7" x14ac:dyDescent="0.25">
      <c r="A216" s="43" t="s">
        <v>46</v>
      </c>
      <c r="B216" s="46" t="s">
        <v>243</v>
      </c>
      <c r="C216" s="30">
        <v>24</v>
      </c>
      <c r="D216" s="25" t="s">
        <v>16</v>
      </c>
      <c r="F216" s="27">
        <f t="shared" si="10"/>
        <v>0</v>
      </c>
      <c r="G216" s="38"/>
    </row>
    <row r="217" spans="1:7" x14ac:dyDescent="0.25">
      <c r="A217" s="43" t="s">
        <v>48</v>
      </c>
      <c r="B217" s="46" t="s">
        <v>244</v>
      </c>
      <c r="C217" s="30">
        <v>31</v>
      </c>
      <c r="D217" s="25" t="s">
        <v>16</v>
      </c>
      <c r="F217" s="27">
        <f t="shared" si="10"/>
        <v>0</v>
      </c>
      <c r="G217" s="38"/>
    </row>
    <row r="218" spans="1:7" x14ac:dyDescent="0.25">
      <c r="A218" s="43" t="s">
        <v>50</v>
      </c>
      <c r="B218" s="46" t="s">
        <v>245</v>
      </c>
      <c r="C218" s="30">
        <v>63</v>
      </c>
      <c r="D218" s="25" t="s">
        <v>16</v>
      </c>
      <c r="F218" s="27">
        <f t="shared" si="10"/>
        <v>0</v>
      </c>
      <c r="G218" s="38"/>
    </row>
    <row r="219" spans="1:7" x14ac:dyDescent="0.25">
      <c r="A219" s="43" t="s">
        <v>52</v>
      </c>
      <c r="B219" s="46" t="s">
        <v>246</v>
      </c>
      <c r="C219" s="30">
        <v>362</v>
      </c>
      <c r="D219" s="25" t="s">
        <v>16</v>
      </c>
      <c r="F219" s="27">
        <f t="shared" si="10"/>
        <v>0</v>
      </c>
      <c r="G219" s="38"/>
    </row>
    <row r="220" spans="1:7" x14ac:dyDescent="0.25">
      <c r="A220" s="43" t="s">
        <v>54</v>
      </c>
      <c r="B220" s="46" t="s">
        <v>247</v>
      </c>
      <c r="C220" s="30">
        <v>107</v>
      </c>
      <c r="D220" s="25" t="s">
        <v>16</v>
      </c>
      <c r="F220" s="27">
        <f t="shared" si="10"/>
        <v>0</v>
      </c>
      <c r="G220" s="38"/>
    </row>
    <row r="221" spans="1:7" x14ac:dyDescent="0.25">
      <c r="A221" s="43" t="s">
        <v>90</v>
      </c>
      <c r="B221" s="46" t="s">
        <v>248</v>
      </c>
      <c r="C221" s="30">
        <v>21.851800000000001</v>
      </c>
      <c r="D221" s="25" t="s">
        <v>113</v>
      </c>
      <c r="F221" s="27">
        <f t="shared" si="10"/>
        <v>0</v>
      </c>
      <c r="G221" s="38"/>
    </row>
    <row r="222" spans="1:7" x14ac:dyDescent="0.25">
      <c r="A222" s="43" t="s">
        <v>92</v>
      </c>
      <c r="B222" s="46" t="s">
        <v>249</v>
      </c>
      <c r="C222" s="30">
        <f>18.0576+36.8974+14.1515</f>
        <v>69.106499999999997</v>
      </c>
      <c r="D222" s="25" t="s">
        <v>113</v>
      </c>
      <c r="F222" s="27">
        <f t="shared" si="10"/>
        <v>0</v>
      </c>
      <c r="G222" s="38"/>
    </row>
    <row r="223" spans="1:7" s="65" customFormat="1" x14ac:dyDescent="0.25">
      <c r="A223" s="43" t="s">
        <v>94</v>
      </c>
      <c r="B223" s="46" t="s">
        <v>250</v>
      </c>
      <c r="C223" s="30">
        <f>10.0524+3.7908+10.0528</f>
        <v>23.896000000000001</v>
      </c>
      <c r="D223" s="25" t="s">
        <v>113</v>
      </c>
      <c r="E223" s="26"/>
      <c r="F223" s="27">
        <f t="shared" si="10"/>
        <v>0</v>
      </c>
      <c r="G223" s="38"/>
    </row>
    <row r="224" spans="1:7" x14ac:dyDescent="0.25">
      <c r="A224" s="43" t="s">
        <v>96</v>
      </c>
      <c r="B224" s="46" t="s">
        <v>251</v>
      </c>
      <c r="C224" s="30">
        <v>505</v>
      </c>
      <c r="D224" s="25" t="s">
        <v>113</v>
      </c>
      <c r="F224" s="27">
        <f t="shared" si="10"/>
        <v>0</v>
      </c>
      <c r="G224" s="32">
        <f>SUM(F205:F224)</f>
        <v>0</v>
      </c>
    </row>
    <row r="225" spans="1:7" ht="11.25" customHeight="1" x14ac:dyDescent="0.25">
      <c r="A225" s="43"/>
      <c r="B225" s="46"/>
      <c r="D225" s="7"/>
      <c r="G225" s="38"/>
    </row>
    <row r="226" spans="1:7" s="36" customFormat="1" x14ac:dyDescent="0.25">
      <c r="A226" s="62" t="s">
        <v>107</v>
      </c>
      <c r="B226" s="33" t="s">
        <v>25</v>
      </c>
      <c r="C226" s="14"/>
      <c r="D226" s="25"/>
      <c r="E226" s="26"/>
      <c r="F226" s="27"/>
      <c r="G226" s="12"/>
    </row>
    <row r="227" spans="1:7" s="36" customFormat="1" ht="90" x14ac:dyDescent="0.25">
      <c r="A227" s="41" t="s">
        <v>14</v>
      </c>
      <c r="B227" s="39" t="s">
        <v>252</v>
      </c>
      <c r="C227" s="30">
        <v>1</v>
      </c>
      <c r="D227" s="25" t="s">
        <v>16</v>
      </c>
      <c r="E227" s="26"/>
      <c r="F227" s="27">
        <f>C227*E227</f>
        <v>0</v>
      </c>
      <c r="G227" s="12"/>
    </row>
    <row r="228" spans="1:7" s="66" customFormat="1" ht="90" x14ac:dyDescent="0.25">
      <c r="A228" s="41" t="s">
        <v>17</v>
      </c>
      <c r="B228" s="39" t="s">
        <v>253</v>
      </c>
      <c r="C228" s="30">
        <v>1</v>
      </c>
      <c r="D228" s="25" t="s">
        <v>16</v>
      </c>
      <c r="E228" s="26"/>
      <c r="F228" s="27">
        <f>C228*E228</f>
        <v>0</v>
      </c>
      <c r="G228" s="12"/>
    </row>
    <row r="229" spans="1:7" ht="30" x14ac:dyDescent="0.25">
      <c r="A229" s="41" t="s">
        <v>28</v>
      </c>
      <c r="B229" s="39" t="s">
        <v>254</v>
      </c>
      <c r="C229" s="30">
        <v>1</v>
      </c>
      <c r="D229" s="25" t="s">
        <v>16</v>
      </c>
      <c r="F229" s="27">
        <f>C229*E229</f>
        <v>0</v>
      </c>
      <c r="G229" s="38">
        <f>SUM(F227:F229)</f>
        <v>0</v>
      </c>
    </row>
    <row r="230" spans="1:7" s="9" customFormat="1" x14ac:dyDescent="0.25">
      <c r="A230" s="25"/>
      <c r="B230" s="32"/>
      <c r="C230" s="67"/>
      <c r="D230" s="32"/>
      <c r="E230" s="32"/>
      <c r="F230" s="32"/>
      <c r="G230" s="32"/>
    </row>
    <row r="231" spans="1:7" x14ac:dyDescent="0.25">
      <c r="A231" s="23" t="s">
        <v>118</v>
      </c>
      <c r="B231" s="33" t="s">
        <v>255</v>
      </c>
      <c r="C231" s="32"/>
      <c r="D231" s="32"/>
      <c r="E231" s="32"/>
      <c r="F231" s="32"/>
      <c r="G231" s="32"/>
    </row>
    <row r="232" spans="1:7" ht="30" x14ac:dyDescent="0.25">
      <c r="A232" s="25" t="s">
        <v>14</v>
      </c>
      <c r="B232" s="46" t="s">
        <v>256</v>
      </c>
      <c r="C232" s="30">
        <v>41.877000000000002</v>
      </c>
      <c r="D232" s="25" t="s">
        <v>228</v>
      </c>
      <c r="F232" s="27">
        <f t="shared" ref="F232:F239" si="11">+E232*C232</f>
        <v>0</v>
      </c>
      <c r="G232" s="32"/>
    </row>
    <row r="233" spans="1:7" ht="45" x14ac:dyDescent="0.25">
      <c r="A233" s="25" t="s">
        <v>17</v>
      </c>
      <c r="B233" s="46" t="s">
        <v>257</v>
      </c>
      <c r="C233" s="68">
        <v>24</v>
      </c>
      <c r="D233" s="25" t="s">
        <v>113</v>
      </c>
      <c r="F233" s="27">
        <f t="shared" si="11"/>
        <v>0</v>
      </c>
      <c r="G233" s="32"/>
    </row>
    <row r="234" spans="1:7" ht="45" x14ac:dyDescent="0.25">
      <c r="A234" s="25" t="s">
        <v>28</v>
      </c>
      <c r="B234" s="46" t="s">
        <v>258</v>
      </c>
      <c r="C234" s="68">
        <v>24</v>
      </c>
      <c r="D234" s="25" t="s">
        <v>113</v>
      </c>
      <c r="F234" s="27">
        <f t="shared" si="11"/>
        <v>0</v>
      </c>
      <c r="G234" s="32"/>
    </row>
    <row r="235" spans="1:7" ht="45" x14ac:dyDescent="0.25">
      <c r="A235" s="25" t="s">
        <v>30</v>
      </c>
      <c r="B235" s="46" t="s">
        <v>259</v>
      </c>
      <c r="C235" s="68">
        <v>57.900000000000006</v>
      </c>
      <c r="D235" s="25" t="s">
        <v>113</v>
      </c>
      <c r="F235" s="27">
        <f t="shared" si="11"/>
        <v>0</v>
      </c>
      <c r="G235" s="32"/>
    </row>
    <row r="236" spans="1:7" ht="45" x14ac:dyDescent="0.25">
      <c r="A236" s="25" t="s">
        <v>32</v>
      </c>
      <c r="B236" s="46" t="s">
        <v>260</v>
      </c>
      <c r="C236" s="68">
        <v>33.885000000000005</v>
      </c>
      <c r="D236" s="25" t="s">
        <v>113</v>
      </c>
      <c r="F236" s="27">
        <f t="shared" si="11"/>
        <v>0</v>
      </c>
      <c r="G236" s="32"/>
    </row>
    <row r="237" spans="1:7" ht="45" x14ac:dyDescent="0.25">
      <c r="A237" s="25" t="s">
        <v>34</v>
      </c>
      <c r="B237" s="46" t="s">
        <v>261</v>
      </c>
      <c r="C237" s="68">
        <v>81.180400000000006</v>
      </c>
      <c r="D237" s="25" t="s">
        <v>113</v>
      </c>
      <c r="F237" s="27">
        <f t="shared" si="11"/>
        <v>0</v>
      </c>
      <c r="G237" s="32"/>
    </row>
    <row r="238" spans="1:7" ht="45" x14ac:dyDescent="0.25">
      <c r="A238" s="25" t="s">
        <v>36</v>
      </c>
      <c r="B238" s="46" t="s">
        <v>262</v>
      </c>
      <c r="C238" s="68">
        <v>115.08</v>
      </c>
      <c r="D238" s="25" t="s">
        <v>113</v>
      </c>
      <c r="F238" s="27">
        <f t="shared" si="11"/>
        <v>0</v>
      </c>
      <c r="G238" s="32"/>
    </row>
    <row r="239" spans="1:7" ht="45" x14ac:dyDescent="0.25">
      <c r="A239" s="25" t="s">
        <v>38</v>
      </c>
      <c r="B239" s="46" t="s">
        <v>263</v>
      </c>
      <c r="C239" s="68">
        <v>163.58000000000001</v>
      </c>
      <c r="D239" s="25" t="s">
        <v>113</v>
      </c>
      <c r="F239" s="27">
        <f t="shared" si="11"/>
        <v>0</v>
      </c>
      <c r="G239" s="32">
        <f>SUM(F232:F239)</f>
        <v>0</v>
      </c>
    </row>
    <row r="240" spans="1:7" s="9" customFormat="1" x14ac:dyDescent="0.25">
      <c r="A240" s="25"/>
      <c r="B240" s="32"/>
      <c r="C240" s="67"/>
      <c r="D240" s="32"/>
      <c r="E240" s="32"/>
      <c r="F240" s="32"/>
      <c r="G240" s="32"/>
    </row>
    <row r="241" spans="1:7" x14ac:dyDescent="0.25">
      <c r="A241" s="23" t="s">
        <v>139</v>
      </c>
      <c r="B241" s="33" t="s">
        <v>264</v>
      </c>
      <c r="C241" s="32"/>
      <c r="D241" s="32"/>
      <c r="E241" s="32"/>
      <c r="F241" s="32"/>
      <c r="G241" s="32"/>
    </row>
    <row r="242" spans="1:7" ht="30" x14ac:dyDescent="0.25">
      <c r="A242" s="25" t="s">
        <v>14</v>
      </c>
      <c r="B242" s="46" t="s">
        <v>265</v>
      </c>
      <c r="C242" s="30">
        <v>3.5640000000000005</v>
      </c>
      <c r="D242" s="25" t="s">
        <v>228</v>
      </c>
      <c r="F242" s="27">
        <f>+E242*C242</f>
        <v>0</v>
      </c>
      <c r="G242" s="32"/>
    </row>
    <row r="243" spans="1:7" x14ac:dyDescent="0.25">
      <c r="A243" s="25" t="s">
        <v>17</v>
      </c>
      <c r="B243" s="46" t="s">
        <v>266</v>
      </c>
      <c r="C243" s="30">
        <v>63.42</v>
      </c>
      <c r="D243" s="25" t="s">
        <v>113</v>
      </c>
      <c r="F243" s="27">
        <f>+E243*C243</f>
        <v>0</v>
      </c>
      <c r="G243" s="32"/>
    </row>
    <row r="244" spans="1:7" x14ac:dyDescent="0.25">
      <c r="A244" s="25" t="s">
        <v>28</v>
      </c>
      <c r="B244" s="46" t="s">
        <v>267</v>
      </c>
      <c r="C244" s="30">
        <v>889.6802515827253</v>
      </c>
      <c r="D244" s="25" t="s">
        <v>268</v>
      </c>
      <c r="F244" s="27">
        <f>+E244*C244</f>
        <v>0</v>
      </c>
      <c r="G244" s="32">
        <f>SUM(F242:F244)</f>
        <v>0</v>
      </c>
    </row>
    <row r="245" spans="1:7" s="9" customFormat="1" x14ac:dyDescent="0.25">
      <c r="A245" s="25"/>
      <c r="B245" s="32"/>
      <c r="C245" s="67"/>
      <c r="D245" s="32"/>
      <c r="E245" s="32"/>
      <c r="F245" s="32"/>
      <c r="G245" s="32"/>
    </row>
    <row r="246" spans="1:7" x14ac:dyDescent="0.25">
      <c r="A246" s="23" t="s">
        <v>159</v>
      </c>
      <c r="B246" s="53" t="s">
        <v>175</v>
      </c>
      <c r="G246" s="27"/>
    </row>
    <row r="247" spans="1:7" s="9" customFormat="1" ht="30" x14ac:dyDescent="0.25">
      <c r="A247" s="54" t="s">
        <v>14</v>
      </c>
      <c r="B247" s="46" t="s">
        <v>269</v>
      </c>
      <c r="C247" s="30">
        <v>1</v>
      </c>
      <c r="D247" s="25" t="s">
        <v>104</v>
      </c>
      <c r="E247" s="26"/>
      <c r="F247" s="27">
        <f>C247*E247</f>
        <v>0</v>
      </c>
      <c r="G247" s="32">
        <f>SUM(F247:F247)</f>
        <v>0</v>
      </c>
    </row>
    <row r="248" spans="1:7" s="9" customFormat="1" x14ac:dyDescent="0.25">
      <c r="A248" s="25"/>
      <c r="B248" s="32"/>
      <c r="C248" s="67"/>
      <c r="D248" s="32"/>
      <c r="E248" s="32"/>
      <c r="F248" s="32"/>
      <c r="G248" s="32"/>
    </row>
    <row r="249" spans="1:7" s="9" customFormat="1" x14ac:dyDescent="0.25">
      <c r="A249" s="25"/>
      <c r="B249" s="159" t="s">
        <v>270</v>
      </c>
      <c r="C249" s="159"/>
      <c r="D249" s="159"/>
      <c r="E249" s="159"/>
      <c r="F249" s="32" t="s">
        <v>21</v>
      </c>
      <c r="G249" s="32">
        <f>SUM(G184:G248)</f>
        <v>0</v>
      </c>
    </row>
    <row r="250" spans="1:7" s="9" customFormat="1" x14ac:dyDescent="0.25">
      <c r="A250" s="25"/>
      <c r="B250" s="32"/>
      <c r="C250" s="67"/>
      <c r="D250" s="32"/>
      <c r="E250" s="32"/>
      <c r="F250" s="32"/>
      <c r="G250" s="32"/>
    </row>
    <row r="251" spans="1:7" x14ac:dyDescent="0.25">
      <c r="A251" s="44" t="s">
        <v>271</v>
      </c>
      <c r="B251" s="53" t="s">
        <v>272</v>
      </c>
      <c r="G251" s="27"/>
    </row>
    <row r="252" spans="1:7" s="69" customFormat="1" x14ac:dyDescent="0.25">
      <c r="A252" s="43" t="s">
        <v>14</v>
      </c>
      <c r="B252" s="39" t="s">
        <v>273</v>
      </c>
      <c r="C252" s="30">
        <v>12</v>
      </c>
      <c r="D252" s="25" t="s">
        <v>16</v>
      </c>
      <c r="E252" s="26"/>
      <c r="F252" s="27">
        <f t="shared" ref="F252:F276" si="12">C252*E252</f>
        <v>0</v>
      </c>
      <c r="G252" s="38"/>
    </row>
    <row r="253" spans="1:7" s="69" customFormat="1" ht="30" x14ac:dyDescent="0.25">
      <c r="A253" s="43" t="s">
        <v>17</v>
      </c>
      <c r="B253" s="39" t="s">
        <v>274</v>
      </c>
      <c r="C253" s="30">
        <v>9</v>
      </c>
      <c r="D253" s="25" t="s">
        <v>16</v>
      </c>
      <c r="E253" s="26"/>
      <c r="F253" s="27">
        <f t="shared" si="12"/>
        <v>0</v>
      </c>
      <c r="G253" s="38"/>
    </row>
    <row r="254" spans="1:7" s="69" customFormat="1" ht="30" x14ac:dyDescent="0.25">
      <c r="A254" s="43" t="s">
        <v>28</v>
      </c>
      <c r="B254" s="39" t="s">
        <v>275</v>
      </c>
      <c r="C254" s="30">
        <v>59</v>
      </c>
      <c r="D254" s="25" t="s">
        <v>16</v>
      </c>
      <c r="E254" s="26"/>
      <c r="F254" s="27">
        <f t="shared" si="12"/>
        <v>0</v>
      </c>
      <c r="G254" s="38"/>
    </row>
    <row r="255" spans="1:7" s="69" customFormat="1" ht="30" x14ac:dyDescent="0.25">
      <c r="A255" s="43" t="s">
        <v>30</v>
      </c>
      <c r="B255" s="39" t="s">
        <v>276</v>
      </c>
      <c r="C255" s="30">
        <v>397</v>
      </c>
      <c r="D255" s="25" t="s">
        <v>16</v>
      </c>
      <c r="E255" s="26"/>
      <c r="F255" s="27">
        <f t="shared" si="12"/>
        <v>0</v>
      </c>
      <c r="G255" s="38"/>
    </row>
    <row r="256" spans="1:7" s="69" customFormat="1" ht="30" x14ac:dyDescent="0.25">
      <c r="A256" s="43" t="s">
        <v>32</v>
      </c>
      <c r="B256" s="39" t="s">
        <v>277</v>
      </c>
      <c r="C256" s="30">
        <v>867</v>
      </c>
      <c r="D256" s="25" t="s">
        <v>16</v>
      </c>
      <c r="E256" s="26"/>
      <c r="F256" s="27">
        <f t="shared" si="12"/>
        <v>0</v>
      </c>
      <c r="G256" s="38"/>
    </row>
    <row r="257" spans="1:7" s="69" customFormat="1" x14ac:dyDescent="0.25">
      <c r="A257" s="43" t="s">
        <v>34</v>
      </c>
      <c r="B257" s="70" t="s">
        <v>278</v>
      </c>
      <c r="C257" s="30">
        <v>15</v>
      </c>
      <c r="D257" s="25" t="s">
        <v>16</v>
      </c>
      <c r="E257" s="26"/>
      <c r="F257" s="27">
        <f t="shared" si="12"/>
        <v>0</v>
      </c>
      <c r="G257" s="38"/>
    </row>
    <row r="258" spans="1:7" s="69" customFormat="1" ht="30" x14ac:dyDescent="0.25">
      <c r="A258" s="43" t="s">
        <v>36</v>
      </c>
      <c r="B258" s="39" t="s">
        <v>279</v>
      </c>
      <c r="C258" s="30">
        <v>68</v>
      </c>
      <c r="D258" s="25" t="s">
        <v>16</v>
      </c>
      <c r="E258" s="26"/>
      <c r="F258" s="27">
        <f t="shared" si="12"/>
        <v>0</v>
      </c>
      <c r="G258" s="38"/>
    </row>
    <row r="259" spans="1:7" s="69" customFormat="1" ht="30" x14ac:dyDescent="0.25">
      <c r="A259" s="43" t="s">
        <v>38</v>
      </c>
      <c r="B259" s="39" t="s">
        <v>280</v>
      </c>
      <c r="C259" s="30">
        <v>42</v>
      </c>
      <c r="D259" s="25" t="s">
        <v>16</v>
      </c>
      <c r="E259" s="26"/>
      <c r="F259" s="27">
        <f t="shared" si="12"/>
        <v>0</v>
      </c>
      <c r="G259" s="38"/>
    </row>
    <row r="260" spans="1:7" s="69" customFormat="1" ht="30" x14ac:dyDescent="0.25">
      <c r="A260" s="43" t="s">
        <v>40</v>
      </c>
      <c r="B260" s="39" t="s">
        <v>281</v>
      </c>
      <c r="C260" s="30">
        <v>3</v>
      </c>
      <c r="D260" s="25" t="s">
        <v>16</v>
      </c>
      <c r="E260" s="26"/>
      <c r="F260" s="27">
        <f t="shared" si="12"/>
        <v>0</v>
      </c>
      <c r="G260" s="38"/>
    </row>
    <row r="261" spans="1:7" s="69" customFormat="1" ht="30" x14ac:dyDescent="0.25">
      <c r="A261" s="43" t="s">
        <v>42</v>
      </c>
      <c r="B261" s="39" t="s">
        <v>282</v>
      </c>
      <c r="C261" s="30">
        <v>58</v>
      </c>
      <c r="D261" s="25" t="s">
        <v>16</v>
      </c>
      <c r="E261" s="26"/>
      <c r="F261" s="27">
        <f t="shared" si="12"/>
        <v>0</v>
      </c>
      <c r="G261" s="38"/>
    </row>
    <row r="262" spans="1:7" s="69" customFormat="1" x14ac:dyDescent="0.25">
      <c r="A262" s="43" t="s">
        <v>44</v>
      </c>
      <c r="B262" s="39" t="s">
        <v>283</v>
      </c>
      <c r="C262" s="30">
        <v>707.98</v>
      </c>
      <c r="D262" s="25" t="s">
        <v>162</v>
      </c>
      <c r="E262" s="26"/>
      <c r="F262" s="27">
        <f t="shared" si="12"/>
        <v>0</v>
      </c>
      <c r="G262" s="38"/>
    </row>
    <row r="263" spans="1:7" s="69" customFormat="1" ht="45" x14ac:dyDescent="0.25">
      <c r="A263" s="43" t="s">
        <v>46</v>
      </c>
      <c r="B263" s="39" t="s">
        <v>284</v>
      </c>
      <c r="C263" s="30">
        <v>12</v>
      </c>
      <c r="D263" s="25" t="s">
        <v>16</v>
      </c>
      <c r="E263" s="26"/>
      <c r="F263" s="27">
        <f t="shared" si="12"/>
        <v>0</v>
      </c>
      <c r="G263" s="38"/>
    </row>
    <row r="264" spans="1:7" s="69" customFormat="1" ht="45" x14ac:dyDescent="0.25">
      <c r="A264" s="43" t="s">
        <v>48</v>
      </c>
      <c r="B264" s="39" t="s">
        <v>285</v>
      </c>
      <c r="C264" s="30">
        <v>12</v>
      </c>
      <c r="D264" s="25" t="s">
        <v>16</v>
      </c>
      <c r="E264" s="26"/>
      <c r="F264" s="27">
        <f t="shared" si="12"/>
        <v>0</v>
      </c>
      <c r="G264" s="38"/>
    </row>
    <row r="265" spans="1:7" s="69" customFormat="1" ht="45" x14ac:dyDescent="0.25">
      <c r="A265" s="43" t="s">
        <v>50</v>
      </c>
      <c r="B265" s="39" t="s">
        <v>286</v>
      </c>
      <c r="C265" s="30">
        <v>12</v>
      </c>
      <c r="D265" s="25" t="s">
        <v>16</v>
      </c>
      <c r="E265" s="26"/>
      <c r="F265" s="27">
        <f t="shared" si="12"/>
        <v>0</v>
      </c>
      <c r="G265" s="38"/>
    </row>
    <row r="266" spans="1:7" s="69" customFormat="1" ht="30" x14ac:dyDescent="0.25">
      <c r="A266" s="43" t="s">
        <v>52</v>
      </c>
      <c r="B266" s="39" t="s">
        <v>287</v>
      </c>
      <c r="C266" s="30">
        <v>350</v>
      </c>
      <c r="D266" s="25" t="s">
        <v>16</v>
      </c>
      <c r="E266" s="26"/>
      <c r="F266" s="27">
        <f t="shared" si="12"/>
        <v>0</v>
      </c>
      <c r="G266" s="38"/>
    </row>
    <row r="267" spans="1:7" s="69" customFormat="1" ht="30" x14ac:dyDescent="0.25">
      <c r="A267" s="43" t="s">
        <v>54</v>
      </c>
      <c r="B267" s="39" t="s">
        <v>288</v>
      </c>
      <c r="C267" s="30">
        <v>804</v>
      </c>
      <c r="D267" s="25" t="s">
        <v>16</v>
      </c>
      <c r="E267" s="26"/>
      <c r="F267" s="27">
        <f t="shared" si="12"/>
        <v>0</v>
      </c>
      <c r="G267" s="38"/>
    </row>
    <row r="268" spans="1:7" s="69" customFormat="1" x14ac:dyDescent="0.25">
      <c r="A268" s="43" t="s">
        <v>90</v>
      </c>
      <c r="B268" s="70" t="s">
        <v>289</v>
      </c>
      <c r="C268" s="30">
        <v>61</v>
      </c>
      <c r="D268" s="25" t="s">
        <v>16</v>
      </c>
      <c r="E268" s="26"/>
      <c r="F268" s="27">
        <f t="shared" si="12"/>
        <v>0</v>
      </c>
      <c r="G268" s="38"/>
    </row>
    <row r="269" spans="1:7" s="69" customFormat="1" ht="30" x14ac:dyDescent="0.25">
      <c r="A269" s="43" t="s">
        <v>92</v>
      </c>
      <c r="B269" s="39" t="s">
        <v>290</v>
      </c>
      <c r="C269" s="30">
        <v>97</v>
      </c>
      <c r="D269" s="25" t="s">
        <v>16</v>
      </c>
      <c r="E269" s="26"/>
      <c r="F269" s="27">
        <f t="shared" si="12"/>
        <v>0</v>
      </c>
      <c r="G269" s="38"/>
    </row>
    <row r="270" spans="1:7" s="69" customFormat="1" ht="30" x14ac:dyDescent="0.25">
      <c r="A270" s="43" t="s">
        <v>94</v>
      </c>
      <c r="B270" s="39" t="s">
        <v>291</v>
      </c>
      <c r="C270" s="30">
        <v>24</v>
      </c>
      <c r="D270" s="25" t="s">
        <v>16</v>
      </c>
      <c r="E270" s="26"/>
      <c r="F270" s="27">
        <f t="shared" si="12"/>
        <v>0</v>
      </c>
      <c r="G270" s="38"/>
    </row>
    <row r="271" spans="1:7" s="69" customFormat="1" x14ac:dyDescent="0.25">
      <c r="A271" s="43" t="s">
        <v>96</v>
      </c>
      <c r="B271" s="39" t="s">
        <v>292</v>
      </c>
      <c r="C271" s="30">
        <v>600.02</v>
      </c>
      <c r="D271" s="25" t="s">
        <v>162</v>
      </c>
      <c r="E271" s="26"/>
      <c r="F271" s="27">
        <f t="shared" si="12"/>
        <v>0</v>
      </c>
      <c r="G271" s="38"/>
    </row>
    <row r="272" spans="1:7" s="69" customFormat="1" ht="30" x14ac:dyDescent="0.25">
      <c r="A272" s="43" t="s">
        <v>98</v>
      </c>
      <c r="B272" s="39" t="s">
        <v>293</v>
      </c>
      <c r="C272" s="30">
        <v>185</v>
      </c>
      <c r="D272" s="25" t="s">
        <v>16</v>
      </c>
      <c r="E272" s="26"/>
      <c r="F272" s="27">
        <f t="shared" si="12"/>
        <v>0</v>
      </c>
      <c r="G272" s="38"/>
    </row>
    <row r="273" spans="1:7" s="69" customFormat="1" ht="45" x14ac:dyDescent="0.25">
      <c r="A273" s="43" t="s">
        <v>100</v>
      </c>
      <c r="B273" s="39" t="s">
        <v>294</v>
      </c>
      <c r="C273" s="30">
        <v>353</v>
      </c>
      <c r="D273" s="25" t="s">
        <v>16</v>
      </c>
      <c r="E273" s="26"/>
      <c r="F273" s="27">
        <f t="shared" si="12"/>
        <v>0</v>
      </c>
      <c r="G273" s="38"/>
    </row>
    <row r="274" spans="1:7" s="69" customFormat="1" x14ac:dyDescent="0.25">
      <c r="A274" s="43" t="s">
        <v>102</v>
      </c>
      <c r="B274" s="70" t="s">
        <v>295</v>
      </c>
      <c r="C274" s="30">
        <v>14</v>
      </c>
      <c r="D274" s="25" t="s">
        <v>16</v>
      </c>
      <c r="E274" s="26"/>
      <c r="F274" s="27">
        <f t="shared" si="12"/>
        <v>0</v>
      </c>
      <c r="G274" s="38"/>
    </row>
    <row r="275" spans="1:7" s="69" customFormat="1" ht="30" x14ac:dyDescent="0.25">
      <c r="A275" s="43" t="s">
        <v>105</v>
      </c>
      <c r="B275" s="39" t="s">
        <v>296</v>
      </c>
      <c r="C275" s="30">
        <v>12</v>
      </c>
      <c r="D275" s="25" t="s">
        <v>16</v>
      </c>
      <c r="E275" s="26"/>
      <c r="F275" s="27">
        <f t="shared" si="12"/>
        <v>0</v>
      </c>
      <c r="G275" s="38"/>
    </row>
    <row r="276" spans="1:7" s="69" customFormat="1" x14ac:dyDescent="0.25">
      <c r="A276" s="43" t="s">
        <v>199</v>
      </c>
      <c r="B276" s="39" t="s">
        <v>297</v>
      </c>
      <c r="C276" s="30">
        <v>117.55</v>
      </c>
      <c r="D276" s="25" t="s">
        <v>162</v>
      </c>
      <c r="E276" s="26"/>
      <c r="F276" s="27">
        <f t="shared" si="12"/>
        <v>0</v>
      </c>
      <c r="G276" s="38">
        <f>SUM(F252:F276)</f>
        <v>0</v>
      </c>
    </row>
    <row r="277" spans="1:7" s="69" customFormat="1" x14ac:dyDescent="0.25">
      <c r="A277" s="43"/>
      <c r="B277" s="39"/>
      <c r="C277" s="30"/>
      <c r="D277" s="25"/>
      <c r="E277" s="26"/>
      <c r="F277" s="27"/>
      <c r="G277" s="38"/>
    </row>
    <row r="278" spans="1:7" x14ac:dyDescent="0.25">
      <c r="B278" s="159" t="s">
        <v>298</v>
      </c>
      <c r="C278" s="159"/>
      <c r="D278" s="159"/>
      <c r="E278" s="159"/>
      <c r="F278" s="32" t="s">
        <v>21</v>
      </c>
      <c r="G278" s="32">
        <f>SUM(G276)</f>
        <v>0</v>
      </c>
    </row>
    <row r="279" spans="1:7" x14ac:dyDescent="0.25">
      <c r="B279" s="32"/>
      <c r="C279" s="67"/>
      <c r="D279" s="32"/>
      <c r="E279" s="32"/>
      <c r="F279" s="32"/>
      <c r="G279" s="32"/>
    </row>
    <row r="280" spans="1:7" x14ac:dyDescent="0.25">
      <c r="A280" s="44" t="s">
        <v>299</v>
      </c>
      <c r="B280" s="33" t="s">
        <v>300</v>
      </c>
      <c r="C280" s="32"/>
      <c r="D280" s="32"/>
      <c r="E280" s="32"/>
      <c r="F280" s="32"/>
      <c r="G280" s="32"/>
    </row>
    <row r="281" spans="1:7" x14ac:dyDescent="0.25">
      <c r="B281" s="33"/>
      <c r="C281" s="32"/>
      <c r="D281" s="32"/>
      <c r="E281" s="32"/>
      <c r="F281" s="32"/>
      <c r="G281" s="32"/>
    </row>
    <row r="282" spans="1:7" x14ac:dyDescent="0.25">
      <c r="A282" s="44" t="s">
        <v>24</v>
      </c>
      <c r="B282" s="33" t="s">
        <v>301</v>
      </c>
      <c r="C282" s="32"/>
      <c r="D282" s="32"/>
      <c r="E282" s="32"/>
      <c r="F282" s="32"/>
      <c r="G282" s="32"/>
    </row>
    <row r="283" spans="1:7" x14ac:dyDescent="0.25">
      <c r="A283" s="44"/>
      <c r="B283" s="33"/>
      <c r="C283" s="32"/>
      <c r="D283" s="32"/>
      <c r="E283" s="32"/>
      <c r="F283" s="32"/>
      <c r="G283" s="32"/>
    </row>
    <row r="284" spans="1:7" s="69" customFormat="1" x14ac:dyDescent="0.25">
      <c r="A284" s="71" t="s">
        <v>302</v>
      </c>
      <c r="B284" s="72" t="s">
        <v>221</v>
      </c>
      <c r="C284" s="73"/>
      <c r="D284" s="74"/>
      <c r="E284" s="75"/>
      <c r="F284" s="76"/>
      <c r="G284" s="72"/>
    </row>
    <row r="285" spans="1:7" s="69" customFormat="1" x14ac:dyDescent="0.25">
      <c r="A285" s="74" t="s">
        <v>14</v>
      </c>
      <c r="B285" s="12" t="s">
        <v>303</v>
      </c>
      <c r="C285" s="77">
        <v>1</v>
      </c>
      <c r="D285" s="78" t="s">
        <v>104</v>
      </c>
      <c r="E285" s="79"/>
      <c r="F285" s="80">
        <f>C285*E285</f>
        <v>0</v>
      </c>
      <c r="G285" s="81">
        <f>SUM(F285)</f>
        <v>0</v>
      </c>
    </row>
    <row r="286" spans="1:7" s="69" customFormat="1" ht="7.5" customHeight="1" x14ac:dyDescent="0.25">
      <c r="A286" s="74"/>
      <c r="B286" s="39"/>
      <c r="C286" s="30"/>
      <c r="D286" s="74"/>
      <c r="E286" s="75"/>
      <c r="F286" s="80"/>
      <c r="G286" s="81"/>
    </row>
    <row r="287" spans="1:7" s="69" customFormat="1" x14ac:dyDescent="0.25">
      <c r="A287" s="71" t="s">
        <v>304</v>
      </c>
      <c r="B287" s="72" t="s">
        <v>305</v>
      </c>
      <c r="C287" s="82"/>
      <c r="D287" s="74"/>
      <c r="E287" s="75"/>
      <c r="F287" s="80"/>
      <c r="G287" s="81"/>
    </row>
    <row r="288" spans="1:7" s="69" customFormat="1" x14ac:dyDescent="0.25">
      <c r="A288" s="74" t="s">
        <v>14</v>
      </c>
      <c r="B288" s="12" t="s">
        <v>306</v>
      </c>
      <c r="C288" s="77">
        <f>2.29022+0.7634</f>
        <v>3.05362</v>
      </c>
      <c r="D288" s="78" t="s">
        <v>228</v>
      </c>
      <c r="E288" s="83"/>
      <c r="F288" s="80">
        <f>C288*E288</f>
        <v>0</v>
      </c>
      <c r="G288" s="81"/>
    </row>
    <row r="289" spans="1:7" s="69" customFormat="1" x14ac:dyDescent="0.25">
      <c r="A289" s="74" t="s">
        <v>17</v>
      </c>
      <c r="B289" s="12" t="s">
        <v>307</v>
      </c>
      <c r="C289" s="77">
        <f>C288*1.3</f>
        <v>3.969706</v>
      </c>
      <c r="D289" s="78" t="s">
        <v>228</v>
      </c>
      <c r="E289" s="83"/>
      <c r="F289" s="80">
        <f>C289*E289</f>
        <v>0</v>
      </c>
      <c r="G289" s="81">
        <f>SUM(F288:F289)</f>
        <v>0</v>
      </c>
    </row>
    <row r="290" spans="1:7" s="69" customFormat="1" x14ac:dyDescent="0.25">
      <c r="A290" s="74"/>
      <c r="B290" s="39"/>
      <c r="C290" s="30"/>
      <c r="D290" s="74"/>
      <c r="E290" s="75"/>
      <c r="F290" s="80"/>
      <c r="G290" s="81"/>
    </row>
    <row r="291" spans="1:7" s="69" customFormat="1" x14ac:dyDescent="0.25">
      <c r="A291" s="71" t="s">
        <v>308</v>
      </c>
      <c r="B291" s="72" t="s">
        <v>309</v>
      </c>
      <c r="C291" s="82"/>
      <c r="D291" s="74"/>
      <c r="E291" s="75"/>
      <c r="F291" s="80"/>
      <c r="G291" s="81"/>
    </row>
    <row r="292" spans="1:7" s="69" customFormat="1" x14ac:dyDescent="0.25">
      <c r="A292" s="74" t="s">
        <v>14</v>
      </c>
      <c r="B292" s="12" t="s">
        <v>310</v>
      </c>
      <c r="C292" s="77">
        <v>3.0535999999999999</v>
      </c>
      <c r="D292" s="78" t="s">
        <v>228</v>
      </c>
      <c r="E292" s="83"/>
      <c r="F292" s="80">
        <f>+E292*C292</f>
        <v>0</v>
      </c>
      <c r="G292" s="81"/>
    </row>
    <row r="293" spans="1:7" s="69" customFormat="1" x14ac:dyDescent="0.25">
      <c r="A293" s="74" t="s">
        <v>17</v>
      </c>
      <c r="B293" s="12" t="s">
        <v>311</v>
      </c>
      <c r="C293" s="77">
        <v>0.95420000000000005</v>
      </c>
      <c r="D293" s="78" t="s">
        <v>228</v>
      </c>
      <c r="E293" s="83"/>
      <c r="F293" s="80">
        <f>+E293*C293</f>
        <v>0</v>
      </c>
      <c r="G293" s="81">
        <f>SUM(F292:F293)</f>
        <v>0</v>
      </c>
    </row>
    <row r="294" spans="1:7" x14ac:dyDescent="0.25">
      <c r="A294" s="32"/>
      <c r="B294" s="32"/>
      <c r="C294" s="32"/>
      <c r="D294" s="32"/>
      <c r="E294" s="32"/>
      <c r="F294" s="32"/>
      <c r="G294" s="32"/>
    </row>
    <row r="295" spans="1:7" s="69" customFormat="1" x14ac:dyDescent="0.25">
      <c r="A295" s="71" t="s">
        <v>312</v>
      </c>
      <c r="B295" s="72" t="s">
        <v>313</v>
      </c>
      <c r="C295" s="5"/>
      <c r="D295" s="74"/>
      <c r="E295" s="75"/>
      <c r="F295" s="80"/>
      <c r="G295" s="81"/>
    </row>
    <row r="296" spans="1:7" s="69" customFormat="1" x14ac:dyDescent="0.25">
      <c r="A296" s="25" t="s">
        <v>14</v>
      </c>
      <c r="B296" s="12" t="s">
        <v>314</v>
      </c>
      <c r="C296" s="77">
        <f>2.5446+0.6361+5.089+0.8482</f>
        <v>9.1179000000000006</v>
      </c>
      <c r="D296" s="78" t="s">
        <v>113</v>
      </c>
      <c r="E296" s="83"/>
      <c r="F296" s="80">
        <f>C296*E296</f>
        <v>0</v>
      </c>
      <c r="G296" s="81"/>
    </row>
    <row r="297" spans="1:7" s="69" customFormat="1" x14ac:dyDescent="0.25">
      <c r="A297" s="25" t="s">
        <v>17</v>
      </c>
      <c r="B297" s="12" t="s">
        <v>315</v>
      </c>
      <c r="C297" s="84">
        <f>C296</f>
        <v>9.1179000000000006</v>
      </c>
      <c r="D297" s="78" t="s">
        <v>113</v>
      </c>
      <c r="E297" s="83"/>
      <c r="F297" s="80">
        <f>C297*E297</f>
        <v>0</v>
      </c>
      <c r="G297" s="85"/>
    </row>
    <row r="298" spans="1:7" s="69" customFormat="1" x14ac:dyDescent="0.25">
      <c r="A298" s="25" t="s">
        <v>28</v>
      </c>
      <c r="B298" s="12" t="s">
        <v>316</v>
      </c>
      <c r="C298" s="77">
        <v>16.96</v>
      </c>
      <c r="D298" s="78" t="s">
        <v>162</v>
      </c>
      <c r="E298" s="83"/>
      <c r="F298" s="80">
        <f>C298*E298</f>
        <v>0</v>
      </c>
      <c r="G298" s="81">
        <f>SUM(F296:F298)</f>
        <v>0</v>
      </c>
    </row>
    <row r="299" spans="1:7" s="69" customFormat="1" x14ac:dyDescent="0.25">
      <c r="A299" s="74"/>
      <c r="B299" s="12"/>
      <c r="C299" s="82"/>
      <c r="D299" s="78"/>
      <c r="E299" s="83"/>
      <c r="F299" s="80"/>
      <c r="G299" s="81"/>
    </row>
    <row r="300" spans="1:7" s="69" customFormat="1" x14ac:dyDescent="0.25">
      <c r="A300" s="86" t="s">
        <v>317</v>
      </c>
      <c r="B300" s="45" t="s">
        <v>318</v>
      </c>
      <c r="C300" s="82"/>
      <c r="D300" s="87"/>
      <c r="E300" s="83"/>
      <c r="F300" s="80"/>
      <c r="G300" s="81"/>
    </row>
    <row r="301" spans="1:7" s="69" customFormat="1" x14ac:dyDescent="0.25">
      <c r="A301" s="88" t="s">
        <v>14</v>
      </c>
      <c r="B301" s="12" t="s">
        <v>319</v>
      </c>
      <c r="C301" s="77">
        <f>C296</f>
        <v>9.1179000000000006</v>
      </c>
      <c r="D301" s="87" t="s">
        <v>113</v>
      </c>
      <c r="E301" s="83"/>
      <c r="F301" s="80">
        <f>C301*E301</f>
        <v>0</v>
      </c>
      <c r="G301" s="81"/>
    </row>
    <row r="302" spans="1:7" s="69" customFormat="1" x14ac:dyDescent="0.25">
      <c r="A302" s="88" t="s">
        <v>17</v>
      </c>
      <c r="B302" s="12" t="s">
        <v>320</v>
      </c>
      <c r="C302" s="77">
        <f>C301</f>
        <v>9.1179000000000006</v>
      </c>
      <c r="D302" s="87" t="s">
        <v>113</v>
      </c>
      <c r="E302" s="75"/>
      <c r="F302" s="80">
        <f>C302*E302</f>
        <v>0</v>
      </c>
      <c r="G302" s="81">
        <f>SUM(F301:F302)</f>
        <v>0</v>
      </c>
    </row>
    <row r="303" spans="1:7" s="69" customFormat="1" x14ac:dyDescent="0.25">
      <c r="A303" s="88"/>
      <c r="B303" s="12"/>
      <c r="C303" s="87"/>
      <c r="D303" s="87"/>
      <c r="E303" s="87"/>
      <c r="F303" s="80"/>
      <c r="G303" s="81"/>
    </row>
    <row r="304" spans="1:7" s="69" customFormat="1" x14ac:dyDescent="0.25">
      <c r="A304" s="71" t="s">
        <v>321</v>
      </c>
      <c r="B304" s="72" t="s">
        <v>175</v>
      </c>
      <c r="C304" s="82"/>
      <c r="D304" s="74"/>
      <c r="E304" s="75"/>
      <c r="F304" s="80"/>
      <c r="G304" s="81"/>
    </row>
    <row r="305" spans="1:7" s="69" customFormat="1" ht="30" x14ac:dyDescent="0.25">
      <c r="A305" s="74" t="s">
        <v>14</v>
      </c>
      <c r="B305" s="46" t="s">
        <v>322</v>
      </c>
      <c r="C305" s="30">
        <v>256.62</v>
      </c>
      <c r="D305" s="25" t="s">
        <v>113</v>
      </c>
      <c r="E305" s="26"/>
      <c r="F305" s="27">
        <f>+E305*C305</f>
        <v>0</v>
      </c>
      <c r="G305" s="32">
        <f>SUM(F305)</f>
        <v>0</v>
      </c>
    </row>
    <row r="306" spans="1:7" x14ac:dyDescent="0.25">
      <c r="B306" s="32"/>
      <c r="C306" s="32"/>
      <c r="D306" s="32"/>
      <c r="E306" s="32"/>
      <c r="F306" s="32"/>
      <c r="G306" s="32"/>
    </row>
    <row r="307" spans="1:7" s="69" customFormat="1" x14ac:dyDescent="0.25">
      <c r="A307" s="44" t="s">
        <v>56</v>
      </c>
      <c r="B307" s="72" t="s">
        <v>323</v>
      </c>
      <c r="C307" s="5"/>
      <c r="D307" s="74"/>
      <c r="E307" s="75"/>
      <c r="F307" s="76"/>
      <c r="G307" s="72"/>
    </row>
    <row r="308" spans="1:7" s="69" customFormat="1" x14ac:dyDescent="0.25">
      <c r="A308" s="74"/>
      <c r="B308" s="39"/>
      <c r="C308" s="30"/>
      <c r="D308" s="74"/>
      <c r="E308" s="75"/>
      <c r="F308" s="89"/>
      <c r="G308" s="90"/>
    </row>
    <row r="309" spans="1:7" s="69" customFormat="1" x14ac:dyDescent="0.25">
      <c r="A309" s="71" t="s">
        <v>324</v>
      </c>
      <c r="B309" s="72" t="s">
        <v>221</v>
      </c>
      <c r="C309" s="73"/>
      <c r="D309" s="74"/>
      <c r="E309" s="75"/>
      <c r="F309" s="76"/>
      <c r="G309" s="72"/>
    </row>
    <row r="310" spans="1:7" s="69" customFormat="1" x14ac:dyDescent="0.25">
      <c r="A310" s="74" t="s">
        <v>14</v>
      </c>
      <c r="B310" s="12" t="s">
        <v>303</v>
      </c>
      <c r="C310" s="77">
        <v>52.3</v>
      </c>
      <c r="D310" s="78" t="s">
        <v>162</v>
      </c>
      <c r="E310" s="79"/>
      <c r="F310" s="80">
        <f>C310*E310</f>
        <v>0</v>
      </c>
      <c r="G310" s="81">
        <f>SUM(F310)</f>
        <v>0</v>
      </c>
    </row>
    <row r="311" spans="1:7" s="69" customFormat="1" x14ac:dyDescent="0.25">
      <c r="A311" s="74"/>
      <c r="B311" s="39"/>
      <c r="C311" s="30"/>
      <c r="D311" s="74"/>
      <c r="E311" s="75"/>
      <c r="F311" s="80"/>
      <c r="G311" s="81"/>
    </row>
    <row r="312" spans="1:7" s="69" customFormat="1" x14ac:dyDescent="0.25">
      <c r="A312" s="71" t="s">
        <v>325</v>
      </c>
      <c r="B312" s="72" t="s">
        <v>305</v>
      </c>
      <c r="C312" s="82"/>
      <c r="D312" s="74"/>
      <c r="E312" s="75"/>
      <c r="F312" s="80"/>
      <c r="G312" s="81"/>
    </row>
    <row r="313" spans="1:7" s="69" customFormat="1" x14ac:dyDescent="0.25">
      <c r="A313" s="74" t="s">
        <v>14</v>
      </c>
      <c r="B313" s="12" t="s">
        <v>326</v>
      </c>
      <c r="C313" s="77">
        <v>35.744999999999997</v>
      </c>
      <c r="D313" s="78" t="s">
        <v>228</v>
      </c>
      <c r="E313" s="83"/>
      <c r="F313" s="80">
        <f>C313*E313</f>
        <v>0</v>
      </c>
      <c r="G313" s="81"/>
    </row>
    <row r="314" spans="1:7" s="69" customFormat="1" x14ac:dyDescent="0.25">
      <c r="A314" s="74" t="s">
        <v>17</v>
      </c>
      <c r="B314" s="12" t="s">
        <v>307</v>
      </c>
      <c r="C314" s="77">
        <v>46.468499999999999</v>
      </c>
      <c r="D314" s="78" t="s">
        <v>228</v>
      </c>
      <c r="E314" s="83"/>
      <c r="F314" s="80">
        <f>C314*E314</f>
        <v>0</v>
      </c>
      <c r="G314" s="85"/>
    </row>
    <row r="315" spans="1:7" s="69" customFormat="1" x14ac:dyDescent="0.25">
      <c r="A315" s="74" t="s">
        <v>28</v>
      </c>
      <c r="B315" s="12" t="s">
        <v>327</v>
      </c>
      <c r="C315" s="77">
        <v>12.552</v>
      </c>
      <c r="D315" s="78" t="s">
        <v>228</v>
      </c>
      <c r="E315" s="83"/>
      <c r="F315" s="80">
        <f>C315*E315</f>
        <v>0</v>
      </c>
      <c r="G315" s="81"/>
    </row>
    <row r="316" spans="1:7" s="69" customFormat="1" x14ac:dyDescent="0.25">
      <c r="A316" s="74" t="s">
        <v>30</v>
      </c>
      <c r="B316" s="12" t="s">
        <v>328</v>
      </c>
      <c r="C316" s="77">
        <v>6.28</v>
      </c>
      <c r="D316" s="78" t="s">
        <v>228</v>
      </c>
      <c r="E316" s="75"/>
      <c r="F316" s="80">
        <f>C316*E316</f>
        <v>0</v>
      </c>
      <c r="G316" s="81">
        <f>SUM(F313:F316)</f>
        <v>0</v>
      </c>
    </row>
    <row r="317" spans="1:7" s="69" customFormat="1" x14ac:dyDescent="0.25">
      <c r="A317" s="74"/>
      <c r="B317" s="39"/>
      <c r="C317" s="30"/>
      <c r="D317" s="74"/>
      <c r="E317" s="75"/>
      <c r="F317" s="80"/>
      <c r="G317" s="81"/>
    </row>
    <row r="318" spans="1:7" s="69" customFormat="1" x14ac:dyDescent="0.25">
      <c r="A318" s="71" t="s">
        <v>329</v>
      </c>
      <c r="B318" s="72" t="s">
        <v>309</v>
      </c>
      <c r="C318" s="82"/>
      <c r="D318" s="74"/>
      <c r="E318" s="75"/>
      <c r="F318" s="80"/>
      <c r="G318" s="81"/>
    </row>
    <row r="319" spans="1:7" s="69" customFormat="1" x14ac:dyDescent="0.25">
      <c r="A319" s="74" t="s">
        <v>14</v>
      </c>
      <c r="B319" s="12" t="s">
        <v>330</v>
      </c>
      <c r="C319" s="77">
        <v>7.8449999999999989</v>
      </c>
      <c r="D319" s="78" t="s">
        <v>228</v>
      </c>
      <c r="E319" s="75"/>
      <c r="F319" s="80">
        <f>C319*E319</f>
        <v>0</v>
      </c>
      <c r="G319" s="81"/>
    </row>
    <row r="320" spans="1:7" s="69" customFormat="1" x14ac:dyDescent="0.25">
      <c r="A320" s="74" t="s">
        <v>17</v>
      </c>
      <c r="B320" s="12" t="s">
        <v>331</v>
      </c>
      <c r="C320" s="77">
        <v>2.4960000000000004</v>
      </c>
      <c r="D320" s="78" t="s">
        <v>228</v>
      </c>
      <c r="E320" s="75"/>
      <c r="F320" s="80">
        <f>C320*E320</f>
        <v>0</v>
      </c>
      <c r="G320" s="76"/>
    </row>
    <row r="321" spans="1:7" s="69" customFormat="1" x14ac:dyDescent="0.25">
      <c r="A321" s="74" t="s">
        <v>28</v>
      </c>
      <c r="B321" s="12" t="s">
        <v>332</v>
      </c>
      <c r="C321" s="77">
        <v>0.52800000000000002</v>
      </c>
      <c r="D321" s="78" t="s">
        <v>228</v>
      </c>
      <c r="E321" s="75"/>
      <c r="F321" s="80">
        <f>C321*E321</f>
        <v>0</v>
      </c>
      <c r="G321" s="76"/>
    </row>
    <row r="322" spans="1:7" s="69" customFormat="1" x14ac:dyDescent="0.25">
      <c r="A322" s="74" t="s">
        <v>30</v>
      </c>
      <c r="B322" s="12" t="s">
        <v>333</v>
      </c>
      <c r="C322" s="77">
        <v>0.51</v>
      </c>
      <c r="D322" s="78" t="s">
        <v>228</v>
      </c>
      <c r="E322" s="75"/>
      <c r="F322" s="80">
        <f>C322*E322</f>
        <v>0</v>
      </c>
      <c r="G322" s="85"/>
    </row>
    <row r="323" spans="1:7" s="69" customFormat="1" x14ac:dyDescent="0.25">
      <c r="A323" s="74" t="s">
        <v>32</v>
      </c>
      <c r="B323" s="12" t="s">
        <v>334</v>
      </c>
      <c r="C323" s="77">
        <v>3.1379999999999999</v>
      </c>
      <c r="D323" s="78" t="s">
        <v>228</v>
      </c>
      <c r="E323" s="75"/>
      <c r="F323" s="80">
        <f>C323*E323</f>
        <v>0</v>
      </c>
      <c r="G323" s="81">
        <f>SUM(F319:F323)</f>
        <v>0</v>
      </c>
    </row>
    <row r="324" spans="1:7" s="69" customFormat="1" x14ac:dyDescent="0.25">
      <c r="A324" s="74"/>
      <c r="B324" s="39"/>
      <c r="C324" s="30"/>
      <c r="D324" s="74"/>
      <c r="E324" s="75"/>
      <c r="F324" s="80"/>
      <c r="G324" s="81"/>
    </row>
    <row r="325" spans="1:7" s="69" customFormat="1" x14ac:dyDescent="0.25">
      <c r="A325" s="71" t="s">
        <v>335</v>
      </c>
      <c r="B325" s="72" t="s">
        <v>336</v>
      </c>
      <c r="C325" s="82"/>
      <c r="D325" s="74"/>
      <c r="E325" s="75"/>
      <c r="F325" s="80"/>
      <c r="G325" s="81"/>
    </row>
    <row r="326" spans="1:7" s="69" customFormat="1" x14ac:dyDescent="0.25">
      <c r="A326" s="74" t="s">
        <v>14</v>
      </c>
      <c r="B326" s="12" t="s">
        <v>337</v>
      </c>
      <c r="C326" s="77">
        <v>29.58</v>
      </c>
      <c r="D326" s="78" t="s">
        <v>113</v>
      </c>
      <c r="E326" s="83"/>
      <c r="F326" s="80">
        <f>C326*E326</f>
        <v>0</v>
      </c>
      <c r="G326" s="76"/>
    </row>
    <row r="327" spans="1:7" s="69" customFormat="1" x14ac:dyDescent="0.25">
      <c r="A327" s="74" t="s">
        <v>17</v>
      </c>
      <c r="B327" s="12" t="s">
        <v>338</v>
      </c>
      <c r="C327" s="77">
        <v>41.904999999999994</v>
      </c>
      <c r="D327" s="78" t="s">
        <v>113</v>
      </c>
      <c r="E327" s="83"/>
      <c r="F327" s="80">
        <f>C327*E327</f>
        <v>0</v>
      </c>
      <c r="G327" s="81">
        <f>SUM(F326:F327)</f>
        <v>0</v>
      </c>
    </row>
    <row r="328" spans="1:7" s="69" customFormat="1" x14ac:dyDescent="0.25">
      <c r="A328" s="74"/>
      <c r="B328" s="12"/>
      <c r="C328" s="82"/>
      <c r="D328" s="78"/>
      <c r="E328" s="83"/>
      <c r="F328" s="80"/>
      <c r="G328" s="81"/>
    </row>
    <row r="329" spans="1:7" s="69" customFormat="1" x14ac:dyDescent="0.25">
      <c r="A329" s="71" t="s">
        <v>339</v>
      </c>
      <c r="B329" s="72" t="s">
        <v>313</v>
      </c>
      <c r="C329" s="5"/>
      <c r="D329" s="74"/>
      <c r="E329" s="75"/>
      <c r="F329" s="80"/>
      <c r="G329" s="81"/>
    </row>
    <row r="330" spans="1:7" s="69" customFormat="1" x14ac:dyDescent="0.25">
      <c r="A330" s="25" t="s">
        <v>14</v>
      </c>
      <c r="B330" s="12" t="s">
        <v>340</v>
      </c>
      <c r="C330" s="77">
        <v>83.809999999999988</v>
      </c>
      <c r="D330" s="78" t="s">
        <v>113</v>
      </c>
      <c r="E330" s="83"/>
      <c r="F330" s="80">
        <f>C330*E330</f>
        <v>0</v>
      </c>
      <c r="G330" s="81"/>
    </row>
    <row r="331" spans="1:7" s="69" customFormat="1" x14ac:dyDescent="0.25">
      <c r="A331" s="25" t="s">
        <v>17</v>
      </c>
      <c r="B331" s="12" t="s">
        <v>314</v>
      </c>
      <c r="C331" s="77">
        <v>39.78</v>
      </c>
      <c r="D331" s="78" t="s">
        <v>113</v>
      </c>
      <c r="E331" s="83"/>
      <c r="F331" s="80">
        <f>C331*E331</f>
        <v>0</v>
      </c>
      <c r="G331" s="81"/>
    </row>
    <row r="332" spans="1:7" s="69" customFormat="1" x14ac:dyDescent="0.25">
      <c r="A332" s="25" t="s">
        <v>28</v>
      </c>
      <c r="B332" s="91" t="s">
        <v>341</v>
      </c>
      <c r="C332" s="92">
        <f>C331</f>
        <v>39.78</v>
      </c>
      <c r="D332" s="93" t="s">
        <v>113</v>
      </c>
      <c r="E332" s="83"/>
      <c r="F332" s="80">
        <f>C332*E332</f>
        <v>0</v>
      </c>
      <c r="G332" s="94"/>
    </row>
    <row r="333" spans="1:7" s="69" customFormat="1" x14ac:dyDescent="0.25">
      <c r="A333" s="25" t="s">
        <v>30</v>
      </c>
      <c r="B333" s="12" t="s">
        <v>316</v>
      </c>
      <c r="C333" s="77">
        <v>149.6</v>
      </c>
      <c r="D333" s="78" t="s">
        <v>162</v>
      </c>
      <c r="E333" s="83"/>
      <c r="F333" s="80">
        <f>C333*E333</f>
        <v>0</v>
      </c>
      <c r="G333" s="81">
        <f>SUM(F330:F333)</f>
        <v>0</v>
      </c>
    </row>
    <row r="334" spans="1:7" s="69" customFormat="1" x14ac:dyDescent="0.25">
      <c r="A334" s="74"/>
      <c r="B334" s="12"/>
      <c r="C334" s="82"/>
      <c r="D334" s="78"/>
      <c r="E334" s="83"/>
      <c r="F334" s="80"/>
      <c r="G334" s="81"/>
    </row>
    <row r="335" spans="1:7" s="69" customFormat="1" x14ac:dyDescent="0.25">
      <c r="A335" s="86" t="s">
        <v>342</v>
      </c>
      <c r="B335" s="45" t="s">
        <v>318</v>
      </c>
      <c r="C335" s="82"/>
      <c r="D335" s="87"/>
      <c r="E335" s="83"/>
      <c r="F335" s="80"/>
      <c r="G335" s="81"/>
    </row>
    <row r="336" spans="1:7" s="69" customFormat="1" x14ac:dyDescent="0.25">
      <c r="A336" s="88" t="s">
        <v>14</v>
      </c>
      <c r="B336" s="12" t="s">
        <v>319</v>
      </c>
      <c r="C336" s="77">
        <v>123.58999999999999</v>
      </c>
      <c r="D336" s="87" t="s">
        <v>113</v>
      </c>
      <c r="E336" s="83"/>
      <c r="F336" s="80">
        <f>C336*E336</f>
        <v>0</v>
      </c>
      <c r="G336" s="81"/>
    </row>
    <row r="337" spans="1:7" s="69" customFormat="1" x14ac:dyDescent="0.25">
      <c r="A337" s="88" t="s">
        <v>17</v>
      </c>
      <c r="B337" s="12" t="s">
        <v>320</v>
      </c>
      <c r="C337" s="77">
        <v>123.58999999999999</v>
      </c>
      <c r="D337" s="87" t="s">
        <v>113</v>
      </c>
      <c r="E337" s="75"/>
      <c r="F337" s="80">
        <f>C337*E337</f>
        <v>0</v>
      </c>
      <c r="G337" s="81">
        <f>SUM(F336:F337)</f>
        <v>0</v>
      </c>
    </row>
    <row r="338" spans="1:7" s="69" customFormat="1" x14ac:dyDescent="0.25">
      <c r="A338" s="88"/>
      <c r="B338" s="12"/>
      <c r="C338" s="87"/>
      <c r="D338" s="87"/>
      <c r="E338" s="87"/>
      <c r="F338" s="80"/>
      <c r="G338" s="81"/>
    </row>
    <row r="339" spans="1:7" s="69" customFormat="1" x14ac:dyDescent="0.25">
      <c r="A339" s="71" t="s">
        <v>343</v>
      </c>
      <c r="B339" s="72" t="s">
        <v>175</v>
      </c>
      <c r="C339" s="82"/>
      <c r="D339" s="74"/>
      <c r="E339" s="75"/>
      <c r="F339" s="80"/>
      <c r="G339" s="81"/>
    </row>
    <row r="340" spans="1:7" s="69" customFormat="1" x14ac:dyDescent="0.25">
      <c r="A340" s="74" t="s">
        <v>14</v>
      </c>
      <c r="B340" s="12" t="s">
        <v>344</v>
      </c>
      <c r="C340" s="77">
        <v>13.897500000000001</v>
      </c>
      <c r="D340" s="78" t="s">
        <v>113</v>
      </c>
      <c r="E340" s="83"/>
      <c r="F340" s="80">
        <f>C340*E340</f>
        <v>0</v>
      </c>
      <c r="G340" s="81">
        <f>SUM(F340:F340)</f>
        <v>0</v>
      </c>
    </row>
    <row r="341" spans="1:7" s="69" customFormat="1" x14ac:dyDescent="0.25">
      <c r="A341" s="85"/>
      <c r="B341" s="85"/>
      <c r="C341" s="85"/>
      <c r="D341" s="85"/>
      <c r="E341" s="85"/>
      <c r="F341" s="85"/>
      <c r="G341" s="85"/>
    </row>
    <row r="342" spans="1:7" x14ac:dyDescent="0.25">
      <c r="B342" s="32"/>
      <c r="C342" s="95"/>
      <c r="D342" s="32"/>
      <c r="E342" s="32"/>
      <c r="F342" s="32"/>
      <c r="G342" s="32"/>
    </row>
    <row r="343" spans="1:7" s="69" customFormat="1" x14ac:dyDescent="0.25">
      <c r="A343" s="44" t="s">
        <v>72</v>
      </c>
      <c r="B343" s="72" t="s">
        <v>345</v>
      </c>
      <c r="C343" s="5"/>
      <c r="D343" s="74"/>
      <c r="E343" s="75"/>
      <c r="F343" s="76"/>
      <c r="G343" s="72"/>
    </row>
    <row r="344" spans="1:7" s="69" customFormat="1" x14ac:dyDescent="0.25">
      <c r="A344" s="74"/>
      <c r="B344" s="39"/>
      <c r="C344" s="30"/>
      <c r="D344" s="74"/>
      <c r="E344" s="75"/>
      <c r="F344" s="89"/>
      <c r="G344" s="90"/>
    </row>
    <row r="345" spans="1:7" s="69" customFormat="1" x14ac:dyDescent="0.25">
      <c r="A345" s="71" t="s">
        <v>346</v>
      </c>
      <c r="B345" s="72" t="s">
        <v>221</v>
      </c>
      <c r="C345" s="96"/>
      <c r="D345" s="74"/>
      <c r="E345" s="75"/>
      <c r="F345" s="76"/>
      <c r="G345" s="72"/>
    </row>
    <row r="346" spans="1:7" s="69" customFormat="1" x14ac:dyDescent="0.25">
      <c r="A346" s="74" t="s">
        <v>14</v>
      </c>
      <c r="B346" s="12" t="s">
        <v>303</v>
      </c>
      <c r="C346" s="77">
        <v>32.1</v>
      </c>
      <c r="D346" s="78" t="s">
        <v>162</v>
      </c>
      <c r="E346" s="79"/>
      <c r="F346" s="80">
        <f>C346*E346</f>
        <v>0</v>
      </c>
      <c r="G346" s="81">
        <f>SUM(F346)</f>
        <v>0</v>
      </c>
    </row>
    <row r="347" spans="1:7" s="69" customFormat="1" x14ac:dyDescent="0.25">
      <c r="A347" s="74"/>
      <c r="B347" s="39"/>
      <c r="C347" s="30"/>
      <c r="D347" s="74"/>
      <c r="E347" s="75"/>
      <c r="F347" s="80"/>
      <c r="G347" s="81"/>
    </row>
    <row r="348" spans="1:7" s="69" customFormat="1" x14ac:dyDescent="0.25">
      <c r="A348" s="71" t="s">
        <v>347</v>
      </c>
      <c r="B348" s="72" t="s">
        <v>305</v>
      </c>
      <c r="C348" s="82"/>
      <c r="D348" s="74"/>
      <c r="E348" s="75"/>
      <c r="F348" s="80"/>
      <c r="G348" s="81"/>
    </row>
    <row r="349" spans="1:7" s="69" customFormat="1" x14ac:dyDescent="0.25">
      <c r="A349" s="74" t="s">
        <v>14</v>
      </c>
      <c r="B349" s="12" t="s">
        <v>326</v>
      </c>
      <c r="C349" s="77">
        <v>22.562999999999999</v>
      </c>
      <c r="D349" s="78" t="s">
        <v>228</v>
      </c>
      <c r="E349" s="83"/>
      <c r="F349" s="80">
        <f>C349*E349</f>
        <v>0</v>
      </c>
      <c r="G349" s="81"/>
    </row>
    <row r="350" spans="1:7" s="69" customFormat="1" x14ac:dyDescent="0.25">
      <c r="A350" s="74" t="s">
        <v>17</v>
      </c>
      <c r="B350" s="12" t="s">
        <v>307</v>
      </c>
      <c r="C350" s="77">
        <v>29.331900000000001</v>
      </c>
      <c r="D350" s="78" t="s">
        <v>228</v>
      </c>
      <c r="E350" s="83"/>
      <c r="F350" s="80">
        <f>C350*E350</f>
        <v>0</v>
      </c>
      <c r="G350" s="85"/>
    </row>
    <row r="351" spans="1:7" s="69" customFormat="1" x14ac:dyDescent="0.25">
      <c r="A351" s="74" t="s">
        <v>28</v>
      </c>
      <c r="B351" s="12" t="s">
        <v>327</v>
      </c>
      <c r="C351" s="77">
        <v>7.7040000000000006</v>
      </c>
      <c r="D351" s="78" t="s">
        <v>228</v>
      </c>
      <c r="E351" s="83"/>
      <c r="F351" s="80">
        <f>C351*E351</f>
        <v>0</v>
      </c>
      <c r="G351" s="81"/>
    </row>
    <row r="352" spans="1:7" s="69" customFormat="1" x14ac:dyDescent="0.25">
      <c r="A352" s="74" t="s">
        <v>30</v>
      </c>
      <c r="B352" s="12" t="s">
        <v>328</v>
      </c>
      <c r="C352" s="77">
        <v>3.85</v>
      </c>
      <c r="D352" s="78" t="s">
        <v>228</v>
      </c>
      <c r="E352" s="75"/>
      <c r="F352" s="80">
        <f>C352*E352</f>
        <v>0</v>
      </c>
      <c r="G352" s="81">
        <f>SUM(F349:F352)</f>
        <v>0</v>
      </c>
    </row>
    <row r="353" spans="1:7" s="69" customFormat="1" x14ac:dyDescent="0.25">
      <c r="A353" s="74"/>
      <c r="B353" s="39"/>
      <c r="C353" s="30"/>
      <c r="D353" s="74"/>
      <c r="E353" s="75"/>
      <c r="F353" s="80"/>
      <c r="G353" s="81"/>
    </row>
    <row r="354" spans="1:7" s="69" customFormat="1" x14ac:dyDescent="0.25">
      <c r="A354" s="71" t="s">
        <v>348</v>
      </c>
      <c r="B354" s="72" t="s">
        <v>309</v>
      </c>
      <c r="C354" s="82"/>
      <c r="D354" s="74"/>
      <c r="E354" s="75"/>
      <c r="F354" s="80"/>
      <c r="G354" s="81"/>
    </row>
    <row r="355" spans="1:7" s="69" customFormat="1" x14ac:dyDescent="0.25">
      <c r="A355" s="74" t="s">
        <v>14</v>
      </c>
      <c r="B355" s="12" t="s">
        <v>330</v>
      </c>
      <c r="C355" s="77">
        <v>4.8150000000000004</v>
      </c>
      <c r="D355" s="78" t="s">
        <v>228</v>
      </c>
      <c r="E355" s="75"/>
      <c r="F355" s="80">
        <f>C355*E355</f>
        <v>0</v>
      </c>
      <c r="G355" s="81"/>
    </row>
    <row r="356" spans="1:7" s="69" customFormat="1" x14ac:dyDescent="0.25">
      <c r="A356" s="74" t="s">
        <v>17</v>
      </c>
      <c r="B356" s="12" t="s">
        <v>331</v>
      </c>
      <c r="C356" s="77">
        <v>1.536</v>
      </c>
      <c r="D356" s="78" t="s">
        <v>228</v>
      </c>
      <c r="E356" s="75"/>
      <c r="F356" s="80">
        <f>C356*E356</f>
        <v>0</v>
      </c>
      <c r="G356" s="76"/>
    </row>
    <row r="357" spans="1:7" s="69" customFormat="1" x14ac:dyDescent="0.25">
      <c r="A357" s="74" t="s">
        <v>28</v>
      </c>
      <c r="B357" s="12" t="s">
        <v>332</v>
      </c>
      <c r="C357" s="77">
        <v>0.52800000000000002</v>
      </c>
      <c r="D357" s="78" t="s">
        <v>228</v>
      </c>
      <c r="E357" s="75"/>
      <c r="F357" s="80">
        <f>C357*E357</f>
        <v>0</v>
      </c>
      <c r="G357" s="76"/>
    </row>
    <row r="358" spans="1:7" s="69" customFormat="1" x14ac:dyDescent="0.25">
      <c r="A358" s="74" t="s">
        <v>30</v>
      </c>
      <c r="B358" s="12" t="s">
        <v>333</v>
      </c>
      <c r="C358" s="77">
        <v>0.90000000000000013</v>
      </c>
      <c r="D358" s="78" t="s">
        <v>228</v>
      </c>
      <c r="E358" s="75"/>
      <c r="F358" s="80">
        <f>C358*E358</f>
        <v>0</v>
      </c>
      <c r="G358" s="85"/>
    </row>
    <row r="359" spans="1:7" s="69" customFormat="1" x14ac:dyDescent="0.25">
      <c r="A359" s="74" t="s">
        <v>32</v>
      </c>
      <c r="B359" s="12" t="s">
        <v>334</v>
      </c>
      <c r="C359" s="77">
        <v>1.9260000000000002</v>
      </c>
      <c r="D359" s="78" t="s">
        <v>228</v>
      </c>
      <c r="E359" s="75"/>
      <c r="F359" s="80">
        <f>C359*E359</f>
        <v>0</v>
      </c>
      <c r="G359" s="81">
        <f>SUM(F355:F359)</f>
        <v>0</v>
      </c>
    </row>
    <row r="360" spans="1:7" s="69" customFormat="1" x14ac:dyDescent="0.25">
      <c r="A360" s="74"/>
      <c r="B360" s="39"/>
      <c r="C360" s="30"/>
      <c r="D360" s="74"/>
      <c r="E360" s="75"/>
      <c r="F360" s="80"/>
      <c r="G360" s="81"/>
    </row>
    <row r="361" spans="1:7" s="69" customFormat="1" x14ac:dyDescent="0.25">
      <c r="A361" s="71" t="s">
        <v>349</v>
      </c>
      <c r="B361" s="72" t="s">
        <v>336</v>
      </c>
      <c r="C361" s="82"/>
      <c r="D361" s="74"/>
      <c r="E361" s="75"/>
      <c r="F361" s="80"/>
      <c r="G361" s="81"/>
    </row>
    <row r="362" spans="1:7" s="69" customFormat="1" x14ac:dyDescent="0.25">
      <c r="A362" s="74" t="s">
        <v>14</v>
      </c>
      <c r="B362" s="12" t="s">
        <v>337</v>
      </c>
      <c r="C362" s="77">
        <v>18.059999999999999</v>
      </c>
      <c r="D362" s="78" t="s">
        <v>113</v>
      </c>
      <c r="E362" s="83"/>
      <c r="F362" s="80">
        <f>C362*E362</f>
        <v>0</v>
      </c>
      <c r="G362" s="76"/>
    </row>
    <row r="363" spans="1:7" s="69" customFormat="1" x14ac:dyDescent="0.25">
      <c r="A363" s="74" t="s">
        <v>17</v>
      </c>
      <c r="B363" s="12" t="s">
        <v>338</v>
      </c>
      <c r="C363" s="77">
        <v>67.725000000000009</v>
      </c>
      <c r="D363" s="78" t="s">
        <v>113</v>
      </c>
      <c r="E363" s="83"/>
      <c r="F363" s="80">
        <f>C363*E363</f>
        <v>0</v>
      </c>
      <c r="G363" s="81">
        <f>SUM(F362:F363)</f>
        <v>0</v>
      </c>
    </row>
    <row r="364" spans="1:7" s="69" customFormat="1" x14ac:dyDescent="0.25">
      <c r="A364" s="74"/>
      <c r="B364" s="12"/>
      <c r="C364" s="78"/>
      <c r="D364" s="78"/>
      <c r="E364" s="83"/>
      <c r="F364" s="80"/>
      <c r="G364" s="81"/>
    </row>
    <row r="365" spans="1:7" s="69" customFormat="1" x14ac:dyDescent="0.25">
      <c r="A365" s="71" t="s">
        <v>350</v>
      </c>
      <c r="B365" s="72" t="s">
        <v>313</v>
      </c>
      <c r="C365" s="5"/>
      <c r="D365" s="74"/>
      <c r="E365" s="75"/>
      <c r="F365" s="80"/>
      <c r="G365" s="81"/>
    </row>
    <row r="366" spans="1:7" s="69" customFormat="1" x14ac:dyDescent="0.25">
      <c r="A366" s="25" t="s">
        <v>14</v>
      </c>
      <c r="B366" s="12" t="s">
        <v>340</v>
      </c>
      <c r="C366" s="77">
        <v>135.45000000000002</v>
      </c>
      <c r="D366" s="78" t="s">
        <v>113</v>
      </c>
      <c r="E366" s="83"/>
      <c r="F366" s="80">
        <f>C366*E366</f>
        <v>0</v>
      </c>
      <c r="G366" s="81"/>
    </row>
    <row r="367" spans="1:7" s="69" customFormat="1" x14ac:dyDescent="0.25">
      <c r="A367" s="25" t="s">
        <v>17</v>
      </c>
      <c r="B367" s="12" t="s">
        <v>314</v>
      </c>
      <c r="C367" s="77">
        <v>46.260000000000005</v>
      </c>
      <c r="D367" s="78" t="s">
        <v>113</v>
      </c>
      <c r="E367" s="83"/>
      <c r="F367" s="80">
        <f>C367*E367</f>
        <v>0</v>
      </c>
      <c r="G367" s="81"/>
    </row>
    <row r="368" spans="1:7" s="69" customFormat="1" x14ac:dyDescent="0.25">
      <c r="A368" s="25" t="s">
        <v>28</v>
      </c>
      <c r="B368" s="91" t="s">
        <v>341</v>
      </c>
      <c r="C368" s="92">
        <f>C367</f>
        <v>46.260000000000005</v>
      </c>
      <c r="D368" s="93" t="s">
        <v>113</v>
      </c>
      <c r="E368" s="83"/>
      <c r="F368" s="80">
        <f>C368*E368</f>
        <v>0</v>
      </c>
      <c r="G368" s="94"/>
    </row>
    <row r="369" spans="1:7" s="69" customFormat="1" x14ac:dyDescent="0.25">
      <c r="A369" s="25" t="s">
        <v>30</v>
      </c>
      <c r="B369" s="12" t="s">
        <v>316</v>
      </c>
      <c r="C369" s="77">
        <v>150.19999999999999</v>
      </c>
      <c r="D369" s="78" t="s">
        <v>162</v>
      </c>
      <c r="E369" s="83"/>
      <c r="F369" s="80">
        <f>C369*E369</f>
        <v>0</v>
      </c>
      <c r="G369" s="81">
        <f>SUM(F366:F369)</f>
        <v>0</v>
      </c>
    </row>
    <row r="370" spans="1:7" s="69" customFormat="1" x14ac:dyDescent="0.25">
      <c r="A370" s="74"/>
      <c r="B370" s="12"/>
      <c r="C370" s="82"/>
      <c r="D370" s="78"/>
      <c r="E370" s="83"/>
      <c r="F370" s="80"/>
      <c r="G370" s="81"/>
    </row>
    <row r="371" spans="1:7" s="69" customFormat="1" x14ac:dyDescent="0.25">
      <c r="A371" s="86" t="s">
        <v>351</v>
      </c>
      <c r="B371" s="45" t="s">
        <v>318</v>
      </c>
      <c r="C371" s="82"/>
      <c r="D371" s="87"/>
      <c r="E371" s="83"/>
      <c r="F371" s="80"/>
      <c r="G371" s="81"/>
    </row>
    <row r="372" spans="1:7" s="69" customFormat="1" x14ac:dyDescent="0.25">
      <c r="A372" s="88" t="s">
        <v>14</v>
      </c>
      <c r="B372" s="12" t="s">
        <v>319</v>
      </c>
      <c r="C372" s="77">
        <v>181.71000000000004</v>
      </c>
      <c r="D372" s="87" t="s">
        <v>113</v>
      </c>
      <c r="E372" s="83"/>
      <c r="F372" s="80">
        <f>C372*E372</f>
        <v>0</v>
      </c>
      <c r="G372" s="81"/>
    </row>
    <row r="373" spans="1:7" s="69" customFormat="1" x14ac:dyDescent="0.25">
      <c r="A373" s="88" t="s">
        <v>17</v>
      </c>
      <c r="B373" s="12" t="s">
        <v>320</v>
      </c>
      <c r="C373" s="77">
        <v>181.71000000000004</v>
      </c>
      <c r="D373" s="87" t="s">
        <v>113</v>
      </c>
      <c r="E373" s="75"/>
      <c r="F373" s="80">
        <f>C373*E373</f>
        <v>0</v>
      </c>
      <c r="G373" s="81">
        <f>SUM(F372:F373)</f>
        <v>0</v>
      </c>
    </row>
    <row r="374" spans="1:7" s="69" customFormat="1" x14ac:dyDescent="0.25">
      <c r="A374" s="88"/>
      <c r="B374" s="12"/>
      <c r="C374" s="87"/>
      <c r="D374" s="87"/>
      <c r="E374" s="87"/>
      <c r="F374" s="80"/>
      <c r="G374" s="81"/>
    </row>
    <row r="375" spans="1:7" s="69" customFormat="1" x14ac:dyDescent="0.25">
      <c r="A375" s="71" t="s">
        <v>352</v>
      </c>
      <c r="B375" s="72" t="s">
        <v>175</v>
      </c>
      <c r="C375" s="82"/>
      <c r="D375" s="74"/>
      <c r="E375" s="75"/>
      <c r="F375" s="80"/>
      <c r="G375" s="81"/>
    </row>
    <row r="376" spans="1:7" s="69" customFormat="1" x14ac:dyDescent="0.25">
      <c r="A376" s="88" t="s">
        <v>14</v>
      </c>
      <c r="B376" s="12" t="s">
        <v>353</v>
      </c>
      <c r="C376" s="77">
        <v>10.46</v>
      </c>
      <c r="D376" s="78" t="s">
        <v>113</v>
      </c>
      <c r="E376" s="83"/>
      <c r="F376" s="80">
        <f>C376*E376</f>
        <v>0</v>
      </c>
      <c r="G376" s="81">
        <f>SUM(F376:F376)</f>
        <v>0</v>
      </c>
    </row>
    <row r="377" spans="1:7" s="69" customFormat="1" x14ac:dyDescent="0.25">
      <c r="A377" s="88"/>
      <c r="B377" s="12"/>
      <c r="C377" s="80"/>
      <c r="D377" s="80"/>
      <c r="E377" s="80"/>
      <c r="F377" s="80"/>
      <c r="G377" s="81"/>
    </row>
    <row r="378" spans="1:7" s="69" customFormat="1" x14ac:dyDescent="0.25">
      <c r="A378" s="71" t="s">
        <v>107</v>
      </c>
      <c r="B378" s="72" t="s">
        <v>354</v>
      </c>
      <c r="C378" s="5"/>
      <c r="D378" s="74"/>
      <c r="E378" s="75"/>
      <c r="F378" s="76"/>
      <c r="G378" s="72"/>
    </row>
    <row r="379" spans="1:7" s="69" customFormat="1" x14ac:dyDescent="0.25">
      <c r="A379" s="74"/>
      <c r="B379" s="39"/>
      <c r="C379" s="30"/>
      <c r="D379" s="74"/>
      <c r="E379" s="75"/>
      <c r="F379" s="89"/>
      <c r="G379" s="90"/>
    </row>
    <row r="380" spans="1:7" s="69" customFormat="1" x14ac:dyDescent="0.25">
      <c r="A380" s="71" t="s">
        <v>355</v>
      </c>
      <c r="B380" s="72" t="s">
        <v>221</v>
      </c>
      <c r="C380" s="96"/>
      <c r="D380" s="74"/>
      <c r="E380" s="75"/>
      <c r="F380" s="76"/>
      <c r="G380" s="72"/>
    </row>
    <row r="381" spans="1:7" s="69" customFormat="1" x14ac:dyDescent="0.25">
      <c r="A381" s="74" t="s">
        <v>14</v>
      </c>
      <c r="B381" s="12" t="s">
        <v>303</v>
      </c>
      <c r="C381" s="77">
        <v>25.07</v>
      </c>
      <c r="D381" s="78" t="s">
        <v>162</v>
      </c>
      <c r="E381" s="79"/>
      <c r="F381" s="80">
        <f>C381*E381</f>
        <v>0</v>
      </c>
      <c r="G381" s="81">
        <f>SUM(F381)</f>
        <v>0</v>
      </c>
    </row>
    <row r="382" spans="1:7" s="69" customFormat="1" x14ac:dyDescent="0.25">
      <c r="A382" s="88"/>
      <c r="B382" s="12"/>
      <c r="C382" s="87"/>
      <c r="D382" s="87"/>
      <c r="E382" s="87"/>
      <c r="F382" s="80"/>
      <c r="G382" s="81"/>
    </row>
    <row r="383" spans="1:7" s="69" customFormat="1" x14ac:dyDescent="0.25">
      <c r="A383" s="71" t="s">
        <v>356</v>
      </c>
      <c r="B383" s="72" t="s">
        <v>305</v>
      </c>
      <c r="C383" s="82"/>
      <c r="D383" s="74"/>
      <c r="E383" s="75"/>
      <c r="F383" s="80"/>
      <c r="G383" s="81"/>
    </row>
    <row r="384" spans="1:7" s="69" customFormat="1" x14ac:dyDescent="0.25">
      <c r="A384" s="74" t="s">
        <v>14</v>
      </c>
      <c r="B384" s="12" t="s">
        <v>326</v>
      </c>
      <c r="C384" s="77">
        <v>10.770599999999998</v>
      </c>
      <c r="D384" s="78" t="s">
        <v>228</v>
      </c>
      <c r="E384" s="83"/>
      <c r="F384" s="80">
        <f>C384*E384</f>
        <v>0</v>
      </c>
      <c r="G384" s="81"/>
    </row>
    <row r="385" spans="1:7" s="69" customFormat="1" x14ac:dyDescent="0.25">
      <c r="A385" s="74" t="s">
        <v>17</v>
      </c>
      <c r="B385" s="12" t="s">
        <v>307</v>
      </c>
      <c r="C385" s="77">
        <v>14.001779999999998</v>
      </c>
      <c r="D385" s="78" t="s">
        <v>228</v>
      </c>
      <c r="E385" s="83"/>
      <c r="F385" s="80">
        <f>C385*E385</f>
        <v>0</v>
      </c>
      <c r="G385" s="85"/>
    </row>
    <row r="386" spans="1:7" s="69" customFormat="1" x14ac:dyDescent="0.25">
      <c r="A386" s="74" t="s">
        <v>28</v>
      </c>
      <c r="B386" s="12" t="s">
        <v>327</v>
      </c>
      <c r="C386" s="77">
        <v>4.5263999999999998</v>
      </c>
      <c r="D386" s="78" t="s">
        <v>228</v>
      </c>
      <c r="E386" s="83"/>
      <c r="F386" s="80">
        <f>C386*E386</f>
        <v>0</v>
      </c>
      <c r="G386" s="81"/>
    </row>
    <row r="387" spans="1:7" s="69" customFormat="1" x14ac:dyDescent="0.25">
      <c r="A387" s="74" t="s">
        <v>30</v>
      </c>
      <c r="B387" s="12" t="s">
        <v>328</v>
      </c>
      <c r="C387" s="77">
        <v>3.01</v>
      </c>
      <c r="D387" s="78" t="s">
        <v>228</v>
      </c>
      <c r="E387" s="75"/>
      <c r="F387" s="80">
        <f>C387*E387</f>
        <v>0</v>
      </c>
      <c r="G387" s="81">
        <f>SUM(F384:F387)</f>
        <v>0</v>
      </c>
    </row>
    <row r="388" spans="1:7" s="69" customFormat="1" x14ac:dyDescent="0.25">
      <c r="A388" s="88"/>
      <c r="B388" s="12"/>
      <c r="C388" s="87"/>
      <c r="D388" s="87"/>
      <c r="E388" s="87"/>
      <c r="F388" s="80"/>
      <c r="G388" s="81"/>
    </row>
    <row r="389" spans="1:7" s="69" customFormat="1" x14ac:dyDescent="0.25">
      <c r="A389" s="71" t="s">
        <v>357</v>
      </c>
      <c r="B389" s="72" t="s">
        <v>309</v>
      </c>
      <c r="C389" s="82"/>
      <c r="D389" s="74"/>
      <c r="E389" s="75"/>
      <c r="F389" s="80"/>
      <c r="G389" s="81"/>
    </row>
    <row r="390" spans="1:7" s="69" customFormat="1" x14ac:dyDescent="0.25">
      <c r="A390" s="74" t="s">
        <v>14</v>
      </c>
      <c r="B390" s="12" t="s">
        <v>330</v>
      </c>
      <c r="C390" s="77">
        <v>2.8289999999999997</v>
      </c>
      <c r="D390" s="78" t="s">
        <v>228</v>
      </c>
      <c r="E390" s="75"/>
      <c r="F390" s="80">
        <f>C390*E390</f>
        <v>0</v>
      </c>
      <c r="G390" s="81"/>
    </row>
    <row r="391" spans="1:7" s="69" customFormat="1" x14ac:dyDescent="0.25">
      <c r="A391" s="74" t="s">
        <v>17</v>
      </c>
      <c r="B391" s="12" t="s">
        <v>331</v>
      </c>
      <c r="C391" s="77">
        <v>0.38400000000000001</v>
      </c>
      <c r="D391" s="78" t="s">
        <v>228</v>
      </c>
      <c r="E391" s="75"/>
      <c r="F391" s="80">
        <f>C391*E391</f>
        <v>0</v>
      </c>
      <c r="G391" s="76"/>
    </row>
    <row r="392" spans="1:7" s="69" customFormat="1" x14ac:dyDescent="0.25">
      <c r="A392" s="74" t="s">
        <v>28</v>
      </c>
      <c r="B392" s="12" t="s">
        <v>333</v>
      </c>
      <c r="C392" s="77">
        <v>0.20800000000000002</v>
      </c>
      <c r="D392" s="78" t="s">
        <v>228</v>
      </c>
      <c r="E392" s="75"/>
      <c r="F392" s="80">
        <f>C392*E392</f>
        <v>0</v>
      </c>
      <c r="G392" s="85"/>
    </row>
    <row r="393" spans="1:7" s="69" customFormat="1" x14ac:dyDescent="0.25">
      <c r="A393" s="74" t="s">
        <v>30</v>
      </c>
      <c r="B393" s="12" t="s">
        <v>334</v>
      </c>
      <c r="C393" s="77">
        <v>0.5321999999999999</v>
      </c>
      <c r="D393" s="78" t="s">
        <v>228</v>
      </c>
      <c r="E393" s="75"/>
      <c r="F393" s="80">
        <f>C393*E393</f>
        <v>0</v>
      </c>
      <c r="G393" s="81">
        <f>SUM(F390:F393)</f>
        <v>0</v>
      </c>
    </row>
    <row r="394" spans="1:7" s="69" customFormat="1" x14ac:dyDescent="0.25">
      <c r="A394" s="71" t="s">
        <v>358</v>
      </c>
      <c r="B394" s="72" t="s">
        <v>336</v>
      </c>
      <c r="C394" s="82"/>
      <c r="D394" s="74"/>
      <c r="E394" s="75"/>
      <c r="F394" s="80"/>
      <c r="G394" s="81"/>
    </row>
    <row r="395" spans="1:7" s="69" customFormat="1" x14ac:dyDescent="0.25">
      <c r="A395" s="74" t="s">
        <v>14</v>
      </c>
      <c r="B395" s="12" t="s">
        <v>337</v>
      </c>
      <c r="C395" s="77">
        <v>9.161999999999999</v>
      </c>
      <c r="D395" s="78" t="s">
        <v>113</v>
      </c>
      <c r="E395" s="83"/>
      <c r="F395" s="80">
        <f>C395*E395</f>
        <v>0</v>
      </c>
      <c r="G395" s="76"/>
    </row>
    <row r="396" spans="1:7" s="69" customFormat="1" x14ac:dyDescent="0.25">
      <c r="A396" s="74" t="s">
        <v>17</v>
      </c>
      <c r="B396" s="12" t="s">
        <v>338</v>
      </c>
      <c r="C396" s="77">
        <v>7.5394999999999994</v>
      </c>
      <c r="D396" s="78" t="s">
        <v>113</v>
      </c>
      <c r="E396" s="83"/>
      <c r="F396" s="80">
        <f>C396*E396</f>
        <v>0</v>
      </c>
      <c r="G396" s="81">
        <f>SUM(F395:F396)</f>
        <v>0</v>
      </c>
    </row>
    <row r="397" spans="1:7" s="69" customFormat="1" x14ac:dyDescent="0.25">
      <c r="A397" s="88"/>
      <c r="B397" s="12"/>
      <c r="C397" s="87"/>
      <c r="D397" s="87"/>
      <c r="E397" s="87"/>
      <c r="F397" s="80"/>
      <c r="G397" s="81"/>
    </row>
    <row r="398" spans="1:7" s="69" customFormat="1" x14ac:dyDescent="0.25">
      <c r="A398" s="71" t="s">
        <v>359</v>
      </c>
      <c r="B398" s="72" t="s">
        <v>313</v>
      </c>
      <c r="C398" s="5"/>
      <c r="D398" s="74"/>
      <c r="E398" s="75"/>
      <c r="F398" s="80"/>
      <c r="G398" s="81"/>
    </row>
    <row r="399" spans="1:7" s="69" customFormat="1" x14ac:dyDescent="0.25">
      <c r="A399" s="74" t="s">
        <v>14</v>
      </c>
      <c r="B399" s="12" t="s">
        <v>340</v>
      </c>
      <c r="C399" s="77">
        <v>15.078999999999999</v>
      </c>
      <c r="D399" s="78" t="s">
        <v>113</v>
      </c>
      <c r="E399" s="83"/>
      <c r="F399" s="80">
        <f>C399*E399</f>
        <v>0</v>
      </c>
      <c r="G399" s="81"/>
    </row>
    <row r="400" spans="1:7" s="69" customFormat="1" x14ac:dyDescent="0.25">
      <c r="A400" s="74" t="s">
        <v>17</v>
      </c>
      <c r="B400" s="12" t="s">
        <v>314</v>
      </c>
      <c r="C400" s="77">
        <v>9.4819999999999993</v>
      </c>
      <c r="D400" s="78" t="s">
        <v>113</v>
      </c>
      <c r="E400" s="83"/>
      <c r="F400" s="80">
        <f>C400*E400</f>
        <v>0</v>
      </c>
      <c r="G400" s="81"/>
    </row>
    <row r="401" spans="1:7" s="69" customFormat="1" x14ac:dyDescent="0.25">
      <c r="A401" s="74" t="s">
        <v>28</v>
      </c>
      <c r="B401" s="91" t="s">
        <v>341</v>
      </c>
      <c r="C401" s="92">
        <f>C400</f>
        <v>9.4819999999999993</v>
      </c>
      <c r="D401" s="93" t="s">
        <v>113</v>
      </c>
      <c r="E401" s="83"/>
      <c r="F401" s="80">
        <f>C401*E401</f>
        <v>0</v>
      </c>
      <c r="G401" s="94"/>
    </row>
    <row r="402" spans="1:7" s="69" customFormat="1" x14ac:dyDescent="0.25">
      <c r="A402" s="74" t="s">
        <v>30</v>
      </c>
      <c r="B402" s="12" t="s">
        <v>316</v>
      </c>
      <c r="C402" s="77">
        <v>38.54</v>
      </c>
      <c r="D402" s="78" t="s">
        <v>162</v>
      </c>
      <c r="E402" s="83"/>
      <c r="F402" s="80">
        <f>C402*E402</f>
        <v>0</v>
      </c>
      <c r="G402" s="81">
        <f>SUM(F399:F402)</f>
        <v>0</v>
      </c>
    </row>
    <row r="403" spans="1:7" s="69" customFormat="1" x14ac:dyDescent="0.25">
      <c r="A403" s="88"/>
      <c r="B403" s="12"/>
      <c r="C403" s="87"/>
      <c r="D403" s="87"/>
      <c r="E403" s="87"/>
      <c r="F403" s="80"/>
      <c r="G403" s="81"/>
    </row>
    <row r="404" spans="1:7" s="69" customFormat="1" x14ac:dyDescent="0.25">
      <c r="A404" s="86" t="s">
        <v>360</v>
      </c>
      <c r="B404" s="45" t="s">
        <v>318</v>
      </c>
      <c r="C404" s="82"/>
      <c r="D404" s="87"/>
      <c r="E404" s="83"/>
      <c r="F404" s="80"/>
      <c r="G404" s="81"/>
    </row>
    <row r="405" spans="1:7" s="69" customFormat="1" x14ac:dyDescent="0.25">
      <c r="A405" s="88" t="s">
        <v>14</v>
      </c>
      <c r="B405" s="12" t="s">
        <v>319</v>
      </c>
      <c r="C405" s="77">
        <v>24.561</v>
      </c>
      <c r="D405" s="87" t="s">
        <v>113</v>
      </c>
      <c r="E405" s="83"/>
      <c r="F405" s="80">
        <f>C405*E405</f>
        <v>0</v>
      </c>
      <c r="G405" s="81"/>
    </row>
    <row r="406" spans="1:7" s="69" customFormat="1" x14ac:dyDescent="0.25">
      <c r="A406" s="88" t="s">
        <v>17</v>
      </c>
      <c r="B406" s="12" t="s">
        <v>320</v>
      </c>
      <c r="C406" s="77">
        <v>24.561</v>
      </c>
      <c r="D406" s="87" t="s">
        <v>113</v>
      </c>
      <c r="E406" s="75"/>
      <c r="F406" s="80">
        <f>C406*E406</f>
        <v>0</v>
      </c>
      <c r="G406" s="81">
        <f>SUM(F405:F406)</f>
        <v>0</v>
      </c>
    </row>
    <row r="407" spans="1:7" s="69" customFormat="1" x14ac:dyDescent="0.25">
      <c r="A407" s="88"/>
      <c r="B407" s="12"/>
      <c r="C407" s="87"/>
      <c r="D407" s="87"/>
      <c r="E407" s="87"/>
      <c r="F407" s="80"/>
      <c r="G407" s="81"/>
    </row>
    <row r="408" spans="1:7" s="69" customFormat="1" x14ac:dyDescent="0.25">
      <c r="A408" s="71" t="s">
        <v>361</v>
      </c>
      <c r="B408" s="72" t="s">
        <v>175</v>
      </c>
      <c r="C408" s="82"/>
      <c r="D408" s="74"/>
      <c r="E408" s="75"/>
      <c r="F408" s="80"/>
      <c r="G408" s="81"/>
    </row>
    <row r="409" spans="1:7" s="69" customFormat="1" x14ac:dyDescent="0.25">
      <c r="A409" s="88" t="s">
        <v>14</v>
      </c>
      <c r="B409" s="12" t="s">
        <v>362</v>
      </c>
      <c r="C409" s="77">
        <v>23.715</v>
      </c>
      <c r="D409" s="78" t="s">
        <v>113</v>
      </c>
      <c r="E409" s="83"/>
      <c r="F409" s="80">
        <f>C409*E409</f>
        <v>0</v>
      </c>
      <c r="G409" s="81"/>
    </row>
    <row r="410" spans="1:7" s="69" customFormat="1" x14ac:dyDescent="0.25">
      <c r="A410" s="88" t="s">
        <v>17</v>
      </c>
      <c r="B410" s="12" t="s">
        <v>363</v>
      </c>
      <c r="C410" s="77">
        <v>15.81</v>
      </c>
      <c r="D410" s="78" t="s">
        <v>113</v>
      </c>
      <c r="E410" s="83"/>
      <c r="F410" s="80">
        <f>C410*E410</f>
        <v>0</v>
      </c>
      <c r="G410" s="81">
        <f>SUM(F409:F410)</f>
        <v>0</v>
      </c>
    </row>
    <row r="411" spans="1:7" s="69" customFormat="1" x14ac:dyDescent="0.25">
      <c r="A411" s="88"/>
      <c r="B411" s="12"/>
      <c r="C411" s="87"/>
      <c r="D411" s="87"/>
      <c r="E411" s="87"/>
      <c r="F411" s="80"/>
      <c r="G411" s="81"/>
    </row>
    <row r="412" spans="1:7" s="69" customFormat="1" x14ac:dyDescent="0.25">
      <c r="A412" s="71" t="s">
        <v>118</v>
      </c>
      <c r="B412" s="72" t="s">
        <v>364</v>
      </c>
      <c r="C412" s="5"/>
      <c r="D412" s="74"/>
      <c r="E412" s="75"/>
      <c r="F412" s="76"/>
      <c r="G412" s="72"/>
    </row>
    <row r="413" spans="1:7" s="69" customFormat="1" x14ac:dyDescent="0.25">
      <c r="A413" s="88"/>
      <c r="B413" s="12"/>
      <c r="C413" s="87"/>
      <c r="D413" s="87"/>
      <c r="E413" s="87"/>
      <c r="F413" s="80"/>
      <c r="G413" s="81"/>
    </row>
    <row r="414" spans="1:7" s="69" customFormat="1" x14ac:dyDescent="0.25">
      <c r="A414" s="71" t="s">
        <v>365</v>
      </c>
      <c r="B414" s="72" t="s">
        <v>221</v>
      </c>
      <c r="C414" s="96"/>
      <c r="D414" s="74"/>
      <c r="E414" s="75"/>
      <c r="F414" s="76"/>
      <c r="G414" s="72"/>
    </row>
    <row r="415" spans="1:7" s="69" customFormat="1" x14ac:dyDescent="0.25">
      <c r="A415" s="74" t="s">
        <v>14</v>
      </c>
      <c r="B415" s="12" t="s">
        <v>303</v>
      </c>
      <c r="C415" s="77">
        <v>23.49</v>
      </c>
      <c r="D415" s="78" t="s">
        <v>162</v>
      </c>
      <c r="E415" s="79"/>
      <c r="F415" s="80">
        <f>C415*E415</f>
        <v>0</v>
      </c>
      <c r="G415" s="81">
        <f>SUM(F415)</f>
        <v>0</v>
      </c>
    </row>
    <row r="416" spans="1:7" s="69" customFormat="1" x14ac:dyDescent="0.25">
      <c r="A416" s="88"/>
      <c r="B416" s="12"/>
      <c r="C416" s="87"/>
      <c r="D416" s="87"/>
      <c r="E416" s="87"/>
      <c r="F416" s="80"/>
      <c r="G416" s="81"/>
    </row>
    <row r="417" spans="1:7" s="69" customFormat="1" x14ac:dyDescent="0.25">
      <c r="A417" s="71" t="s">
        <v>366</v>
      </c>
      <c r="B417" s="72" t="s">
        <v>305</v>
      </c>
      <c r="C417" s="82"/>
      <c r="D417" s="74"/>
      <c r="E417" s="75"/>
      <c r="F417" s="80"/>
      <c r="G417" s="81"/>
    </row>
    <row r="418" spans="1:7" s="69" customFormat="1" x14ac:dyDescent="0.25">
      <c r="A418" s="74" t="s">
        <v>14</v>
      </c>
      <c r="B418" s="12" t="s">
        <v>326</v>
      </c>
      <c r="C418" s="77">
        <v>15.4359</v>
      </c>
      <c r="D418" s="78" t="s">
        <v>228</v>
      </c>
      <c r="E418" s="83"/>
      <c r="F418" s="80">
        <f>C418*E418</f>
        <v>0</v>
      </c>
      <c r="G418" s="81"/>
    </row>
    <row r="419" spans="1:7" s="69" customFormat="1" x14ac:dyDescent="0.25">
      <c r="A419" s="74" t="s">
        <v>17</v>
      </c>
      <c r="B419" s="12" t="s">
        <v>307</v>
      </c>
      <c r="C419" s="77">
        <v>20.066670000000002</v>
      </c>
      <c r="D419" s="78" t="s">
        <v>228</v>
      </c>
      <c r="E419" s="83"/>
      <c r="F419" s="80">
        <f>C419*E419</f>
        <v>0</v>
      </c>
      <c r="G419" s="85"/>
    </row>
    <row r="420" spans="1:7" s="69" customFormat="1" x14ac:dyDescent="0.25">
      <c r="A420" s="74" t="s">
        <v>28</v>
      </c>
      <c r="B420" s="12" t="s">
        <v>327</v>
      </c>
      <c r="C420" s="77">
        <v>5.6375999999999999</v>
      </c>
      <c r="D420" s="78" t="s">
        <v>228</v>
      </c>
      <c r="E420" s="83"/>
      <c r="F420" s="80">
        <f>C420*E420</f>
        <v>0</v>
      </c>
      <c r="G420" s="81"/>
    </row>
    <row r="421" spans="1:7" s="69" customFormat="1" x14ac:dyDescent="0.25">
      <c r="A421" s="74" t="s">
        <v>30</v>
      </c>
      <c r="B421" s="12" t="s">
        <v>328</v>
      </c>
      <c r="C421" s="77">
        <v>2.82</v>
      </c>
      <c r="D421" s="78" t="s">
        <v>228</v>
      </c>
      <c r="E421" s="75"/>
      <c r="F421" s="80">
        <f>C421*E421</f>
        <v>0</v>
      </c>
      <c r="G421" s="81">
        <f>SUM(F418:F421)</f>
        <v>0</v>
      </c>
    </row>
    <row r="422" spans="1:7" s="69" customFormat="1" x14ac:dyDescent="0.25">
      <c r="A422" s="88"/>
      <c r="B422" s="12"/>
      <c r="C422" s="87"/>
      <c r="D422" s="87"/>
      <c r="E422" s="87"/>
      <c r="F422" s="80"/>
      <c r="G422" s="81"/>
    </row>
    <row r="423" spans="1:7" s="69" customFormat="1" x14ac:dyDescent="0.25">
      <c r="A423" s="71" t="s">
        <v>367</v>
      </c>
      <c r="B423" s="72" t="s">
        <v>309</v>
      </c>
      <c r="C423" s="82"/>
      <c r="D423" s="74"/>
      <c r="E423" s="75"/>
      <c r="F423" s="80"/>
      <c r="G423" s="81"/>
    </row>
    <row r="424" spans="1:7" s="69" customFormat="1" x14ac:dyDescent="0.25">
      <c r="A424" s="74" t="s">
        <v>14</v>
      </c>
      <c r="B424" s="12" t="s">
        <v>330</v>
      </c>
      <c r="C424" s="77">
        <v>3.5234999999999999</v>
      </c>
      <c r="D424" s="78" t="s">
        <v>228</v>
      </c>
      <c r="E424" s="75"/>
      <c r="F424" s="80">
        <f>C424*E424</f>
        <v>0</v>
      </c>
      <c r="G424" s="81"/>
    </row>
    <row r="425" spans="1:7" s="69" customFormat="1" x14ac:dyDescent="0.25">
      <c r="A425" s="74" t="s">
        <v>17</v>
      </c>
      <c r="B425" s="12" t="s">
        <v>331</v>
      </c>
      <c r="C425" s="77">
        <v>1.1519999999999999</v>
      </c>
      <c r="D425" s="78" t="s">
        <v>228</v>
      </c>
      <c r="E425" s="75"/>
      <c r="F425" s="80">
        <f>C425*E425</f>
        <v>0</v>
      </c>
      <c r="G425" s="76"/>
    </row>
    <row r="426" spans="1:7" s="69" customFormat="1" x14ac:dyDescent="0.25">
      <c r="A426" s="74" t="s">
        <v>28</v>
      </c>
      <c r="B426" s="12" t="s">
        <v>333</v>
      </c>
      <c r="C426" s="77">
        <v>0.20400000000000001</v>
      </c>
      <c r="D426" s="78" t="s">
        <v>228</v>
      </c>
      <c r="E426" s="75"/>
      <c r="F426" s="80">
        <f>C426*E426</f>
        <v>0</v>
      </c>
      <c r="G426" s="85"/>
    </row>
    <row r="427" spans="1:7" s="69" customFormat="1" x14ac:dyDescent="0.25">
      <c r="A427" s="74" t="s">
        <v>30</v>
      </c>
      <c r="B427" s="12" t="s">
        <v>334</v>
      </c>
      <c r="C427" s="77">
        <v>1.4094</v>
      </c>
      <c r="D427" s="78" t="s">
        <v>228</v>
      </c>
      <c r="E427" s="75"/>
      <c r="F427" s="80">
        <f>C427*E427</f>
        <v>0</v>
      </c>
      <c r="G427" s="81">
        <f>SUM(F424:F427)</f>
        <v>0</v>
      </c>
    </row>
    <row r="428" spans="1:7" s="69" customFormat="1" x14ac:dyDescent="0.25">
      <c r="A428" s="88"/>
      <c r="B428" s="12"/>
      <c r="C428" s="87"/>
      <c r="D428" s="87"/>
      <c r="E428" s="87"/>
      <c r="F428" s="80"/>
      <c r="G428" s="81"/>
    </row>
    <row r="429" spans="1:7" s="69" customFormat="1" x14ac:dyDescent="0.25">
      <c r="A429" s="71" t="s">
        <v>368</v>
      </c>
      <c r="B429" s="72" t="s">
        <v>336</v>
      </c>
      <c r="C429" s="82"/>
      <c r="D429" s="74"/>
      <c r="E429" s="75"/>
      <c r="F429" s="80"/>
      <c r="G429" s="81"/>
    </row>
    <row r="430" spans="1:7" s="69" customFormat="1" x14ac:dyDescent="0.25">
      <c r="A430" s="74" t="s">
        <v>14</v>
      </c>
      <c r="B430" s="12" t="s">
        <v>337</v>
      </c>
      <c r="C430" s="77">
        <v>14.093999999999999</v>
      </c>
      <c r="D430" s="78" t="s">
        <v>113</v>
      </c>
      <c r="E430" s="83"/>
      <c r="F430" s="80">
        <f>C430*E430</f>
        <v>0</v>
      </c>
      <c r="G430" s="76"/>
    </row>
    <row r="431" spans="1:7" s="69" customFormat="1" x14ac:dyDescent="0.25">
      <c r="A431" s="74" t="s">
        <v>17</v>
      </c>
      <c r="B431" s="12" t="s">
        <v>369</v>
      </c>
      <c r="C431" s="77">
        <v>19.9665</v>
      </c>
      <c r="D431" s="78" t="s">
        <v>113</v>
      </c>
      <c r="E431" s="83"/>
      <c r="F431" s="80">
        <f>C431*E431</f>
        <v>0</v>
      </c>
      <c r="G431" s="81">
        <f>SUM(F430:F431)</f>
        <v>0</v>
      </c>
    </row>
    <row r="432" spans="1:7" s="69" customFormat="1" x14ac:dyDescent="0.25">
      <c r="A432" s="88"/>
      <c r="B432" s="12"/>
      <c r="C432" s="87"/>
      <c r="D432" s="87"/>
      <c r="E432" s="87"/>
      <c r="F432" s="80"/>
      <c r="G432" s="81"/>
    </row>
    <row r="433" spans="1:7" s="69" customFormat="1" x14ac:dyDescent="0.25">
      <c r="A433" s="71" t="s">
        <v>370</v>
      </c>
      <c r="B433" s="72" t="s">
        <v>313</v>
      </c>
      <c r="C433" s="5"/>
      <c r="D433" s="74"/>
      <c r="E433" s="75"/>
      <c r="F433" s="80"/>
      <c r="G433" s="81"/>
    </row>
    <row r="434" spans="1:7" s="69" customFormat="1" x14ac:dyDescent="0.25">
      <c r="A434" s="25" t="s">
        <v>14</v>
      </c>
      <c r="B434" s="12" t="s">
        <v>340</v>
      </c>
      <c r="C434" s="77">
        <v>39.933</v>
      </c>
      <c r="D434" s="78" t="s">
        <v>113</v>
      </c>
      <c r="E434" s="83"/>
      <c r="F434" s="80">
        <f>C434*E434</f>
        <v>0</v>
      </c>
      <c r="G434" s="81"/>
    </row>
    <row r="435" spans="1:7" s="69" customFormat="1" x14ac:dyDescent="0.25">
      <c r="A435" s="25" t="s">
        <v>17</v>
      </c>
      <c r="B435" s="12" t="s">
        <v>314</v>
      </c>
      <c r="C435" s="77">
        <v>18.173999999999999</v>
      </c>
      <c r="D435" s="78" t="s">
        <v>113</v>
      </c>
      <c r="E435" s="83"/>
      <c r="F435" s="80">
        <f>C435*E435</f>
        <v>0</v>
      </c>
      <c r="G435" s="81"/>
    </row>
    <row r="436" spans="1:7" s="69" customFormat="1" x14ac:dyDescent="0.25">
      <c r="A436" s="25" t="s">
        <v>28</v>
      </c>
      <c r="B436" s="91" t="s">
        <v>341</v>
      </c>
      <c r="C436" s="92">
        <f>C435</f>
        <v>18.173999999999999</v>
      </c>
      <c r="D436" s="93" t="s">
        <v>113</v>
      </c>
      <c r="E436" s="83"/>
      <c r="F436" s="80">
        <f>C436*E436</f>
        <v>0</v>
      </c>
      <c r="G436" s="94"/>
    </row>
    <row r="437" spans="1:7" s="69" customFormat="1" x14ac:dyDescent="0.25">
      <c r="A437" s="25" t="s">
        <v>30</v>
      </c>
      <c r="B437" s="12" t="s">
        <v>316</v>
      </c>
      <c r="C437" s="77">
        <v>67.38</v>
      </c>
      <c r="D437" s="78" t="s">
        <v>162</v>
      </c>
      <c r="E437" s="83"/>
      <c r="F437" s="80">
        <f>C437*E437</f>
        <v>0</v>
      </c>
      <c r="G437" s="81">
        <f>SUM(F434:F437)</f>
        <v>0</v>
      </c>
    </row>
    <row r="438" spans="1:7" s="69" customFormat="1" x14ac:dyDescent="0.25">
      <c r="A438" s="88"/>
      <c r="B438" s="12"/>
      <c r="C438" s="87"/>
      <c r="D438" s="87"/>
      <c r="E438" s="87"/>
      <c r="F438" s="80"/>
      <c r="G438" s="81"/>
    </row>
    <row r="439" spans="1:7" s="69" customFormat="1" x14ac:dyDescent="0.25">
      <c r="A439" s="86" t="s">
        <v>371</v>
      </c>
      <c r="B439" s="45" t="s">
        <v>318</v>
      </c>
      <c r="C439" s="82"/>
      <c r="D439" s="87"/>
      <c r="E439" s="83"/>
      <c r="F439" s="80"/>
      <c r="G439" s="81"/>
    </row>
    <row r="440" spans="1:7" s="69" customFormat="1" x14ac:dyDescent="0.25">
      <c r="A440" s="88" t="s">
        <v>14</v>
      </c>
      <c r="B440" s="12" t="s">
        <v>319</v>
      </c>
      <c r="C440" s="77">
        <v>58.106999999999999</v>
      </c>
      <c r="D440" s="87" t="s">
        <v>113</v>
      </c>
      <c r="E440" s="83"/>
      <c r="F440" s="80">
        <f>C440*E440</f>
        <v>0</v>
      </c>
      <c r="G440" s="81"/>
    </row>
    <row r="441" spans="1:7" s="69" customFormat="1" x14ac:dyDescent="0.25">
      <c r="A441" s="88" t="s">
        <v>17</v>
      </c>
      <c r="B441" s="12" t="s">
        <v>320</v>
      </c>
      <c r="C441" s="77">
        <v>58.106999999999999</v>
      </c>
      <c r="D441" s="87" t="s">
        <v>113</v>
      </c>
      <c r="E441" s="75"/>
      <c r="F441" s="80">
        <f>C441*E441</f>
        <v>0</v>
      </c>
      <c r="G441" s="81">
        <f>SUM(F440:F441)</f>
        <v>0</v>
      </c>
    </row>
    <row r="442" spans="1:7" s="69" customFormat="1" x14ac:dyDescent="0.25">
      <c r="A442" s="88"/>
      <c r="B442" s="12"/>
      <c r="C442" s="87"/>
      <c r="D442" s="87"/>
      <c r="E442" s="87"/>
      <c r="F442" s="80"/>
      <c r="G442" s="81"/>
    </row>
    <row r="443" spans="1:7" x14ac:dyDescent="0.25">
      <c r="A443" s="44" t="s">
        <v>139</v>
      </c>
      <c r="B443" s="33" t="s">
        <v>175</v>
      </c>
      <c r="C443" s="32"/>
      <c r="D443" s="32"/>
      <c r="E443" s="32"/>
      <c r="F443" s="32"/>
      <c r="G443" s="32"/>
    </row>
    <row r="444" spans="1:7" ht="45" x14ac:dyDescent="0.25">
      <c r="A444" s="25" t="s">
        <v>14</v>
      </c>
      <c r="B444" s="46" t="s">
        <v>372</v>
      </c>
      <c r="C444" s="97">
        <v>84.56</v>
      </c>
      <c r="D444" s="97" t="s">
        <v>162</v>
      </c>
      <c r="E444" s="97"/>
      <c r="F444" s="27">
        <f>+E444*C444</f>
        <v>0</v>
      </c>
      <c r="G444" s="32">
        <f>SUM(F444:F444)</f>
        <v>0</v>
      </c>
    </row>
    <row r="445" spans="1:7" s="69" customFormat="1" x14ac:dyDescent="0.25">
      <c r="A445" s="88"/>
      <c r="B445" s="12"/>
      <c r="C445" s="87"/>
      <c r="D445" s="87"/>
      <c r="E445" s="87"/>
      <c r="F445" s="80"/>
      <c r="G445" s="81"/>
    </row>
    <row r="446" spans="1:7" s="69" customFormat="1" x14ac:dyDescent="0.25">
      <c r="A446" s="74"/>
      <c r="B446" s="161" t="s">
        <v>373</v>
      </c>
      <c r="C446" s="161"/>
      <c r="D446" s="161"/>
      <c r="E446" s="161"/>
      <c r="F446" s="98" t="s">
        <v>21</v>
      </c>
      <c r="G446" s="99">
        <f>SUM(G285:G444)</f>
        <v>0</v>
      </c>
    </row>
    <row r="447" spans="1:7" s="69" customFormat="1" x14ac:dyDescent="0.25">
      <c r="A447" s="88"/>
      <c r="B447" s="12"/>
      <c r="C447" s="87"/>
      <c r="D447" s="87"/>
      <c r="E447" s="87"/>
      <c r="F447" s="80"/>
      <c r="G447" s="81"/>
    </row>
    <row r="448" spans="1:7" s="69" customFormat="1" x14ac:dyDescent="0.25">
      <c r="A448" s="71" t="s">
        <v>374</v>
      </c>
      <c r="B448" s="72" t="s">
        <v>375</v>
      </c>
      <c r="C448" s="5"/>
      <c r="D448" s="74"/>
      <c r="E448" s="75"/>
      <c r="F448" s="76"/>
      <c r="G448" s="72"/>
    </row>
    <row r="449" spans="1:7" s="69" customFormat="1" x14ac:dyDescent="0.25">
      <c r="A449" s="74"/>
      <c r="B449" s="39"/>
      <c r="C449" s="30"/>
      <c r="D449" s="74"/>
      <c r="E449" s="75"/>
      <c r="F449" s="89"/>
      <c r="G449" s="90"/>
    </row>
    <row r="450" spans="1:7" s="69" customFormat="1" x14ac:dyDescent="0.25">
      <c r="A450" s="71" t="s">
        <v>24</v>
      </c>
      <c r="B450" s="72" t="s">
        <v>221</v>
      </c>
      <c r="C450" s="30"/>
      <c r="D450" s="74"/>
      <c r="E450" s="75"/>
      <c r="F450" s="76"/>
      <c r="G450" s="72"/>
    </row>
    <row r="451" spans="1:7" s="69" customFormat="1" x14ac:dyDescent="0.25">
      <c r="A451" s="74" t="s">
        <v>14</v>
      </c>
      <c r="B451" s="12" t="s">
        <v>303</v>
      </c>
      <c r="C451" s="96">
        <v>187.33</v>
      </c>
      <c r="D451" s="78" t="s">
        <v>162</v>
      </c>
      <c r="E451" s="79"/>
      <c r="F451" s="80">
        <f>C451*E451</f>
        <v>0</v>
      </c>
      <c r="G451" s="81">
        <f>SUM(F451)</f>
        <v>0</v>
      </c>
    </row>
    <row r="452" spans="1:7" s="69" customFormat="1" x14ac:dyDescent="0.25">
      <c r="A452" s="74"/>
      <c r="B452" s="39"/>
      <c r="C452" s="30"/>
      <c r="D452" s="74"/>
      <c r="E452" s="75"/>
      <c r="F452" s="80"/>
      <c r="G452" s="81"/>
    </row>
    <row r="453" spans="1:7" s="69" customFormat="1" x14ac:dyDescent="0.25">
      <c r="A453" s="71" t="s">
        <v>56</v>
      </c>
      <c r="B453" s="72" t="s">
        <v>305</v>
      </c>
      <c r="C453" s="82"/>
      <c r="D453" s="74"/>
      <c r="E453" s="75"/>
      <c r="F453" s="80"/>
      <c r="G453" s="81"/>
    </row>
    <row r="454" spans="1:7" s="69" customFormat="1" x14ac:dyDescent="0.25">
      <c r="A454" s="74" t="s">
        <v>14</v>
      </c>
      <c r="B454" s="12" t="s">
        <v>326</v>
      </c>
      <c r="C454" s="77">
        <v>122.61030000000001</v>
      </c>
      <c r="D454" s="78" t="s">
        <v>228</v>
      </c>
      <c r="E454" s="83"/>
      <c r="F454" s="80">
        <f>C454*E454</f>
        <v>0</v>
      </c>
      <c r="G454" s="81"/>
    </row>
    <row r="455" spans="1:7" s="69" customFormat="1" x14ac:dyDescent="0.25">
      <c r="A455" s="74" t="s">
        <v>17</v>
      </c>
      <c r="B455" s="12" t="s">
        <v>307</v>
      </c>
      <c r="C455" s="77">
        <v>159.39339000000001</v>
      </c>
      <c r="D455" s="78" t="s">
        <v>228</v>
      </c>
      <c r="E455" s="83"/>
      <c r="F455" s="80">
        <f>C455*E455</f>
        <v>0</v>
      </c>
      <c r="G455" s="85"/>
    </row>
    <row r="456" spans="1:7" s="69" customFormat="1" x14ac:dyDescent="0.25">
      <c r="A456" s="74" t="s">
        <v>28</v>
      </c>
      <c r="B456" s="12" t="s">
        <v>327</v>
      </c>
      <c r="C456" s="77">
        <v>44.95920000000001</v>
      </c>
      <c r="D456" s="78" t="s">
        <v>228</v>
      </c>
      <c r="E456" s="83"/>
      <c r="F456" s="80">
        <f>C456*E456</f>
        <v>0</v>
      </c>
      <c r="G456" s="81"/>
    </row>
    <row r="457" spans="1:7" s="69" customFormat="1" x14ac:dyDescent="0.25">
      <c r="A457" s="74" t="s">
        <v>30</v>
      </c>
      <c r="B457" s="12" t="s">
        <v>328</v>
      </c>
      <c r="C457" s="77">
        <v>22.48</v>
      </c>
      <c r="D457" s="78" t="s">
        <v>228</v>
      </c>
      <c r="E457" s="75"/>
      <c r="F457" s="80">
        <f>C457*E457</f>
        <v>0</v>
      </c>
      <c r="G457" s="81">
        <f>SUM(F454:F457)</f>
        <v>0</v>
      </c>
    </row>
    <row r="458" spans="1:7" s="69" customFormat="1" x14ac:dyDescent="0.25">
      <c r="A458" s="74"/>
      <c r="B458" s="39"/>
      <c r="C458" s="30"/>
      <c r="D458" s="74"/>
      <c r="E458" s="75"/>
      <c r="F458" s="80"/>
      <c r="G458" s="81"/>
    </row>
    <row r="459" spans="1:7" s="69" customFormat="1" x14ac:dyDescent="0.25">
      <c r="A459" s="71" t="s">
        <v>72</v>
      </c>
      <c r="B459" s="72" t="s">
        <v>309</v>
      </c>
      <c r="C459" s="82"/>
      <c r="D459" s="74"/>
      <c r="E459" s="75"/>
      <c r="F459" s="80"/>
      <c r="G459" s="81"/>
    </row>
    <row r="460" spans="1:7" s="69" customFormat="1" x14ac:dyDescent="0.25">
      <c r="A460" s="74" t="s">
        <v>14</v>
      </c>
      <c r="B460" s="12" t="s">
        <v>330</v>
      </c>
      <c r="C460" s="77">
        <v>28.099500000000003</v>
      </c>
      <c r="D460" s="78" t="s">
        <v>228</v>
      </c>
      <c r="E460" s="75"/>
      <c r="F460" s="80">
        <f>C460*E460</f>
        <v>0</v>
      </c>
      <c r="G460" s="81"/>
    </row>
    <row r="461" spans="1:7" s="69" customFormat="1" x14ac:dyDescent="0.25">
      <c r="A461" s="74" t="s">
        <v>17</v>
      </c>
      <c r="B461" s="12" t="s">
        <v>331</v>
      </c>
      <c r="C461" s="77">
        <v>9.0240000000000009</v>
      </c>
      <c r="D461" s="78" t="s">
        <v>228</v>
      </c>
      <c r="E461" s="75"/>
      <c r="F461" s="80">
        <f>C461*E461</f>
        <v>0</v>
      </c>
      <c r="G461" s="76"/>
    </row>
    <row r="462" spans="1:7" s="69" customFormat="1" x14ac:dyDescent="0.25">
      <c r="A462" s="74" t="s">
        <v>28</v>
      </c>
      <c r="B462" s="12" t="s">
        <v>333</v>
      </c>
      <c r="C462" s="77">
        <v>1.8800000000000003</v>
      </c>
      <c r="D462" s="78" t="s">
        <v>228</v>
      </c>
      <c r="E462" s="75"/>
      <c r="F462" s="80">
        <f>C462*E462</f>
        <v>0</v>
      </c>
      <c r="G462" s="81">
        <f>SUM(F460:F462)</f>
        <v>0</v>
      </c>
    </row>
    <row r="463" spans="1:7" s="69" customFormat="1" x14ac:dyDescent="0.25">
      <c r="A463" s="74"/>
      <c r="B463" s="39"/>
      <c r="C463" s="30"/>
      <c r="D463" s="74"/>
      <c r="E463" s="75"/>
      <c r="F463" s="80"/>
      <c r="G463" s="81"/>
    </row>
    <row r="464" spans="1:7" s="69" customFormat="1" x14ac:dyDescent="0.25">
      <c r="A464" s="71" t="s">
        <v>107</v>
      </c>
      <c r="B464" s="72" t="s">
        <v>336</v>
      </c>
      <c r="C464" s="82"/>
      <c r="D464" s="74"/>
      <c r="E464" s="75"/>
      <c r="F464" s="80"/>
      <c r="G464" s="81"/>
    </row>
    <row r="465" spans="1:7" s="69" customFormat="1" x14ac:dyDescent="0.25">
      <c r="A465" s="74" t="s">
        <v>14</v>
      </c>
      <c r="B465" s="12" t="s">
        <v>337</v>
      </c>
      <c r="C465" s="77">
        <v>112.39800000000001</v>
      </c>
      <c r="D465" s="78" t="s">
        <v>113</v>
      </c>
      <c r="E465" s="83"/>
      <c r="F465" s="80">
        <f>C465*E465</f>
        <v>0</v>
      </c>
      <c r="G465" s="76"/>
    </row>
    <row r="466" spans="1:7" s="69" customFormat="1" x14ac:dyDescent="0.25">
      <c r="A466" s="74" t="s">
        <v>17</v>
      </c>
      <c r="B466" s="12" t="s">
        <v>338</v>
      </c>
      <c r="C466" s="77">
        <v>187.33</v>
      </c>
      <c r="D466" s="78" t="s">
        <v>113</v>
      </c>
      <c r="E466" s="83"/>
      <c r="F466" s="80">
        <f>C466*E466</f>
        <v>0</v>
      </c>
      <c r="G466" s="81">
        <f>SUM(F465:F466)</f>
        <v>0</v>
      </c>
    </row>
    <row r="467" spans="1:7" s="69" customFormat="1" x14ac:dyDescent="0.25">
      <c r="A467" s="74"/>
      <c r="B467" s="12"/>
      <c r="C467" s="78"/>
      <c r="D467" s="78"/>
      <c r="E467" s="83"/>
      <c r="F467" s="80"/>
      <c r="G467" s="81"/>
    </row>
    <row r="468" spans="1:7" s="69" customFormat="1" x14ac:dyDescent="0.25">
      <c r="A468" s="71" t="s">
        <v>118</v>
      </c>
      <c r="B468" s="72" t="s">
        <v>313</v>
      </c>
      <c r="C468" s="5"/>
      <c r="D468" s="74"/>
      <c r="E468" s="75"/>
      <c r="F468" s="80"/>
      <c r="G468" s="81"/>
    </row>
    <row r="469" spans="1:7" s="69" customFormat="1" x14ac:dyDescent="0.25">
      <c r="A469" s="25" t="s">
        <v>14</v>
      </c>
      <c r="B469" s="12" t="s">
        <v>340</v>
      </c>
      <c r="C469" s="77">
        <v>374.66</v>
      </c>
      <c r="D469" s="78" t="s">
        <v>113</v>
      </c>
      <c r="E469" s="83"/>
      <c r="F469" s="80">
        <f>C469*E469</f>
        <v>0</v>
      </c>
      <c r="G469" s="81"/>
    </row>
    <row r="470" spans="1:7" s="69" customFormat="1" x14ac:dyDescent="0.25">
      <c r="A470" s="25" t="s">
        <v>17</v>
      </c>
      <c r="B470" s="12" t="s">
        <v>314</v>
      </c>
      <c r="C470" s="77">
        <v>37.6</v>
      </c>
      <c r="D470" s="78" t="s">
        <v>113</v>
      </c>
      <c r="E470" s="83"/>
      <c r="F470" s="80">
        <f>C470*E470</f>
        <v>0</v>
      </c>
      <c r="G470" s="81"/>
    </row>
    <row r="471" spans="1:7" s="69" customFormat="1" x14ac:dyDescent="0.25">
      <c r="A471" s="25" t="s">
        <v>28</v>
      </c>
      <c r="B471" s="91" t="s">
        <v>341</v>
      </c>
      <c r="C471" s="92">
        <f>C470</f>
        <v>37.6</v>
      </c>
      <c r="D471" s="93" t="s">
        <v>113</v>
      </c>
      <c r="E471" s="83"/>
      <c r="F471" s="80">
        <f>C471*E471</f>
        <v>0</v>
      </c>
      <c r="G471" s="94"/>
    </row>
    <row r="472" spans="1:7" s="69" customFormat="1" x14ac:dyDescent="0.25">
      <c r="A472" s="25" t="s">
        <v>30</v>
      </c>
      <c r="B472" s="12" t="s">
        <v>316</v>
      </c>
      <c r="C472" s="77">
        <v>188</v>
      </c>
      <c r="D472" s="78" t="s">
        <v>162</v>
      </c>
      <c r="E472" s="83"/>
      <c r="F472" s="80">
        <f>C472*E472</f>
        <v>0</v>
      </c>
      <c r="G472" s="81">
        <f>SUM(F469:F472)</f>
        <v>0</v>
      </c>
    </row>
    <row r="473" spans="1:7" s="69" customFormat="1" x14ac:dyDescent="0.25">
      <c r="A473" s="74"/>
      <c r="B473" s="12"/>
      <c r="C473" s="82"/>
      <c r="D473" s="78"/>
      <c r="E473" s="83"/>
      <c r="F473" s="80"/>
      <c r="G473" s="81"/>
    </row>
    <row r="474" spans="1:7" s="69" customFormat="1" x14ac:dyDescent="0.25">
      <c r="A474" s="86" t="s">
        <v>139</v>
      </c>
      <c r="B474" s="45" t="s">
        <v>318</v>
      </c>
      <c r="C474" s="82"/>
      <c r="D474" s="87"/>
      <c r="E474" s="83"/>
      <c r="F474" s="80"/>
      <c r="G474" s="81"/>
    </row>
    <row r="475" spans="1:7" s="69" customFormat="1" x14ac:dyDescent="0.25">
      <c r="A475" s="88" t="s">
        <v>14</v>
      </c>
      <c r="B475" s="12" t="s">
        <v>319</v>
      </c>
      <c r="C475" s="77">
        <v>412.26000000000005</v>
      </c>
      <c r="D475" s="87" t="s">
        <v>113</v>
      </c>
      <c r="E475" s="83"/>
      <c r="F475" s="80">
        <f>C475*E475</f>
        <v>0</v>
      </c>
      <c r="G475" s="81"/>
    </row>
    <row r="476" spans="1:7" s="69" customFormat="1" x14ac:dyDescent="0.25">
      <c r="A476" s="88" t="s">
        <v>17</v>
      </c>
      <c r="B476" s="12" t="s">
        <v>320</v>
      </c>
      <c r="C476" s="77">
        <v>412.26000000000005</v>
      </c>
      <c r="D476" s="87" t="s">
        <v>113</v>
      </c>
      <c r="E476" s="75"/>
      <c r="F476" s="80">
        <f>C476*E476</f>
        <v>0</v>
      </c>
      <c r="G476" s="81">
        <f>SUM(F475:F476)</f>
        <v>0</v>
      </c>
    </row>
    <row r="477" spans="1:7" s="69" customFormat="1" ht="11.1" customHeight="1" x14ac:dyDescent="0.25">
      <c r="A477" s="74"/>
      <c r="B477" s="39"/>
      <c r="C477" s="30"/>
      <c r="D477" s="74"/>
      <c r="E477" s="75"/>
      <c r="F477" s="80"/>
      <c r="G477" s="81"/>
    </row>
    <row r="478" spans="1:7" s="69" customFormat="1" x14ac:dyDescent="0.25">
      <c r="A478" s="71" t="s">
        <v>159</v>
      </c>
      <c r="B478" s="72" t="s">
        <v>175</v>
      </c>
      <c r="C478" s="82"/>
      <c r="D478" s="74"/>
      <c r="E478" s="75"/>
      <c r="F478" s="80"/>
      <c r="G478" s="81"/>
    </row>
    <row r="479" spans="1:7" s="69" customFormat="1" x14ac:dyDescent="0.25">
      <c r="A479" s="88" t="s">
        <v>14</v>
      </c>
      <c r="B479" s="12" t="s">
        <v>376</v>
      </c>
      <c r="C479" s="77">
        <v>187.33</v>
      </c>
      <c r="D479" s="78" t="s">
        <v>162</v>
      </c>
      <c r="E479" s="83"/>
      <c r="F479" s="80">
        <f>C479*E479</f>
        <v>0</v>
      </c>
      <c r="G479" s="81">
        <f>SUM(F479:F479)</f>
        <v>0</v>
      </c>
    </row>
    <row r="480" spans="1:7" s="69" customFormat="1" x14ac:dyDescent="0.25">
      <c r="A480" s="85"/>
      <c r="B480" s="85"/>
      <c r="C480" s="85"/>
      <c r="D480" s="85"/>
      <c r="E480" s="85"/>
      <c r="F480" s="85"/>
      <c r="G480" s="85"/>
    </row>
    <row r="481" spans="1:7" x14ac:dyDescent="0.25">
      <c r="B481" s="159" t="s">
        <v>377</v>
      </c>
      <c r="C481" s="159"/>
      <c r="D481" s="159"/>
      <c r="E481" s="159"/>
      <c r="F481" s="32" t="s">
        <v>21</v>
      </c>
      <c r="G481" s="32">
        <f>SUM(G451:G479)</f>
        <v>0</v>
      </c>
    </row>
    <row r="482" spans="1:7" s="9" customFormat="1" x14ac:dyDescent="0.25">
      <c r="A482" s="25"/>
      <c r="B482" s="32"/>
      <c r="C482" s="32"/>
      <c r="D482" s="32"/>
      <c r="E482" s="32"/>
      <c r="F482" s="32"/>
      <c r="G482" s="32"/>
    </row>
    <row r="483" spans="1:7" s="69" customFormat="1" x14ac:dyDescent="0.25">
      <c r="A483" s="71" t="s">
        <v>378</v>
      </c>
      <c r="B483" s="72" t="s">
        <v>379</v>
      </c>
      <c r="C483" s="5"/>
      <c r="D483" s="74"/>
      <c r="E483" s="75"/>
      <c r="F483" s="76"/>
      <c r="G483" s="72"/>
    </row>
    <row r="484" spans="1:7" s="69" customFormat="1" x14ac:dyDescent="0.25">
      <c r="A484" s="74"/>
      <c r="B484" s="39"/>
      <c r="C484" s="30"/>
      <c r="D484" s="74"/>
      <c r="E484" s="75"/>
      <c r="F484" s="89"/>
      <c r="G484" s="90"/>
    </row>
    <row r="485" spans="1:7" s="69" customFormat="1" x14ac:dyDescent="0.25">
      <c r="A485" s="71" t="s">
        <v>24</v>
      </c>
      <c r="B485" s="72" t="s">
        <v>221</v>
      </c>
      <c r="C485" s="30"/>
      <c r="D485" s="74"/>
      <c r="E485" s="75"/>
      <c r="F485" s="76"/>
      <c r="G485" s="72"/>
    </row>
    <row r="486" spans="1:7" s="69" customFormat="1" x14ac:dyDescent="0.25">
      <c r="A486" s="74" t="s">
        <v>14</v>
      </c>
      <c r="B486" s="12" t="s">
        <v>303</v>
      </c>
      <c r="C486" s="96">
        <v>82.58</v>
      </c>
      <c r="D486" s="78" t="s">
        <v>162</v>
      </c>
      <c r="E486" s="79"/>
      <c r="F486" s="80">
        <f>C486*E486</f>
        <v>0</v>
      </c>
      <c r="G486" s="81">
        <f>SUM(F486)</f>
        <v>0</v>
      </c>
    </row>
    <row r="487" spans="1:7" s="69" customFormat="1" x14ac:dyDescent="0.25">
      <c r="A487" s="74"/>
      <c r="B487" s="39"/>
      <c r="C487" s="30"/>
      <c r="D487" s="74"/>
      <c r="E487" s="75"/>
      <c r="F487" s="80"/>
      <c r="G487" s="81"/>
    </row>
    <row r="488" spans="1:7" s="69" customFormat="1" x14ac:dyDescent="0.25">
      <c r="A488" s="71" t="s">
        <v>56</v>
      </c>
      <c r="B488" s="72" t="s">
        <v>305</v>
      </c>
      <c r="C488" s="82"/>
      <c r="D488" s="74"/>
      <c r="E488" s="75"/>
      <c r="F488" s="80"/>
      <c r="G488" s="81"/>
    </row>
    <row r="489" spans="1:7" s="69" customFormat="1" x14ac:dyDescent="0.25">
      <c r="A489" s="74" t="s">
        <v>14</v>
      </c>
      <c r="B489" s="12" t="s">
        <v>326</v>
      </c>
      <c r="C489" s="77">
        <v>54.211800000000004</v>
      </c>
      <c r="D489" s="78" t="s">
        <v>228</v>
      </c>
      <c r="E489" s="83"/>
      <c r="F489" s="80">
        <f>C489*E489</f>
        <v>0</v>
      </c>
      <c r="G489" s="81"/>
    </row>
    <row r="490" spans="1:7" s="69" customFormat="1" x14ac:dyDescent="0.25">
      <c r="A490" s="74" t="s">
        <v>17</v>
      </c>
      <c r="B490" s="12" t="s">
        <v>307</v>
      </c>
      <c r="C490" s="77">
        <v>70.475340000000003</v>
      </c>
      <c r="D490" s="78" t="s">
        <v>228</v>
      </c>
      <c r="E490" s="83"/>
      <c r="F490" s="80">
        <f>C490*E490</f>
        <v>0</v>
      </c>
      <c r="G490" s="85"/>
    </row>
    <row r="491" spans="1:7" s="69" customFormat="1" x14ac:dyDescent="0.25">
      <c r="A491" s="74" t="s">
        <v>28</v>
      </c>
      <c r="B491" s="12" t="s">
        <v>327</v>
      </c>
      <c r="C491" s="77">
        <v>19.819199999999999</v>
      </c>
      <c r="D491" s="78" t="s">
        <v>228</v>
      </c>
      <c r="E491" s="83"/>
      <c r="F491" s="80">
        <f>C491*E491</f>
        <v>0</v>
      </c>
      <c r="G491" s="81"/>
    </row>
    <row r="492" spans="1:7" s="69" customFormat="1" x14ac:dyDescent="0.25">
      <c r="A492" s="74" t="s">
        <v>30</v>
      </c>
      <c r="B492" s="12" t="s">
        <v>328</v>
      </c>
      <c r="C492" s="77">
        <v>9.91</v>
      </c>
      <c r="D492" s="78" t="s">
        <v>228</v>
      </c>
      <c r="E492" s="75"/>
      <c r="F492" s="80">
        <f>C492*E492</f>
        <v>0</v>
      </c>
      <c r="G492" s="81">
        <f>SUM(F489:F492)</f>
        <v>0</v>
      </c>
    </row>
    <row r="493" spans="1:7" s="69" customFormat="1" x14ac:dyDescent="0.25">
      <c r="A493" s="74"/>
      <c r="B493" s="39"/>
      <c r="C493" s="30"/>
      <c r="D493" s="74"/>
      <c r="E493" s="75"/>
      <c r="F493" s="80"/>
      <c r="G493" s="81"/>
    </row>
    <row r="494" spans="1:7" s="69" customFormat="1" x14ac:dyDescent="0.25">
      <c r="A494" s="71" t="s">
        <v>72</v>
      </c>
      <c r="B494" s="72" t="s">
        <v>309</v>
      </c>
      <c r="C494" s="82"/>
      <c r="D494" s="74"/>
      <c r="E494" s="75"/>
      <c r="F494" s="80"/>
      <c r="G494" s="81"/>
    </row>
    <row r="495" spans="1:7" s="69" customFormat="1" x14ac:dyDescent="0.25">
      <c r="A495" s="74" t="s">
        <v>14</v>
      </c>
      <c r="B495" s="12" t="s">
        <v>330</v>
      </c>
      <c r="C495" s="77">
        <v>12.386999999999999</v>
      </c>
      <c r="D495" s="78" t="s">
        <v>228</v>
      </c>
      <c r="E495" s="75"/>
      <c r="F495" s="80">
        <f>C495*E495</f>
        <v>0</v>
      </c>
      <c r="G495" s="81"/>
    </row>
    <row r="496" spans="1:7" s="69" customFormat="1" x14ac:dyDescent="0.25">
      <c r="A496" s="74" t="s">
        <v>17</v>
      </c>
      <c r="B496" s="12" t="s">
        <v>331</v>
      </c>
      <c r="C496" s="77">
        <v>4.032</v>
      </c>
      <c r="D496" s="78" t="s">
        <v>228</v>
      </c>
      <c r="E496" s="75"/>
      <c r="F496" s="80">
        <f>C496*E496</f>
        <v>0</v>
      </c>
      <c r="G496" s="76"/>
    </row>
    <row r="497" spans="1:7" s="69" customFormat="1" x14ac:dyDescent="0.25">
      <c r="A497" s="74" t="s">
        <v>28</v>
      </c>
      <c r="B497" s="12" t="s">
        <v>333</v>
      </c>
      <c r="C497" s="77">
        <v>2.3519999999999999</v>
      </c>
      <c r="D497" s="78" t="s">
        <v>228</v>
      </c>
      <c r="E497" s="75"/>
      <c r="F497" s="80">
        <f>C497*E497</f>
        <v>0</v>
      </c>
      <c r="G497" s="81">
        <f>SUM(F495:F497)</f>
        <v>0</v>
      </c>
    </row>
    <row r="498" spans="1:7" s="69" customFormat="1" x14ac:dyDescent="0.25">
      <c r="A498" s="74"/>
      <c r="B498" s="39"/>
      <c r="C498" s="30"/>
      <c r="D498" s="74"/>
      <c r="E498" s="75"/>
      <c r="F498" s="80"/>
      <c r="G498" s="81"/>
    </row>
    <row r="499" spans="1:7" s="69" customFormat="1" x14ac:dyDescent="0.25">
      <c r="A499" s="71" t="s">
        <v>107</v>
      </c>
      <c r="B499" s="72" t="s">
        <v>336</v>
      </c>
      <c r="C499" s="82"/>
      <c r="D499" s="74"/>
      <c r="E499" s="75"/>
      <c r="F499" s="80"/>
      <c r="G499" s="81"/>
    </row>
    <row r="500" spans="1:7" s="69" customFormat="1" x14ac:dyDescent="0.25">
      <c r="A500" s="74" t="s">
        <v>14</v>
      </c>
      <c r="B500" s="12" t="s">
        <v>337</v>
      </c>
      <c r="C500" s="77">
        <v>49.547999999999995</v>
      </c>
      <c r="D500" s="78" t="s">
        <v>113</v>
      </c>
      <c r="E500" s="83"/>
      <c r="F500" s="80">
        <f>C500*E500</f>
        <v>0</v>
      </c>
      <c r="G500" s="76"/>
    </row>
    <row r="501" spans="1:7" s="69" customFormat="1" x14ac:dyDescent="0.25">
      <c r="A501" s="74" t="s">
        <v>17</v>
      </c>
      <c r="B501" s="12" t="s">
        <v>338</v>
      </c>
      <c r="C501" s="77">
        <v>231.22399999999999</v>
      </c>
      <c r="D501" s="78" t="s">
        <v>113</v>
      </c>
      <c r="E501" s="83"/>
      <c r="F501" s="80">
        <f>C501*E501</f>
        <v>0</v>
      </c>
      <c r="G501" s="81">
        <f>SUM(F500:F501)</f>
        <v>0</v>
      </c>
    </row>
    <row r="502" spans="1:7" s="69" customFormat="1" x14ac:dyDescent="0.25">
      <c r="A502" s="74"/>
      <c r="B502" s="12"/>
      <c r="C502" s="78"/>
      <c r="D502" s="78"/>
      <c r="E502" s="83"/>
      <c r="F502" s="80"/>
      <c r="G502" s="81"/>
    </row>
    <row r="503" spans="1:7" s="69" customFormat="1" x14ac:dyDescent="0.25">
      <c r="A503" s="71" t="s">
        <v>118</v>
      </c>
      <c r="B503" s="72" t="s">
        <v>313</v>
      </c>
      <c r="C503" s="5"/>
      <c r="D503" s="74"/>
      <c r="E503" s="75"/>
      <c r="F503" s="80"/>
      <c r="G503" s="81"/>
    </row>
    <row r="504" spans="1:7" s="69" customFormat="1" x14ac:dyDescent="0.25">
      <c r="A504" s="25" t="s">
        <v>14</v>
      </c>
      <c r="B504" s="12" t="s">
        <v>380</v>
      </c>
      <c r="C504" s="77">
        <v>462.44799999999998</v>
      </c>
      <c r="D504" s="78" t="s">
        <v>113</v>
      </c>
      <c r="E504" s="83"/>
      <c r="F504" s="80">
        <f>C504*E504</f>
        <v>0</v>
      </c>
      <c r="G504" s="81"/>
    </row>
    <row r="505" spans="1:7" s="69" customFormat="1" x14ac:dyDescent="0.25">
      <c r="A505" s="25" t="s">
        <v>17</v>
      </c>
      <c r="B505" s="12" t="s">
        <v>314</v>
      </c>
      <c r="C505" s="77">
        <v>47.039999999999992</v>
      </c>
      <c r="D505" s="78" t="s">
        <v>113</v>
      </c>
      <c r="E505" s="83"/>
      <c r="F505" s="80">
        <f>C505*E505</f>
        <v>0</v>
      </c>
      <c r="G505" s="81"/>
    </row>
    <row r="506" spans="1:7" s="69" customFormat="1" x14ac:dyDescent="0.25">
      <c r="A506" s="25" t="s">
        <v>28</v>
      </c>
      <c r="B506" s="91" t="s">
        <v>341</v>
      </c>
      <c r="C506" s="92">
        <f>C505</f>
        <v>47.039999999999992</v>
      </c>
      <c r="D506" s="93" t="s">
        <v>113</v>
      </c>
      <c r="E506" s="83"/>
      <c r="F506" s="80">
        <f>C506*E506</f>
        <v>0</v>
      </c>
      <c r="G506" s="94"/>
    </row>
    <row r="507" spans="1:7" s="69" customFormat="1" x14ac:dyDescent="0.25">
      <c r="A507" s="25" t="s">
        <v>30</v>
      </c>
      <c r="B507" s="12" t="s">
        <v>316</v>
      </c>
      <c r="C507" s="77">
        <v>235.2</v>
      </c>
      <c r="D507" s="78" t="s">
        <v>162</v>
      </c>
      <c r="E507" s="83"/>
      <c r="F507" s="80">
        <f>C507*E507</f>
        <v>0</v>
      </c>
      <c r="G507" s="81">
        <f>SUM(F504:F507)</f>
        <v>0</v>
      </c>
    </row>
    <row r="508" spans="1:7" s="69" customFormat="1" x14ac:dyDescent="0.25">
      <c r="A508" s="74"/>
      <c r="B508" s="12"/>
      <c r="C508" s="82"/>
      <c r="D508" s="78"/>
      <c r="E508" s="83"/>
      <c r="F508" s="80"/>
      <c r="G508" s="81"/>
    </row>
    <row r="509" spans="1:7" s="69" customFormat="1" x14ac:dyDescent="0.25">
      <c r="A509" s="86" t="s">
        <v>139</v>
      </c>
      <c r="B509" s="45" t="s">
        <v>318</v>
      </c>
      <c r="C509" s="82"/>
      <c r="D509" s="87"/>
      <c r="E509" s="83"/>
      <c r="F509" s="80"/>
      <c r="G509" s="81"/>
    </row>
    <row r="510" spans="1:7" s="69" customFormat="1" x14ac:dyDescent="0.25">
      <c r="A510" s="88" t="s">
        <v>14</v>
      </c>
      <c r="B510" s="12" t="s">
        <v>319</v>
      </c>
      <c r="C510" s="77">
        <v>509.48799999999994</v>
      </c>
      <c r="D510" s="87" t="s">
        <v>113</v>
      </c>
      <c r="E510" s="83"/>
      <c r="F510" s="80">
        <f>C510*E510</f>
        <v>0</v>
      </c>
      <c r="G510" s="81"/>
    </row>
    <row r="511" spans="1:7" s="69" customFormat="1" x14ac:dyDescent="0.25">
      <c r="A511" s="88" t="s">
        <v>17</v>
      </c>
      <c r="B511" s="12" t="s">
        <v>320</v>
      </c>
      <c r="C511" s="77">
        <v>509.48799999999994</v>
      </c>
      <c r="D511" s="87" t="s">
        <v>113</v>
      </c>
      <c r="E511" s="75"/>
      <c r="F511" s="80">
        <f>C511*E511</f>
        <v>0</v>
      </c>
      <c r="G511" s="81">
        <f>SUM(F510:F511)</f>
        <v>0</v>
      </c>
    </row>
    <row r="512" spans="1:7" s="69" customFormat="1" x14ac:dyDescent="0.25">
      <c r="A512" s="88"/>
      <c r="B512" s="12"/>
      <c r="C512" s="87"/>
      <c r="D512" s="87"/>
      <c r="E512" s="87"/>
      <c r="F512" s="80"/>
      <c r="G512" s="81"/>
    </row>
    <row r="513" spans="1:7" s="69" customFormat="1" x14ac:dyDescent="0.25">
      <c r="A513" s="71" t="s">
        <v>159</v>
      </c>
      <c r="B513" s="72" t="s">
        <v>175</v>
      </c>
      <c r="C513" s="82"/>
      <c r="D513" s="74"/>
      <c r="E513" s="75"/>
      <c r="F513" s="80"/>
      <c r="G513" s="81"/>
    </row>
    <row r="514" spans="1:7" s="69" customFormat="1" x14ac:dyDescent="0.25">
      <c r="A514" s="25" t="s">
        <v>14</v>
      </c>
      <c r="B514" s="12" t="s">
        <v>381</v>
      </c>
      <c r="C514" s="77">
        <v>1</v>
      </c>
      <c r="D514" s="74" t="s">
        <v>16</v>
      </c>
      <c r="E514" s="83"/>
      <c r="F514" s="80">
        <f>C514*E514</f>
        <v>0</v>
      </c>
      <c r="G514" s="81"/>
    </row>
    <row r="515" spans="1:7" s="69" customFormat="1" x14ac:dyDescent="0.25">
      <c r="A515" s="25" t="s">
        <v>17</v>
      </c>
      <c r="B515" s="12" t="s">
        <v>382</v>
      </c>
      <c r="C515" s="77">
        <v>58</v>
      </c>
      <c r="D515" s="74" t="s">
        <v>16</v>
      </c>
      <c r="E515" s="83"/>
      <c r="F515" s="80">
        <f>C515*E515</f>
        <v>0</v>
      </c>
      <c r="G515" s="81"/>
    </row>
    <row r="516" spans="1:7" s="69" customFormat="1" x14ac:dyDescent="0.25">
      <c r="A516" s="25" t="s">
        <v>28</v>
      </c>
      <c r="B516" s="12" t="s">
        <v>383</v>
      </c>
      <c r="C516" s="77">
        <v>268.28749999999997</v>
      </c>
      <c r="D516" s="78" t="s">
        <v>113</v>
      </c>
      <c r="E516" s="83"/>
      <c r="F516" s="80">
        <f>C516*E516</f>
        <v>0</v>
      </c>
      <c r="G516" s="81">
        <f>SUM(F514:F516)</f>
        <v>0</v>
      </c>
    </row>
    <row r="517" spans="1:7" s="69" customFormat="1" x14ac:dyDescent="0.25">
      <c r="A517" s="88"/>
      <c r="B517" s="12"/>
      <c r="C517" s="78"/>
      <c r="D517" s="78"/>
      <c r="E517" s="83"/>
      <c r="F517" s="80"/>
      <c r="G517" s="81"/>
    </row>
    <row r="518" spans="1:7" x14ac:dyDescent="0.25">
      <c r="B518" s="159" t="s">
        <v>384</v>
      </c>
      <c r="C518" s="159"/>
      <c r="D518" s="159"/>
      <c r="E518" s="159"/>
      <c r="F518" s="32" t="s">
        <v>21</v>
      </c>
      <c r="G518" s="32">
        <f>SUM(G486:G516)</f>
        <v>0</v>
      </c>
    </row>
    <row r="519" spans="1:7" s="9" customFormat="1" x14ac:dyDescent="0.25">
      <c r="A519" s="25"/>
      <c r="B519" s="32"/>
      <c r="C519" s="32"/>
      <c r="D519" s="32"/>
      <c r="E519" s="32"/>
      <c r="F519" s="32"/>
      <c r="G519" s="32"/>
    </row>
    <row r="520" spans="1:7" s="69" customFormat="1" x14ac:dyDescent="0.25">
      <c r="A520" s="100" t="s">
        <v>385</v>
      </c>
      <c r="B520" s="101" t="s">
        <v>386</v>
      </c>
      <c r="C520" s="102"/>
      <c r="D520" s="102"/>
      <c r="E520" s="102"/>
      <c r="F520" s="98"/>
      <c r="G520" s="99"/>
    </row>
    <row r="521" spans="1:7" s="69" customFormat="1" x14ac:dyDescent="0.25">
      <c r="A521" s="103"/>
      <c r="B521" s="101"/>
      <c r="C521" s="102"/>
      <c r="D521" s="102"/>
      <c r="E521" s="102"/>
      <c r="F521" s="98"/>
      <c r="G521" s="99"/>
    </row>
    <row r="522" spans="1:7" s="69" customFormat="1" x14ac:dyDescent="0.25">
      <c r="A522" s="71" t="s">
        <v>24</v>
      </c>
      <c r="B522" s="72" t="s">
        <v>221</v>
      </c>
      <c r="C522" s="104"/>
      <c r="D522" s="74"/>
      <c r="E522" s="84"/>
      <c r="F522" s="85"/>
      <c r="G522" s="105"/>
    </row>
    <row r="523" spans="1:7" s="69" customFormat="1" x14ac:dyDescent="0.25">
      <c r="A523" s="74" t="s">
        <v>14</v>
      </c>
      <c r="B523" s="9" t="s">
        <v>303</v>
      </c>
      <c r="C523" s="92">
        <v>1</v>
      </c>
      <c r="D523" s="78" t="s">
        <v>104</v>
      </c>
      <c r="E523" s="106"/>
      <c r="F523" s="80">
        <f>C523*E523</f>
        <v>0</v>
      </c>
      <c r="G523" s="94">
        <f>SUM(F523)</f>
        <v>0</v>
      </c>
    </row>
    <row r="524" spans="1:7" s="69" customFormat="1" ht="8.25" customHeight="1" x14ac:dyDescent="0.25">
      <c r="A524" s="103"/>
      <c r="B524" s="102"/>
      <c r="C524" s="102"/>
      <c r="D524" s="102"/>
      <c r="E524" s="102"/>
      <c r="F524" s="98"/>
      <c r="G524" s="99"/>
    </row>
    <row r="525" spans="1:7" s="69" customFormat="1" x14ac:dyDescent="0.25">
      <c r="A525" s="100" t="s">
        <v>56</v>
      </c>
      <c r="B525" s="101" t="s">
        <v>305</v>
      </c>
      <c r="C525" s="102"/>
      <c r="D525" s="102"/>
      <c r="E525" s="102"/>
      <c r="F525" s="98"/>
      <c r="G525" s="99"/>
    </row>
    <row r="526" spans="1:7" s="69" customFormat="1" x14ac:dyDescent="0.25">
      <c r="A526" s="74" t="s">
        <v>14</v>
      </c>
      <c r="B526" s="9" t="s">
        <v>306</v>
      </c>
      <c r="C526" s="92">
        <f>0.45*0.4*3</f>
        <v>0.54</v>
      </c>
      <c r="D526" s="93" t="s">
        <v>228</v>
      </c>
      <c r="E526" s="83"/>
      <c r="F526" s="80">
        <f>C526*E526</f>
        <v>0</v>
      </c>
      <c r="G526" s="94"/>
    </row>
    <row r="527" spans="1:7" s="69" customFormat="1" x14ac:dyDescent="0.25">
      <c r="A527" s="74" t="s">
        <v>17</v>
      </c>
      <c r="B527" s="9" t="s">
        <v>387</v>
      </c>
      <c r="C527" s="92">
        <f>C526*1.3</f>
        <v>0.70200000000000007</v>
      </c>
      <c r="D527" s="93" t="s">
        <v>228</v>
      </c>
      <c r="E527" s="83"/>
      <c r="F527" s="80">
        <f>C527*E527</f>
        <v>0</v>
      </c>
      <c r="G527" s="94">
        <f>SUM(F526:F527)</f>
        <v>0</v>
      </c>
    </row>
    <row r="528" spans="1:7" s="69" customFormat="1" ht="5.25" customHeight="1" x14ac:dyDescent="0.25">
      <c r="A528" s="103"/>
      <c r="B528" s="101"/>
      <c r="C528" s="102"/>
      <c r="D528" s="102"/>
      <c r="E528" s="102"/>
      <c r="F528" s="98"/>
      <c r="G528" s="99"/>
    </row>
    <row r="529" spans="1:7" s="69" customFormat="1" x14ac:dyDescent="0.25">
      <c r="A529" s="100" t="s">
        <v>72</v>
      </c>
      <c r="B529" s="72" t="s">
        <v>309</v>
      </c>
      <c r="C529" s="102"/>
      <c r="D529" s="102"/>
      <c r="E529" s="102"/>
      <c r="F529" s="98"/>
      <c r="G529" s="99"/>
    </row>
    <row r="530" spans="1:7" s="69" customFormat="1" ht="45" x14ac:dyDescent="0.25">
      <c r="A530" s="74" t="s">
        <v>14</v>
      </c>
      <c r="B530" s="9" t="s">
        <v>388</v>
      </c>
      <c r="C530" s="92">
        <f>0.4*3*0.45</f>
        <v>0.54000000000000015</v>
      </c>
      <c r="D530" s="93" t="s">
        <v>228</v>
      </c>
      <c r="E530" s="107"/>
      <c r="F530" s="80">
        <f>C530*E530</f>
        <v>0</v>
      </c>
      <c r="G530" s="94"/>
    </row>
    <row r="531" spans="1:7" s="69" customFormat="1" ht="45" x14ac:dyDescent="0.25">
      <c r="A531" s="74" t="s">
        <v>17</v>
      </c>
      <c r="B531" s="9" t="s">
        <v>389</v>
      </c>
      <c r="C531" s="92">
        <f>1.15*2.8*0.25</f>
        <v>0.80499999999999994</v>
      </c>
      <c r="D531" s="93" t="s">
        <v>228</v>
      </c>
      <c r="E531" s="107"/>
      <c r="F531" s="80">
        <f>C531*E531</f>
        <v>0</v>
      </c>
      <c r="G531" s="94">
        <f>SUM(F530:F531)</f>
        <v>0</v>
      </c>
    </row>
    <row r="532" spans="1:7" s="69" customFormat="1" ht="8.25" customHeight="1" x14ac:dyDescent="0.25">
      <c r="A532" s="74"/>
      <c r="B532" s="80"/>
      <c r="C532" s="80"/>
      <c r="D532" s="80"/>
      <c r="E532" s="80"/>
      <c r="F532" s="80"/>
      <c r="G532" s="94"/>
    </row>
    <row r="533" spans="1:7" s="69" customFormat="1" x14ac:dyDescent="0.25">
      <c r="A533" s="71" t="s">
        <v>107</v>
      </c>
      <c r="B533" s="72" t="s">
        <v>390</v>
      </c>
      <c r="C533" s="80"/>
      <c r="D533" s="80"/>
      <c r="E533" s="80"/>
      <c r="F533" s="80"/>
      <c r="G533" s="94"/>
    </row>
    <row r="534" spans="1:7" s="69" customFormat="1" x14ac:dyDescent="0.25">
      <c r="A534" s="74" t="s">
        <v>14</v>
      </c>
      <c r="B534" s="91" t="s">
        <v>391</v>
      </c>
      <c r="C534" s="92">
        <v>7.714999999999999</v>
      </c>
      <c r="D534" s="93" t="s">
        <v>113</v>
      </c>
      <c r="E534" s="83"/>
      <c r="F534" s="80">
        <f>C534*E534</f>
        <v>0</v>
      </c>
      <c r="G534" s="94"/>
    </row>
    <row r="535" spans="1:7" s="69" customFormat="1" x14ac:dyDescent="0.25">
      <c r="A535" s="74" t="s">
        <v>17</v>
      </c>
      <c r="B535" s="91" t="s">
        <v>341</v>
      </c>
      <c r="C535" s="92">
        <v>7.714999999999999</v>
      </c>
      <c r="D535" s="93" t="s">
        <v>113</v>
      </c>
      <c r="E535" s="83"/>
      <c r="F535" s="80">
        <f>C535*E535</f>
        <v>0</v>
      </c>
      <c r="G535" s="94"/>
    </row>
    <row r="536" spans="1:7" s="69" customFormat="1" x14ac:dyDescent="0.25">
      <c r="A536" s="74" t="s">
        <v>28</v>
      </c>
      <c r="B536" s="91" t="s">
        <v>392</v>
      </c>
      <c r="C536" s="92">
        <v>10.7</v>
      </c>
      <c r="D536" s="93" t="s">
        <v>162</v>
      </c>
      <c r="E536" s="83"/>
      <c r="F536" s="80">
        <f>C536*E536</f>
        <v>0</v>
      </c>
      <c r="G536" s="94">
        <f>SUM(F534:F536)</f>
        <v>0</v>
      </c>
    </row>
    <row r="537" spans="1:7" s="69" customFormat="1" ht="6.75" customHeight="1" x14ac:dyDescent="0.25">
      <c r="A537" s="74"/>
      <c r="B537" s="91"/>
      <c r="C537" s="93"/>
      <c r="D537" s="93"/>
      <c r="E537" s="107"/>
      <c r="F537" s="80"/>
      <c r="G537" s="94"/>
    </row>
    <row r="538" spans="1:7" s="69" customFormat="1" x14ac:dyDescent="0.25">
      <c r="A538" s="71" t="s">
        <v>118</v>
      </c>
      <c r="B538" s="72" t="s">
        <v>393</v>
      </c>
      <c r="C538" s="93"/>
      <c r="D538" s="93"/>
      <c r="E538" s="107"/>
      <c r="F538" s="80"/>
      <c r="G538" s="94"/>
    </row>
    <row r="539" spans="1:7" s="69" customFormat="1" x14ac:dyDescent="0.25">
      <c r="A539" s="74" t="s">
        <v>14</v>
      </c>
      <c r="B539" s="91" t="s">
        <v>319</v>
      </c>
      <c r="C539" s="92">
        <v>7.714999999999999</v>
      </c>
      <c r="D539" s="93" t="s">
        <v>113</v>
      </c>
      <c r="E539" s="83"/>
      <c r="F539" s="80">
        <f>+C539*E539</f>
        <v>0</v>
      </c>
      <c r="G539" s="94"/>
    </row>
    <row r="540" spans="1:7" s="69" customFormat="1" x14ac:dyDescent="0.25">
      <c r="A540" s="74" t="s">
        <v>17</v>
      </c>
      <c r="B540" s="91" t="s">
        <v>394</v>
      </c>
      <c r="C540" s="92">
        <v>7.714999999999999</v>
      </c>
      <c r="D540" s="93" t="s">
        <v>113</v>
      </c>
      <c r="E540" s="75"/>
      <c r="F540" s="80">
        <f>+C540*E540</f>
        <v>0</v>
      </c>
      <c r="G540" s="94">
        <f>SUM(F539:F540)</f>
        <v>0</v>
      </c>
    </row>
    <row r="541" spans="1:7" s="69" customFormat="1" ht="6.75" customHeight="1" x14ac:dyDescent="0.25">
      <c r="A541" s="74"/>
      <c r="B541" s="80"/>
      <c r="C541" s="80"/>
      <c r="D541" s="80"/>
      <c r="E541" s="80"/>
      <c r="F541" s="80"/>
      <c r="G541" s="94"/>
    </row>
    <row r="542" spans="1:7" s="69" customFormat="1" x14ac:dyDescent="0.25">
      <c r="A542" s="100" t="s">
        <v>139</v>
      </c>
      <c r="B542" s="72" t="s">
        <v>175</v>
      </c>
      <c r="C542" s="102"/>
      <c r="D542" s="102"/>
      <c r="E542" s="102"/>
      <c r="F542" s="98"/>
      <c r="G542" s="99"/>
    </row>
    <row r="543" spans="1:7" s="69" customFormat="1" x14ac:dyDescent="0.25">
      <c r="A543" s="74" t="s">
        <v>14</v>
      </c>
      <c r="B543" s="9" t="s">
        <v>395</v>
      </c>
      <c r="C543" s="92">
        <v>3</v>
      </c>
      <c r="D543" s="93" t="s">
        <v>16</v>
      </c>
      <c r="E543" s="107"/>
      <c r="F543" s="80">
        <f>C543*E543</f>
        <v>0</v>
      </c>
      <c r="G543" s="94">
        <f>SUM(F543:F543)</f>
        <v>0</v>
      </c>
    </row>
    <row r="544" spans="1:7" s="69" customFormat="1" x14ac:dyDescent="0.25">
      <c r="A544" s="74"/>
      <c r="B544" s="9"/>
      <c r="C544" s="94"/>
      <c r="D544" s="94"/>
      <c r="E544" s="94"/>
      <c r="F544" s="80"/>
      <c r="G544" s="94"/>
    </row>
    <row r="545" spans="1:7" s="69" customFormat="1" x14ac:dyDescent="0.25">
      <c r="A545" s="74"/>
      <c r="B545" s="161" t="s">
        <v>396</v>
      </c>
      <c r="C545" s="161"/>
      <c r="D545" s="161"/>
      <c r="E545" s="161"/>
      <c r="F545" s="98" t="s">
        <v>21</v>
      </c>
      <c r="G545" s="99">
        <f>SUM(G523:G543)</f>
        <v>0</v>
      </c>
    </row>
    <row r="546" spans="1:7" s="69" customFormat="1" x14ac:dyDescent="0.25">
      <c r="A546" s="74"/>
      <c r="B546" s="102"/>
      <c r="C546" s="102"/>
      <c r="D546" s="102"/>
      <c r="E546" s="102"/>
      <c r="F546" s="98"/>
      <c r="G546" s="99"/>
    </row>
    <row r="547" spans="1:7" s="69" customFormat="1" x14ac:dyDescent="0.25">
      <c r="A547" s="74"/>
      <c r="B547" s="102"/>
      <c r="C547" s="102"/>
      <c r="D547" s="102"/>
      <c r="E547" s="102"/>
      <c r="F547" s="98"/>
      <c r="G547" s="99"/>
    </row>
    <row r="548" spans="1:7" s="69" customFormat="1" x14ac:dyDescent="0.25">
      <c r="A548" s="74"/>
      <c r="B548" s="102"/>
      <c r="C548" s="102"/>
      <c r="D548" s="102"/>
      <c r="E548" s="102"/>
      <c r="F548" s="98"/>
      <c r="G548" s="99"/>
    </row>
    <row r="549" spans="1:7" s="69" customFormat="1" x14ac:dyDescent="0.25">
      <c r="A549" s="74"/>
      <c r="B549" s="102"/>
      <c r="C549" s="102"/>
      <c r="D549" s="102"/>
      <c r="E549" s="102"/>
      <c r="F549" s="98"/>
      <c r="G549" s="99"/>
    </row>
    <row r="550" spans="1:7" s="112" customFormat="1" x14ac:dyDescent="0.25">
      <c r="A550" s="103"/>
      <c r="B550" s="108" t="s">
        <v>397</v>
      </c>
      <c r="C550" s="109"/>
      <c r="D550" s="110"/>
      <c r="E550" s="110"/>
      <c r="F550" s="111"/>
      <c r="G550" s="99"/>
    </row>
    <row r="551" spans="1:7" s="112" customFormat="1" x14ac:dyDescent="0.25">
      <c r="A551" s="103"/>
      <c r="B551" s="108"/>
      <c r="C551" s="109"/>
      <c r="D551" s="110"/>
      <c r="E551" s="110"/>
      <c r="F551" s="111"/>
      <c r="G551" s="99"/>
    </row>
    <row r="552" spans="1:7" s="112" customFormat="1" x14ac:dyDescent="0.25">
      <c r="A552" s="103"/>
      <c r="B552" s="113" t="str">
        <f>B14</f>
        <v>SUB-TOTAL PRELIMINAR</v>
      </c>
      <c r="C552" s="109"/>
      <c r="D552" s="110"/>
      <c r="E552" s="110"/>
      <c r="F552" s="111" t="s">
        <v>21</v>
      </c>
      <c r="G552" s="99">
        <f>G14</f>
        <v>0</v>
      </c>
    </row>
    <row r="553" spans="1:7" s="114" customFormat="1" x14ac:dyDescent="0.25">
      <c r="A553" s="103"/>
      <c r="B553" s="113" t="str">
        <f>+B175</f>
        <v>SUB-TOTAL PARTIDAS INTERIORES</v>
      </c>
      <c r="C553" s="109"/>
      <c r="D553" s="110"/>
      <c r="E553" s="110"/>
      <c r="F553" s="111" t="s">
        <v>21</v>
      </c>
      <c r="G553" s="99">
        <f>G175</f>
        <v>0</v>
      </c>
    </row>
    <row r="554" spans="1:7" s="112" customFormat="1" x14ac:dyDescent="0.25">
      <c r="A554" s="103"/>
      <c r="B554" s="113" t="str">
        <f>+B249</f>
        <v>SUB-TOTAL PARTIDAS EXTERIORES</v>
      </c>
      <c r="C554" s="109"/>
      <c r="D554" s="110"/>
      <c r="E554" s="110"/>
      <c r="F554" s="111" t="s">
        <v>21</v>
      </c>
      <c r="G554" s="99">
        <f>G249</f>
        <v>0</v>
      </c>
    </row>
    <row r="555" spans="1:7" s="112" customFormat="1" x14ac:dyDescent="0.25">
      <c r="A555" s="103"/>
      <c r="B555" s="99" t="str">
        <f>B278</f>
        <v>SUB-TOTAL LUMINARIAS INTERIORES Y EXTERIORES</v>
      </c>
      <c r="C555" s="72"/>
      <c r="D555" s="110"/>
      <c r="E555" s="110"/>
      <c r="F555" s="111" t="s">
        <v>21</v>
      </c>
      <c r="G555" s="99">
        <f>G278</f>
        <v>0</v>
      </c>
    </row>
    <row r="556" spans="1:7" s="112" customFormat="1" x14ac:dyDescent="0.25">
      <c r="A556" s="103"/>
      <c r="B556" s="115" t="s">
        <v>373</v>
      </c>
      <c r="C556" s="72"/>
      <c r="D556" s="110"/>
      <c r="E556" s="110"/>
      <c r="F556" s="111" t="s">
        <v>21</v>
      </c>
      <c r="G556" s="99">
        <f>G446</f>
        <v>0</v>
      </c>
    </row>
    <row r="557" spans="1:7" s="116" customFormat="1" x14ac:dyDescent="0.25">
      <c r="A557" s="70"/>
      <c r="B557" s="115" t="s">
        <v>377</v>
      </c>
      <c r="C557" s="115"/>
      <c r="D557" s="115"/>
      <c r="E557" s="115"/>
      <c r="F557" s="111" t="s">
        <v>21</v>
      </c>
      <c r="G557" s="99">
        <f>+G481</f>
        <v>0</v>
      </c>
    </row>
    <row r="558" spans="1:7" s="112" customFormat="1" x14ac:dyDescent="0.25">
      <c r="A558" s="103"/>
      <c r="B558" s="117" t="s">
        <v>384</v>
      </c>
      <c r="C558" s="117"/>
      <c r="D558" s="117"/>
      <c r="E558" s="117"/>
      <c r="F558" s="111" t="s">
        <v>21</v>
      </c>
      <c r="G558" s="99">
        <f>+G518</f>
        <v>0</v>
      </c>
    </row>
    <row r="559" spans="1:7" s="112" customFormat="1" x14ac:dyDescent="0.25">
      <c r="A559" s="103"/>
      <c r="B559" s="118" t="s">
        <v>396</v>
      </c>
      <c r="C559" s="118"/>
      <c r="D559" s="118"/>
      <c r="E559" s="118"/>
      <c r="F559" s="111" t="s">
        <v>21</v>
      </c>
      <c r="G559" s="99">
        <f>+G545</f>
        <v>0</v>
      </c>
    </row>
    <row r="560" spans="1:7" s="112" customFormat="1" x14ac:dyDescent="0.25">
      <c r="A560" s="103"/>
      <c r="B560" s="108"/>
      <c r="C560" s="109"/>
      <c r="D560" s="110"/>
      <c r="E560" s="110"/>
      <c r="F560" s="111"/>
      <c r="G560" s="99"/>
    </row>
    <row r="561" spans="1:7" s="112" customFormat="1" x14ac:dyDescent="0.25">
      <c r="A561" s="103"/>
      <c r="B561" s="160" t="s">
        <v>398</v>
      </c>
      <c r="C561" s="160"/>
      <c r="D561" s="160"/>
      <c r="E561" s="160"/>
      <c r="F561" s="111" t="s">
        <v>21</v>
      </c>
      <c r="G561" s="99">
        <f>SUM(G552:G560)</f>
        <v>0</v>
      </c>
    </row>
    <row r="562" spans="1:7" s="9" customFormat="1" x14ac:dyDescent="0.25">
      <c r="A562" s="25"/>
      <c r="B562" s="32"/>
      <c r="C562" s="32"/>
      <c r="D562" s="32"/>
      <c r="E562" s="32"/>
      <c r="F562" s="32"/>
      <c r="G562" s="32"/>
    </row>
    <row r="563" spans="1:7" s="112" customFormat="1" x14ac:dyDescent="0.25">
      <c r="A563" s="119"/>
      <c r="B563" s="120" t="s">
        <v>399</v>
      </c>
      <c r="C563" s="73"/>
      <c r="D563" s="82"/>
      <c r="E563" s="73"/>
      <c r="F563" s="96"/>
      <c r="G563" s="73"/>
    </row>
    <row r="564" spans="1:7" s="112" customFormat="1" x14ac:dyDescent="0.25">
      <c r="A564" s="119" t="s">
        <v>400</v>
      </c>
      <c r="B564" s="121" t="s">
        <v>401</v>
      </c>
      <c r="C564" s="77">
        <v>1</v>
      </c>
      <c r="D564" s="82" t="s">
        <v>104</v>
      </c>
      <c r="E564" s="96"/>
      <c r="F564" s="96">
        <f>C564*E564</f>
        <v>0</v>
      </c>
      <c r="G564" s="73">
        <f>SUM(F564)</f>
        <v>0</v>
      </c>
    </row>
    <row r="565" spans="1:7" s="112" customFormat="1" x14ac:dyDescent="0.25">
      <c r="A565" s="122"/>
      <c r="B565" s="12"/>
      <c r="C565" s="123"/>
      <c r="D565" s="122"/>
      <c r="E565" s="123"/>
      <c r="F565" s="80"/>
      <c r="G565" s="124"/>
    </row>
    <row r="566" spans="1:7" s="112" customFormat="1" x14ac:dyDescent="0.25">
      <c r="A566" s="122"/>
      <c r="B566" s="159" t="s">
        <v>402</v>
      </c>
      <c r="C566" s="159"/>
      <c r="D566" s="159"/>
      <c r="E566" s="159"/>
      <c r="F566" s="73" t="s">
        <v>21</v>
      </c>
      <c r="G566" s="73">
        <f>SUM(G564)</f>
        <v>0</v>
      </c>
    </row>
    <row r="567" spans="1:7" s="112" customFormat="1" x14ac:dyDescent="0.25">
      <c r="A567" s="103"/>
      <c r="B567" s="108"/>
      <c r="C567" s="109"/>
      <c r="D567" s="110"/>
      <c r="E567" s="110"/>
      <c r="F567" s="111"/>
      <c r="G567" s="99"/>
    </row>
    <row r="568" spans="1:7" s="112" customFormat="1" x14ac:dyDescent="0.25">
      <c r="A568" s="122"/>
      <c r="B568" s="160" t="s">
        <v>398</v>
      </c>
      <c r="C568" s="160"/>
      <c r="D568" s="160"/>
      <c r="E568" s="160"/>
      <c r="F568" s="73" t="s">
        <v>21</v>
      </c>
      <c r="G568" s="73">
        <f>G561+G566</f>
        <v>0</v>
      </c>
    </row>
    <row r="569" spans="1:7" s="112" customFormat="1" x14ac:dyDescent="0.25">
      <c r="A569" s="103"/>
      <c r="B569" s="108"/>
      <c r="C569" s="109"/>
      <c r="D569" s="110"/>
      <c r="E569" s="110"/>
      <c r="F569" s="111"/>
      <c r="G569" s="99"/>
    </row>
    <row r="570" spans="1:7" s="112" customFormat="1" x14ac:dyDescent="0.25">
      <c r="A570" s="125"/>
      <c r="B570" s="40" t="s">
        <v>403</v>
      </c>
      <c r="C570" s="126"/>
      <c r="D570" s="127"/>
      <c r="E570" s="126"/>
      <c r="F570" s="128"/>
      <c r="G570" s="126"/>
    </row>
    <row r="571" spans="1:7" s="112" customFormat="1" x14ac:dyDescent="0.25">
      <c r="A571" s="125"/>
      <c r="B571" s="158" t="s">
        <v>404</v>
      </c>
      <c r="C571" s="158"/>
      <c r="D571" s="74"/>
      <c r="E571" s="129">
        <v>0.1</v>
      </c>
      <c r="F571" s="130"/>
      <c r="G571" s="126">
        <f t="shared" ref="G571:G578" si="13">E571*$G$568</f>
        <v>0</v>
      </c>
    </row>
    <row r="572" spans="1:7" s="112" customFormat="1" x14ac:dyDescent="0.25">
      <c r="A572" s="125"/>
      <c r="B572" s="158" t="s">
        <v>405</v>
      </c>
      <c r="C572" s="158"/>
      <c r="D572" s="74"/>
      <c r="E572" s="129">
        <v>0.1</v>
      </c>
      <c r="F572" s="130"/>
      <c r="G572" s="126">
        <f t="shared" si="13"/>
        <v>0</v>
      </c>
    </row>
    <row r="573" spans="1:7" s="112" customFormat="1" x14ac:dyDescent="0.25">
      <c r="A573" s="125"/>
      <c r="B573" s="39" t="s">
        <v>406</v>
      </c>
      <c r="C573" s="131"/>
      <c r="D573" s="74"/>
      <c r="E573" s="129">
        <v>0.05</v>
      </c>
      <c r="F573" s="130"/>
      <c r="G573" s="126">
        <f t="shared" si="13"/>
        <v>0</v>
      </c>
    </row>
    <row r="574" spans="1:7" s="112" customFormat="1" x14ac:dyDescent="0.25">
      <c r="A574" s="125"/>
      <c r="B574" s="158" t="s">
        <v>407</v>
      </c>
      <c r="C574" s="158"/>
      <c r="D574" s="74"/>
      <c r="E574" s="129">
        <v>4.4999999999999998E-2</v>
      </c>
      <c r="F574" s="130"/>
      <c r="G574" s="126">
        <f t="shared" si="13"/>
        <v>0</v>
      </c>
    </row>
    <row r="575" spans="1:7" s="112" customFormat="1" x14ac:dyDescent="0.25">
      <c r="A575" s="125"/>
      <c r="B575" s="158" t="s">
        <v>408</v>
      </c>
      <c r="C575" s="158"/>
      <c r="D575" s="74"/>
      <c r="E575" s="129">
        <v>0.03</v>
      </c>
      <c r="F575" s="130"/>
      <c r="G575" s="126">
        <f t="shared" si="13"/>
        <v>0</v>
      </c>
    </row>
    <row r="576" spans="1:7" s="112" customFormat="1" x14ac:dyDescent="0.25">
      <c r="A576" s="125"/>
      <c r="B576" s="158" t="s">
        <v>409</v>
      </c>
      <c r="C576" s="158"/>
      <c r="D576" s="74"/>
      <c r="E576" s="129">
        <v>1.7500000000000002E-2</v>
      </c>
      <c r="F576" s="130"/>
      <c r="G576" s="126">
        <f t="shared" si="13"/>
        <v>0</v>
      </c>
    </row>
    <row r="577" spans="1:7" s="112" customFormat="1" x14ac:dyDescent="0.25">
      <c r="A577" s="125"/>
      <c r="B577" s="158" t="s">
        <v>410</v>
      </c>
      <c r="C577" s="158"/>
      <c r="D577" s="74"/>
      <c r="E577" s="129">
        <v>0.01</v>
      </c>
      <c r="F577" s="130"/>
      <c r="G577" s="126">
        <f t="shared" si="13"/>
        <v>0</v>
      </c>
    </row>
    <row r="578" spans="1:7" s="112" customFormat="1" x14ac:dyDescent="0.25">
      <c r="A578" s="125"/>
      <c r="B578" s="158" t="s">
        <v>411</v>
      </c>
      <c r="C578" s="158"/>
      <c r="D578" s="74"/>
      <c r="E578" s="129">
        <v>1E-3</v>
      </c>
      <c r="F578" s="130"/>
      <c r="G578" s="126">
        <f t="shared" si="13"/>
        <v>0</v>
      </c>
    </row>
    <row r="579" spans="1:7" s="112" customFormat="1" x14ac:dyDescent="0.25">
      <c r="A579" s="125"/>
      <c r="B579" s="158" t="s">
        <v>412</v>
      </c>
      <c r="C579" s="158"/>
      <c r="D579" s="74"/>
      <c r="E579" s="129">
        <v>0.18</v>
      </c>
      <c r="F579" s="130"/>
      <c r="G579" s="126">
        <f>G571*E579</f>
        <v>0</v>
      </c>
    </row>
    <row r="580" spans="1:7" s="112" customFormat="1" x14ac:dyDescent="0.25">
      <c r="A580" s="125"/>
      <c r="B580" s="76"/>
      <c r="C580" s="126"/>
      <c r="D580" s="127"/>
      <c r="E580" s="132"/>
      <c r="F580" s="128"/>
      <c r="G580" s="126"/>
    </row>
    <row r="581" spans="1:7" s="112" customFormat="1" x14ac:dyDescent="0.25">
      <c r="A581" s="125"/>
      <c r="B581" s="159" t="s">
        <v>413</v>
      </c>
      <c r="C581" s="159"/>
      <c r="D581" s="159"/>
      <c r="E581" s="159"/>
      <c r="F581" s="126" t="s">
        <v>21</v>
      </c>
      <c r="G581" s="126">
        <f>SUM(G571:G579)</f>
        <v>0</v>
      </c>
    </row>
    <row r="582" spans="1:7" s="112" customFormat="1" x14ac:dyDescent="0.25">
      <c r="A582" s="125"/>
      <c r="B582" s="76"/>
      <c r="C582" s="126"/>
      <c r="D582" s="127"/>
      <c r="E582" s="132"/>
      <c r="F582" s="128"/>
      <c r="G582" s="126"/>
    </row>
    <row r="583" spans="1:7" s="112" customFormat="1" x14ac:dyDescent="0.25">
      <c r="A583" s="125"/>
      <c r="B583" s="160" t="s">
        <v>414</v>
      </c>
      <c r="C583" s="160"/>
      <c r="D583" s="160"/>
      <c r="E583" s="160"/>
      <c r="F583" s="126" t="s">
        <v>21</v>
      </c>
      <c r="G583" s="126">
        <f>SUM(G581+G568)</f>
        <v>0</v>
      </c>
    </row>
    <row r="584" spans="1:7" s="112" customFormat="1" x14ac:dyDescent="0.25">
      <c r="A584" s="125"/>
      <c r="B584" s="133"/>
      <c r="C584" s="133"/>
      <c r="D584" s="133"/>
      <c r="E584" s="133"/>
      <c r="F584" s="126"/>
      <c r="G584" s="126"/>
    </row>
    <row r="585" spans="1:7" s="112" customFormat="1" x14ac:dyDescent="0.25">
      <c r="A585" s="125"/>
      <c r="B585" s="133"/>
      <c r="C585" s="133"/>
      <c r="D585" s="133"/>
      <c r="E585" s="133"/>
      <c r="F585" s="126"/>
      <c r="G585" s="126"/>
    </row>
    <row r="586" spans="1:7" s="112" customFormat="1" x14ac:dyDescent="0.25">
      <c r="A586" s="125"/>
      <c r="B586" s="133"/>
      <c r="C586" s="133"/>
      <c r="D586" s="133"/>
      <c r="E586" s="133"/>
      <c r="F586" s="126"/>
      <c r="G586" s="126"/>
    </row>
    <row r="587" spans="1:7" s="112" customFormat="1" x14ac:dyDescent="0.25">
      <c r="A587" s="125"/>
      <c r="B587" s="133"/>
      <c r="C587" s="133"/>
      <c r="D587" s="133"/>
      <c r="E587" s="133"/>
      <c r="F587" s="126"/>
      <c r="G587" s="126"/>
    </row>
    <row r="588" spans="1:7" s="112" customFormat="1" x14ac:dyDescent="0.25">
      <c r="A588" s="125"/>
      <c r="B588" s="133"/>
      <c r="C588" s="133"/>
      <c r="D588" s="133"/>
      <c r="E588" s="133"/>
      <c r="F588" s="126"/>
      <c r="G588" s="126"/>
    </row>
    <row r="589" spans="1:7" s="112" customFormat="1" x14ac:dyDescent="0.25">
      <c r="A589" s="125"/>
      <c r="B589" s="133"/>
      <c r="C589" s="133"/>
      <c r="D589" s="133"/>
      <c r="E589" s="133"/>
      <c r="F589" s="126"/>
      <c r="G589" s="126"/>
    </row>
    <row r="590" spans="1:7" s="112" customFormat="1" x14ac:dyDescent="0.25">
      <c r="A590" s="125"/>
      <c r="B590" s="133"/>
      <c r="C590" s="133"/>
      <c r="D590" s="133"/>
      <c r="E590" s="133"/>
      <c r="F590" s="126"/>
      <c r="G590" s="126"/>
    </row>
    <row r="591" spans="1:7" s="112" customFormat="1" x14ac:dyDescent="0.25">
      <c r="A591" s="125"/>
      <c r="B591" s="133"/>
      <c r="C591" s="133"/>
      <c r="D591" s="133"/>
      <c r="E591" s="133"/>
      <c r="F591" s="126"/>
      <c r="G591" s="126"/>
    </row>
    <row r="592" spans="1:7" s="112" customFormat="1" x14ac:dyDescent="0.25">
      <c r="A592" s="125"/>
      <c r="B592" s="133"/>
      <c r="C592" s="133"/>
      <c r="D592" s="133"/>
      <c r="E592" s="133"/>
      <c r="F592" s="126"/>
      <c r="G592" s="126"/>
    </row>
    <row r="593" spans="1:242" s="112" customFormat="1" x14ac:dyDescent="0.25">
      <c r="A593" s="125"/>
      <c r="B593" s="133"/>
      <c r="C593" s="133"/>
      <c r="D593" s="133"/>
      <c r="E593" s="133"/>
      <c r="F593" s="126"/>
      <c r="G593" s="126"/>
    </row>
    <row r="594" spans="1:242" s="112" customFormat="1" x14ac:dyDescent="0.25">
      <c r="A594" s="125"/>
      <c r="B594" s="133"/>
      <c r="C594" s="133"/>
      <c r="D594" s="133"/>
      <c r="E594" s="133"/>
      <c r="F594" s="126"/>
      <c r="G594" s="126"/>
    </row>
    <row r="595" spans="1:242" s="112" customFormat="1" x14ac:dyDescent="0.25">
      <c r="A595" s="125"/>
      <c r="B595" s="133"/>
      <c r="C595" s="133"/>
      <c r="D595" s="133"/>
      <c r="E595" s="133"/>
      <c r="F595" s="126"/>
      <c r="G595" s="126"/>
    </row>
    <row r="596" spans="1:242" s="112" customFormat="1" x14ac:dyDescent="0.25">
      <c r="A596" s="125"/>
      <c r="B596" s="133"/>
      <c r="C596" s="133"/>
      <c r="D596" s="133"/>
      <c r="E596" s="133"/>
      <c r="F596" s="126"/>
      <c r="G596" s="126"/>
    </row>
    <row r="597" spans="1:242" s="112" customFormat="1" x14ac:dyDescent="0.25">
      <c r="A597" s="125"/>
      <c r="B597" s="133"/>
      <c r="C597" s="133"/>
      <c r="D597" s="133"/>
      <c r="E597" s="133"/>
      <c r="F597" s="126"/>
      <c r="G597" s="126"/>
    </row>
    <row r="598" spans="1:242" s="112" customFormat="1" x14ac:dyDescent="0.25">
      <c r="A598" s="125"/>
      <c r="B598" s="133"/>
      <c r="C598" s="133"/>
      <c r="D598" s="133"/>
      <c r="E598" s="133"/>
      <c r="F598" s="126"/>
      <c r="G598" s="126"/>
    </row>
    <row r="599" spans="1:242" s="112" customFormat="1" x14ac:dyDescent="0.25">
      <c r="A599" s="125"/>
      <c r="B599" s="133"/>
      <c r="C599" s="133"/>
      <c r="D599" s="133"/>
      <c r="E599" s="133"/>
      <c r="F599" s="126"/>
      <c r="G599" s="126"/>
    </row>
    <row r="600" spans="1:242" s="112" customFormat="1" x14ac:dyDescent="0.25">
      <c r="A600" s="125"/>
      <c r="B600" s="133"/>
      <c r="C600" s="133"/>
      <c r="D600" s="133"/>
      <c r="E600" s="133"/>
      <c r="F600" s="126"/>
      <c r="G600" s="126"/>
    </row>
    <row r="601" spans="1:242" s="112" customFormat="1" x14ac:dyDescent="0.25">
      <c r="A601" s="125"/>
      <c r="B601" s="133"/>
      <c r="C601" s="133"/>
      <c r="D601" s="133"/>
      <c r="E601" s="133"/>
      <c r="F601" s="126"/>
      <c r="G601" s="126"/>
    </row>
    <row r="602" spans="1:242" s="112" customFormat="1" x14ac:dyDescent="0.25">
      <c r="A602" s="125"/>
      <c r="B602" s="76"/>
      <c r="C602" s="126"/>
      <c r="D602" s="127"/>
      <c r="E602" s="132"/>
      <c r="F602" s="128"/>
      <c r="G602" s="126"/>
    </row>
    <row r="603" spans="1:242" s="112" customFormat="1" x14ac:dyDescent="0.25">
      <c r="A603" s="125"/>
      <c r="B603" s="160" t="s">
        <v>414</v>
      </c>
      <c r="C603" s="160"/>
      <c r="D603" s="160"/>
      <c r="E603" s="160"/>
      <c r="F603" s="126" t="s">
        <v>21</v>
      </c>
      <c r="G603" s="126">
        <f>$G$583</f>
        <v>0</v>
      </c>
    </row>
    <row r="604" spans="1:242" s="76" customFormat="1" x14ac:dyDescent="0.25">
      <c r="A604" s="74"/>
      <c r="B604" s="12"/>
      <c r="C604" s="75"/>
      <c r="D604" s="74"/>
      <c r="E604" s="134"/>
      <c r="F604" s="75"/>
      <c r="G604" s="99"/>
    </row>
    <row r="605" spans="1:242" s="112" customFormat="1" x14ac:dyDescent="0.25">
      <c r="A605" s="125"/>
      <c r="B605" s="76"/>
      <c r="C605" s="126"/>
      <c r="D605" s="127"/>
      <c r="E605" s="132"/>
      <c r="F605" s="128"/>
      <c r="G605" s="126"/>
    </row>
    <row r="606" spans="1:242" s="139" customFormat="1" x14ac:dyDescent="0.25">
      <c r="A606" s="135"/>
      <c r="B606" s="136" t="s">
        <v>415</v>
      </c>
      <c r="C606" s="87"/>
      <c r="D606" s="52"/>
      <c r="E606" s="137"/>
      <c r="F606" s="138"/>
      <c r="G606" s="111"/>
      <c r="H606" s="140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40"/>
      <c r="V606" s="140"/>
      <c r="W606" s="140"/>
      <c r="X606" s="140"/>
      <c r="Y606" s="140"/>
      <c r="Z606" s="140"/>
      <c r="AA606" s="140"/>
      <c r="AB606" s="140"/>
      <c r="AC606" s="140"/>
      <c r="AD606" s="140"/>
      <c r="AE606" s="140"/>
      <c r="AF606" s="140"/>
      <c r="AG606" s="140"/>
      <c r="AH606" s="140"/>
      <c r="AI606" s="140"/>
      <c r="AJ606" s="140"/>
      <c r="AK606" s="140"/>
      <c r="AL606" s="140"/>
      <c r="AM606" s="140"/>
      <c r="AN606" s="140"/>
      <c r="AO606" s="140"/>
      <c r="AP606" s="140"/>
      <c r="AQ606" s="140"/>
      <c r="AR606" s="140"/>
      <c r="AS606" s="140"/>
      <c r="AT606" s="140"/>
      <c r="AU606" s="140"/>
      <c r="AV606" s="140"/>
      <c r="AW606" s="140"/>
      <c r="AX606" s="140"/>
      <c r="AY606" s="140"/>
      <c r="AZ606" s="140"/>
      <c r="BA606" s="140"/>
      <c r="BB606" s="140"/>
      <c r="BC606" s="140"/>
      <c r="BD606" s="140"/>
      <c r="BE606" s="140"/>
      <c r="BF606" s="140"/>
      <c r="BG606" s="140"/>
      <c r="BH606" s="140"/>
      <c r="BI606" s="140"/>
      <c r="BJ606" s="140"/>
      <c r="BK606" s="140"/>
      <c r="BL606" s="140"/>
      <c r="BM606" s="140"/>
      <c r="BN606" s="140"/>
      <c r="BO606" s="140"/>
      <c r="BP606" s="140"/>
      <c r="BQ606" s="140"/>
      <c r="BR606" s="140"/>
      <c r="BS606" s="140"/>
      <c r="BT606" s="140"/>
      <c r="BU606" s="140"/>
      <c r="BV606" s="140"/>
      <c r="BW606" s="140"/>
      <c r="BX606" s="140"/>
      <c r="BY606" s="140"/>
      <c r="BZ606" s="140"/>
      <c r="CA606" s="140"/>
      <c r="CB606" s="140"/>
      <c r="CC606" s="140"/>
      <c r="CD606" s="140"/>
      <c r="CE606" s="140"/>
      <c r="CF606" s="140"/>
      <c r="CG606" s="140"/>
      <c r="CH606" s="140"/>
      <c r="CI606" s="140"/>
      <c r="CJ606" s="140"/>
      <c r="CK606" s="140"/>
      <c r="CL606" s="140"/>
      <c r="CM606" s="140"/>
      <c r="CN606" s="140"/>
      <c r="CO606" s="140"/>
      <c r="CP606" s="140"/>
      <c r="CQ606" s="140"/>
      <c r="CR606" s="140"/>
      <c r="CS606" s="140"/>
      <c r="CT606" s="140"/>
      <c r="CU606" s="140"/>
      <c r="CV606" s="140"/>
      <c r="CW606" s="140"/>
      <c r="CX606" s="140"/>
      <c r="CY606" s="140"/>
      <c r="CZ606" s="140"/>
      <c r="DA606" s="140"/>
      <c r="DB606" s="140"/>
      <c r="DC606" s="140"/>
      <c r="DD606" s="140"/>
      <c r="DE606" s="140"/>
      <c r="DF606" s="140"/>
      <c r="DG606" s="140"/>
      <c r="DH606" s="140"/>
      <c r="DI606" s="140"/>
      <c r="DJ606" s="140"/>
      <c r="DK606" s="140"/>
      <c r="DL606" s="140"/>
      <c r="DM606" s="140"/>
      <c r="DN606" s="140"/>
      <c r="DO606" s="140"/>
      <c r="DP606" s="140"/>
      <c r="DQ606" s="140"/>
      <c r="DR606" s="140"/>
      <c r="DS606" s="140"/>
      <c r="DT606" s="140"/>
      <c r="DU606" s="140"/>
      <c r="DV606" s="140"/>
      <c r="DW606" s="140"/>
      <c r="DX606" s="140"/>
      <c r="DY606" s="140"/>
      <c r="DZ606" s="140"/>
      <c r="EA606" s="140"/>
      <c r="EB606" s="140"/>
      <c r="EC606" s="140"/>
      <c r="ED606" s="140"/>
      <c r="EE606" s="140"/>
      <c r="EF606" s="140"/>
      <c r="EG606" s="140"/>
      <c r="EH606" s="140"/>
      <c r="EI606" s="140"/>
      <c r="EJ606" s="140"/>
      <c r="EK606" s="140"/>
      <c r="EL606" s="140"/>
      <c r="EM606" s="140"/>
      <c r="EN606" s="140"/>
      <c r="EO606" s="140"/>
      <c r="EP606" s="140"/>
      <c r="EQ606" s="140"/>
      <c r="ER606" s="140"/>
      <c r="ES606" s="140"/>
      <c r="ET606" s="140"/>
      <c r="EU606" s="140"/>
      <c r="EV606" s="140"/>
      <c r="EW606" s="140"/>
      <c r="EX606" s="140"/>
      <c r="EY606" s="140"/>
      <c r="EZ606" s="140"/>
      <c r="FA606" s="140"/>
      <c r="FB606" s="140"/>
      <c r="FC606" s="140"/>
      <c r="FD606" s="140"/>
      <c r="FE606" s="140"/>
      <c r="FF606" s="140"/>
      <c r="FG606" s="140"/>
      <c r="FH606" s="140"/>
      <c r="FI606" s="140"/>
      <c r="FJ606" s="140"/>
      <c r="FK606" s="140"/>
      <c r="FL606" s="140"/>
      <c r="FM606" s="140"/>
      <c r="FN606" s="140"/>
      <c r="FO606" s="140"/>
      <c r="FP606" s="140"/>
      <c r="FQ606" s="140"/>
      <c r="FR606" s="140"/>
      <c r="FS606" s="140"/>
      <c r="FT606" s="140"/>
      <c r="FU606" s="140"/>
      <c r="FV606" s="140"/>
      <c r="FW606" s="140"/>
      <c r="FX606" s="140"/>
      <c r="FY606" s="140"/>
      <c r="FZ606" s="140"/>
      <c r="GA606" s="140"/>
      <c r="GB606" s="140"/>
      <c r="GC606" s="140"/>
      <c r="GD606" s="140"/>
      <c r="GE606" s="140"/>
      <c r="GF606" s="140"/>
      <c r="GG606" s="140"/>
      <c r="GH606" s="140"/>
      <c r="GI606" s="140"/>
      <c r="GJ606" s="140"/>
      <c r="GK606" s="140"/>
      <c r="GL606" s="140"/>
      <c r="GM606" s="140"/>
      <c r="GN606" s="140"/>
      <c r="GO606" s="140"/>
      <c r="GP606" s="140"/>
      <c r="GQ606" s="140"/>
      <c r="GR606" s="140"/>
      <c r="GS606" s="140"/>
      <c r="GT606" s="140"/>
      <c r="GU606" s="140"/>
      <c r="GV606" s="140"/>
      <c r="GW606" s="140"/>
      <c r="GX606" s="140"/>
      <c r="GY606" s="140"/>
      <c r="GZ606" s="140"/>
      <c r="HA606" s="140"/>
      <c r="HB606" s="140"/>
      <c r="HC606" s="140"/>
      <c r="HD606" s="140"/>
      <c r="HE606" s="140"/>
      <c r="HF606" s="140"/>
      <c r="HG606" s="140"/>
      <c r="HH606" s="140"/>
      <c r="HI606" s="140"/>
      <c r="HJ606" s="140"/>
      <c r="HK606" s="140"/>
      <c r="HL606" s="140"/>
      <c r="HM606" s="140"/>
      <c r="HN606" s="140"/>
      <c r="HO606" s="140"/>
      <c r="HP606" s="140"/>
      <c r="HQ606" s="140"/>
      <c r="HR606" s="140"/>
      <c r="HS606" s="140"/>
      <c r="HT606" s="140"/>
      <c r="HU606" s="140"/>
      <c r="HV606" s="140"/>
      <c r="HW606" s="140"/>
      <c r="HX606" s="140"/>
      <c r="HY606" s="140"/>
      <c r="HZ606" s="140"/>
      <c r="IA606" s="140"/>
      <c r="IB606" s="140"/>
      <c r="IC606" s="140"/>
      <c r="ID606" s="140"/>
      <c r="IE606" s="140"/>
      <c r="IF606" s="140"/>
      <c r="IG606" s="140"/>
      <c r="IH606" s="140"/>
    </row>
    <row r="607" spans="1:242" s="143" customFormat="1" x14ac:dyDescent="0.25">
      <c r="B607" s="156"/>
      <c r="C607" s="156"/>
      <c r="D607" s="156"/>
      <c r="E607" s="156"/>
      <c r="F607" s="156"/>
      <c r="G607" s="156"/>
      <c r="H607" s="142"/>
      <c r="I607" s="142"/>
      <c r="J607" s="142"/>
      <c r="K607" s="142"/>
      <c r="L607" s="142"/>
      <c r="M607" s="142"/>
      <c r="N607" s="142"/>
      <c r="O607" s="142"/>
      <c r="P607" s="142"/>
      <c r="Q607" s="142"/>
      <c r="R607" s="142"/>
      <c r="S607" s="142"/>
      <c r="T607" s="142"/>
      <c r="U607" s="142"/>
      <c r="V607" s="142"/>
      <c r="W607" s="142"/>
      <c r="X607" s="142"/>
      <c r="Y607" s="142"/>
      <c r="Z607" s="142"/>
      <c r="AA607" s="142"/>
      <c r="AB607" s="142"/>
      <c r="AC607" s="142"/>
      <c r="AD607" s="142"/>
      <c r="AE607" s="142"/>
      <c r="AF607" s="142"/>
      <c r="AG607" s="142"/>
      <c r="AH607" s="142"/>
      <c r="AI607" s="142"/>
      <c r="AJ607" s="142"/>
      <c r="AK607" s="142"/>
      <c r="AL607" s="142"/>
      <c r="AM607" s="142"/>
      <c r="AN607" s="142"/>
      <c r="AO607" s="142"/>
      <c r="AP607" s="142"/>
      <c r="AQ607" s="142"/>
      <c r="AR607" s="142"/>
      <c r="AS607" s="142"/>
      <c r="AT607" s="142"/>
      <c r="AU607" s="142"/>
      <c r="AV607" s="142"/>
      <c r="AW607" s="142"/>
      <c r="AX607" s="142"/>
      <c r="AY607" s="142"/>
      <c r="AZ607" s="142"/>
      <c r="BA607" s="142"/>
      <c r="BB607" s="142"/>
      <c r="BC607" s="142"/>
      <c r="BD607" s="142"/>
      <c r="BE607" s="142"/>
      <c r="BF607" s="142"/>
      <c r="BG607" s="142"/>
      <c r="BH607" s="142"/>
      <c r="BI607" s="142"/>
      <c r="BJ607" s="142"/>
      <c r="BK607" s="142"/>
      <c r="BL607" s="142"/>
      <c r="BM607" s="142"/>
      <c r="BN607" s="142"/>
      <c r="BO607" s="142"/>
      <c r="BP607" s="142"/>
      <c r="BQ607" s="142"/>
      <c r="BR607" s="142"/>
      <c r="BS607" s="142"/>
      <c r="BT607" s="142"/>
      <c r="BU607" s="142"/>
      <c r="BV607" s="142"/>
      <c r="BW607" s="142"/>
      <c r="BX607" s="142"/>
      <c r="BY607" s="142"/>
      <c r="BZ607" s="142"/>
      <c r="CA607" s="142"/>
      <c r="CB607" s="142"/>
      <c r="CC607" s="142"/>
      <c r="CD607" s="142"/>
      <c r="CE607" s="142"/>
      <c r="CF607" s="142"/>
      <c r="CG607" s="142"/>
      <c r="CH607" s="142"/>
      <c r="CI607" s="142"/>
      <c r="CJ607" s="142"/>
      <c r="CK607" s="142"/>
      <c r="CL607" s="142"/>
      <c r="CM607" s="142"/>
      <c r="CN607" s="142"/>
      <c r="CO607" s="142"/>
      <c r="CP607" s="142"/>
      <c r="CQ607" s="142"/>
      <c r="CR607" s="142"/>
      <c r="CS607" s="142"/>
      <c r="CT607" s="142"/>
      <c r="CU607" s="142"/>
      <c r="CV607" s="142"/>
      <c r="CW607" s="142"/>
      <c r="CX607" s="142"/>
      <c r="CY607" s="142"/>
      <c r="CZ607" s="142"/>
      <c r="DA607" s="142"/>
      <c r="DB607" s="142"/>
      <c r="DC607" s="142"/>
      <c r="DD607" s="142"/>
      <c r="DE607" s="142"/>
      <c r="DF607" s="142"/>
      <c r="DG607" s="142"/>
      <c r="DH607" s="142"/>
      <c r="DI607" s="142"/>
      <c r="DJ607" s="142"/>
      <c r="DK607" s="142"/>
      <c r="DL607" s="142"/>
      <c r="DM607" s="142"/>
      <c r="DN607" s="142"/>
      <c r="DO607" s="142"/>
      <c r="DP607" s="142"/>
      <c r="DQ607" s="142"/>
      <c r="DR607" s="142"/>
      <c r="DS607" s="142"/>
      <c r="DT607" s="142"/>
      <c r="DU607" s="142"/>
      <c r="DV607" s="142"/>
      <c r="DW607" s="142"/>
      <c r="DX607" s="142"/>
      <c r="DY607" s="142"/>
      <c r="DZ607" s="142"/>
      <c r="EA607" s="142"/>
      <c r="EB607" s="142"/>
      <c r="EC607" s="142"/>
      <c r="ED607" s="142"/>
      <c r="EE607" s="142"/>
      <c r="EF607" s="142"/>
      <c r="EG607" s="142"/>
      <c r="EH607" s="142"/>
      <c r="EI607" s="142"/>
      <c r="EJ607" s="142"/>
      <c r="EK607" s="142"/>
      <c r="EL607" s="142"/>
      <c r="EM607" s="142"/>
      <c r="EN607" s="142"/>
      <c r="EO607" s="142"/>
      <c r="EP607" s="142"/>
      <c r="EQ607" s="142"/>
      <c r="ER607" s="142"/>
      <c r="ES607" s="142"/>
      <c r="ET607" s="142"/>
      <c r="EU607" s="142"/>
      <c r="EV607" s="142"/>
      <c r="EW607" s="142"/>
      <c r="EX607" s="142"/>
      <c r="EY607" s="142"/>
      <c r="EZ607" s="142"/>
      <c r="FA607" s="142"/>
      <c r="FB607" s="142"/>
      <c r="FC607" s="142"/>
      <c r="FD607" s="142"/>
      <c r="FE607" s="142"/>
      <c r="FF607" s="142"/>
      <c r="FG607" s="142"/>
      <c r="FH607" s="142"/>
      <c r="FI607" s="142"/>
      <c r="FJ607" s="142"/>
      <c r="FK607" s="142"/>
      <c r="FL607" s="142"/>
      <c r="FM607" s="142"/>
      <c r="FN607" s="142"/>
      <c r="FO607" s="142"/>
      <c r="FP607" s="142"/>
      <c r="FQ607" s="142"/>
      <c r="FR607" s="142"/>
      <c r="FS607" s="142"/>
      <c r="FT607" s="142"/>
      <c r="FU607" s="142"/>
      <c r="FV607" s="142"/>
      <c r="FW607" s="142"/>
      <c r="FX607" s="142"/>
      <c r="FY607" s="142"/>
      <c r="FZ607" s="142"/>
      <c r="GA607" s="142"/>
      <c r="GB607" s="142"/>
      <c r="GC607" s="142"/>
      <c r="GD607" s="142"/>
      <c r="GE607" s="142"/>
      <c r="GF607" s="142"/>
      <c r="GG607" s="142"/>
      <c r="GH607" s="142"/>
      <c r="GI607" s="142"/>
      <c r="GJ607" s="142"/>
      <c r="GK607" s="142"/>
      <c r="GL607" s="142"/>
      <c r="GM607" s="142"/>
      <c r="GN607" s="142"/>
      <c r="GO607" s="142"/>
      <c r="GP607" s="142"/>
      <c r="GQ607" s="142"/>
      <c r="GR607" s="142"/>
      <c r="GS607" s="142"/>
      <c r="GT607" s="142"/>
      <c r="GU607" s="142"/>
      <c r="GV607" s="142"/>
      <c r="GW607" s="142"/>
      <c r="GX607" s="142"/>
      <c r="GY607" s="142"/>
      <c r="GZ607" s="142"/>
      <c r="HA607" s="142"/>
      <c r="HB607" s="142"/>
      <c r="HC607" s="142"/>
      <c r="HD607" s="142"/>
      <c r="HE607" s="142"/>
      <c r="HF607" s="142"/>
      <c r="HG607" s="142"/>
      <c r="HH607" s="142"/>
      <c r="HI607" s="142"/>
      <c r="HJ607" s="142"/>
      <c r="HK607" s="142"/>
      <c r="HL607" s="142"/>
      <c r="HM607" s="142"/>
      <c r="HN607" s="142"/>
      <c r="HO607" s="142"/>
      <c r="HP607" s="142"/>
      <c r="HQ607" s="142"/>
      <c r="HR607" s="142"/>
      <c r="HS607" s="142"/>
      <c r="HT607" s="142"/>
      <c r="HU607" s="142"/>
      <c r="HV607" s="142"/>
      <c r="HW607" s="142"/>
      <c r="HX607" s="142"/>
      <c r="HY607" s="142"/>
      <c r="HZ607" s="142"/>
      <c r="IA607" s="142"/>
      <c r="IB607" s="142"/>
      <c r="IC607" s="142"/>
      <c r="ID607" s="142"/>
      <c r="IE607" s="142"/>
      <c r="IF607" s="142"/>
      <c r="IG607" s="142"/>
      <c r="IH607" s="142"/>
    </row>
    <row r="608" spans="1:242" s="12" customFormat="1" x14ac:dyDescent="0.25">
      <c r="A608" s="141" t="s">
        <v>416</v>
      </c>
      <c r="B608" s="158" t="s">
        <v>418</v>
      </c>
      <c r="C608" s="158"/>
      <c r="D608" s="158"/>
      <c r="E608" s="158"/>
      <c r="F608" s="158"/>
      <c r="G608" s="158"/>
    </row>
    <row r="609" spans="1:242" s="12" customFormat="1" x14ac:dyDescent="0.25">
      <c r="A609" s="144" t="s">
        <v>417</v>
      </c>
      <c r="B609" s="156" t="s">
        <v>420</v>
      </c>
      <c r="C609" s="156"/>
      <c r="D609" s="156"/>
      <c r="E609" s="156"/>
      <c r="F609" s="156"/>
      <c r="G609" s="156"/>
    </row>
    <row r="610" spans="1:242" s="12" customFormat="1" x14ac:dyDescent="0.25">
      <c r="A610" s="25" t="s">
        <v>419</v>
      </c>
      <c r="B610" s="157" t="s">
        <v>422</v>
      </c>
      <c r="C610" s="157"/>
      <c r="D610" s="157"/>
      <c r="E610" s="157"/>
      <c r="F610" s="157"/>
      <c r="G610" s="157"/>
    </row>
    <row r="611" spans="1:242" s="12" customFormat="1" x14ac:dyDescent="0.25">
      <c r="A611" s="145" t="s">
        <v>421</v>
      </c>
      <c r="B611" s="156" t="s">
        <v>424</v>
      </c>
      <c r="C611" s="156"/>
      <c r="D611" s="156"/>
      <c r="E611" s="156"/>
      <c r="F611" s="156"/>
      <c r="G611" s="156"/>
    </row>
    <row r="612" spans="1:242" s="12" customFormat="1" x14ac:dyDescent="0.25">
      <c r="A612" s="144" t="s">
        <v>423</v>
      </c>
      <c r="B612" s="156" t="s">
        <v>425</v>
      </c>
      <c r="C612" s="156"/>
      <c r="D612" s="156"/>
      <c r="E612" s="156"/>
      <c r="F612" s="156"/>
      <c r="G612" s="156"/>
    </row>
    <row r="613" spans="1:242" s="76" customFormat="1" x14ac:dyDescent="0.25">
      <c r="A613" s="144"/>
      <c r="B613" s="51"/>
      <c r="C613" s="51"/>
      <c r="D613" s="51"/>
      <c r="E613" s="51"/>
      <c r="F613" s="51"/>
      <c r="G613" s="51"/>
    </row>
    <row r="614" spans="1:242" s="112" customFormat="1" x14ac:dyDescent="0.25">
      <c r="A614" s="125"/>
      <c r="B614" s="76"/>
      <c r="C614" s="126"/>
      <c r="D614" s="127"/>
      <c r="E614" s="132"/>
      <c r="F614" s="128"/>
      <c r="G614" s="126"/>
    </row>
    <row r="615" spans="1:242" s="76" customFormat="1" x14ac:dyDescent="0.25">
      <c r="A615" s="149"/>
      <c r="B615" s="149"/>
      <c r="C615" s="149"/>
      <c r="D615" s="149"/>
      <c r="E615" s="149"/>
      <c r="F615" s="149"/>
      <c r="G615" s="149"/>
      <c r="H615" s="147"/>
      <c r="I615" s="147"/>
      <c r="J615" s="147"/>
      <c r="K615" s="147"/>
      <c r="L615" s="147"/>
      <c r="M615" s="147"/>
      <c r="N615" s="147"/>
      <c r="O615" s="147"/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  <c r="Z615" s="147"/>
      <c r="AA615" s="147"/>
      <c r="AB615" s="147"/>
      <c r="AC615" s="147"/>
      <c r="AD615" s="147"/>
      <c r="AE615" s="147"/>
      <c r="AF615" s="147"/>
      <c r="AG615" s="147"/>
      <c r="AH615" s="147"/>
      <c r="AI615" s="147"/>
      <c r="AJ615" s="147"/>
      <c r="AK615" s="147"/>
      <c r="AL615" s="147"/>
      <c r="AM615" s="147"/>
      <c r="AN615" s="147"/>
      <c r="AO615" s="147"/>
      <c r="AP615" s="147"/>
      <c r="AQ615" s="147"/>
      <c r="AR615" s="147"/>
      <c r="AS615" s="147"/>
      <c r="AT615" s="147"/>
      <c r="AU615" s="147"/>
      <c r="AV615" s="147"/>
      <c r="AW615" s="147"/>
      <c r="AX615" s="147"/>
      <c r="AY615" s="147"/>
      <c r="AZ615" s="147"/>
      <c r="BA615" s="147"/>
      <c r="BB615" s="147"/>
      <c r="BC615" s="147"/>
      <c r="BD615" s="147"/>
      <c r="BE615" s="147"/>
      <c r="BF615" s="147"/>
      <c r="BG615" s="147"/>
      <c r="BH615" s="147"/>
      <c r="BI615" s="147"/>
      <c r="BJ615" s="147"/>
      <c r="BK615" s="147"/>
      <c r="BL615" s="147"/>
      <c r="BM615" s="147"/>
      <c r="BN615" s="147"/>
      <c r="BO615" s="147"/>
      <c r="BP615" s="147"/>
      <c r="BQ615" s="147"/>
      <c r="BR615" s="147"/>
      <c r="BS615" s="147"/>
      <c r="BT615" s="147"/>
      <c r="BU615" s="147"/>
      <c r="BV615" s="147"/>
      <c r="BW615" s="147"/>
      <c r="BX615" s="147"/>
      <c r="BY615" s="147"/>
      <c r="BZ615" s="147"/>
      <c r="CA615" s="147"/>
      <c r="CB615" s="147"/>
      <c r="CC615" s="147"/>
      <c r="CD615" s="147"/>
      <c r="CE615" s="147"/>
      <c r="CF615" s="147"/>
      <c r="CG615" s="147"/>
      <c r="CH615" s="147"/>
      <c r="CI615" s="147"/>
      <c r="CJ615" s="147"/>
      <c r="CK615" s="147"/>
      <c r="CL615" s="147"/>
      <c r="CM615" s="147"/>
      <c r="CN615" s="147"/>
      <c r="CO615" s="147"/>
      <c r="CP615" s="147"/>
      <c r="CQ615" s="147"/>
      <c r="CR615" s="147"/>
      <c r="CS615" s="147"/>
      <c r="CT615" s="147"/>
      <c r="CU615" s="147"/>
      <c r="CV615" s="147"/>
      <c r="CW615" s="147"/>
      <c r="CX615" s="147"/>
      <c r="CY615" s="147"/>
      <c r="CZ615" s="147"/>
      <c r="DA615" s="147"/>
      <c r="DB615" s="147"/>
      <c r="DC615" s="147"/>
      <c r="DD615" s="147"/>
      <c r="DE615" s="147"/>
      <c r="DF615" s="147"/>
      <c r="DG615" s="147"/>
      <c r="DH615" s="147"/>
      <c r="DI615" s="147"/>
      <c r="DJ615" s="147"/>
      <c r="DK615" s="147"/>
      <c r="DL615" s="147"/>
      <c r="DM615" s="147"/>
      <c r="DN615" s="147"/>
      <c r="DO615" s="147"/>
      <c r="DP615" s="147"/>
      <c r="DQ615" s="147"/>
      <c r="DR615" s="147"/>
      <c r="DS615" s="147"/>
      <c r="DT615" s="147"/>
      <c r="DU615" s="147"/>
      <c r="DV615" s="147"/>
      <c r="DW615" s="147"/>
      <c r="DX615" s="147"/>
      <c r="DY615" s="147"/>
      <c r="DZ615" s="147"/>
      <c r="EA615" s="147"/>
      <c r="EB615" s="147"/>
      <c r="EC615" s="147"/>
      <c r="ED615" s="147"/>
      <c r="EE615" s="147"/>
      <c r="EF615" s="147"/>
      <c r="EG615" s="147"/>
      <c r="EH615" s="147"/>
      <c r="EI615" s="147"/>
      <c r="EJ615" s="147"/>
      <c r="EK615" s="147"/>
      <c r="EL615" s="147"/>
      <c r="EM615" s="147"/>
      <c r="EN615" s="147"/>
      <c r="EO615" s="147"/>
      <c r="EP615" s="147"/>
      <c r="EQ615" s="147"/>
      <c r="ER615" s="147"/>
      <c r="ES615" s="147"/>
      <c r="ET615" s="147"/>
      <c r="EU615" s="147"/>
      <c r="EV615" s="147"/>
      <c r="EW615" s="147"/>
      <c r="EX615" s="147"/>
      <c r="EY615" s="147"/>
      <c r="EZ615" s="147"/>
      <c r="FA615" s="147"/>
      <c r="FB615" s="147"/>
      <c r="FC615" s="147"/>
      <c r="FD615" s="147"/>
      <c r="FE615" s="147"/>
      <c r="FF615" s="147"/>
      <c r="FG615" s="147"/>
      <c r="FH615" s="147"/>
      <c r="FI615" s="147"/>
      <c r="FJ615" s="147"/>
      <c r="FK615" s="147"/>
      <c r="FL615" s="147"/>
      <c r="FM615" s="147"/>
      <c r="FN615" s="147"/>
      <c r="FO615" s="147"/>
      <c r="FP615" s="147"/>
      <c r="FQ615" s="147"/>
      <c r="FR615" s="147"/>
      <c r="FS615" s="147"/>
      <c r="FT615" s="147"/>
      <c r="FU615" s="147"/>
      <c r="FV615" s="147"/>
      <c r="FW615" s="147"/>
      <c r="FX615" s="147"/>
      <c r="FY615" s="147"/>
      <c r="FZ615" s="147"/>
      <c r="GA615" s="147"/>
      <c r="GB615" s="147"/>
      <c r="GC615" s="147"/>
      <c r="GD615" s="147"/>
      <c r="GE615" s="147"/>
      <c r="GF615" s="147"/>
      <c r="GG615" s="147"/>
      <c r="GH615" s="147"/>
      <c r="GI615" s="147"/>
      <c r="GJ615" s="147"/>
      <c r="GK615" s="147"/>
      <c r="GL615" s="147"/>
      <c r="GM615" s="147"/>
      <c r="GN615" s="147"/>
      <c r="GO615" s="147"/>
      <c r="GP615" s="147"/>
      <c r="GQ615" s="147"/>
      <c r="GR615" s="147"/>
      <c r="GS615" s="147"/>
      <c r="GT615" s="147"/>
      <c r="GU615" s="147"/>
      <c r="GV615" s="147"/>
      <c r="GW615" s="147"/>
      <c r="GX615" s="147"/>
      <c r="GY615" s="147"/>
      <c r="GZ615" s="147"/>
      <c r="HA615" s="147"/>
      <c r="HB615" s="147"/>
      <c r="HC615" s="147"/>
      <c r="HD615" s="147"/>
      <c r="HE615" s="147"/>
      <c r="HF615" s="147"/>
      <c r="HG615" s="147"/>
      <c r="HH615" s="147"/>
      <c r="HI615" s="147"/>
      <c r="HJ615" s="147"/>
      <c r="HK615" s="147"/>
      <c r="HL615" s="147"/>
      <c r="HM615" s="147"/>
      <c r="HN615" s="147"/>
      <c r="HO615" s="147"/>
      <c r="HP615" s="147"/>
      <c r="HQ615" s="147"/>
      <c r="HR615" s="147"/>
      <c r="HS615" s="147"/>
      <c r="HT615" s="147"/>
      <c r="HU615" s="147"/>
      <c r="HV615" s="147"/>
      <c r="HW615" s="147"/>
      <c r="HX615" s="147"/>
      <c r="HY615" s="147"/>
      <c r="HZ615" s="147"/>
      <c r="IA615" s="147"/>
      <c r="IB615" s="147"/>
      <c r="IC615" s="147"/>
      <c r="ID615" s="147"/>
      <c r="IE615" s="147"/>
      <c r="IF615" s="147"/>
      <c r="IG615" s="147"/>
      <c r="IH615" s="147"/>
    </row>
    <row r="616" spans="1:242" s="76" customFormat="1" x14ac:dyDescent="0.25">
      <c r="A616" s="149"/>
      <c r="B616" s="149"/>
      <c r="C616" s="149"/>
      <c r="D616" s="149"/>
      <c r="E616" s="149"/>
      <c r="F616" s="149"/>
      <c r="G616" s="149"/>
      <c r="H616" s="147"/>
      <c r="I616" s="147"/>
      <c r="J616" s="147"/>
      <c r="K616" s="147"/>
      <c r="L616" s="147"/>
      <c r="M616" s="147"/>
      <c r="N616" s="147"/>
      <c r="O616" s="147"/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  <c r="Z616" s="147"/>
      <c r="AA616" s="147"/>
      <c r="AB616" s="147"/>
      <c r="AC616" s="147"/>
      <c r="AD616" s="147"/>
      <c r="AE616" s="147"/>
      <c r="AF616" s="147"/>
      <c r="AG616" s="147"/>
      <c r="AH616" s="147"/>
      <c r="AI616" s="147"/>
      <c r="AJ616" s="147"/>
      <c r="AK616" s="147"/>
      <c r="AL616" s="147"/>
      <c r="AM616" s="147"/>
      <c r="AN616" s="147"/>
      <c r="AO616" s="147"/>
      <c r="AP616" s="147"/>
      <c r="AQ616" s="147"/>
      <c r="AR616" s="147"/>
      <c r="AS616" s="147"/>
      <c r="AT616" s="147"/>
      <c r="AU616" s="147"/>
      <c r="AV616" s="147"/>
      <c r="AW616" s="147"/>
      <c r="AX616" s="147"/>
      <c r="AY616" s="147"/>
      <c r="AZ616" s="147"/>
      <c r="BA616" s="147"/>
      <c r="BB616" s="147"/>
      <c r="BC616" s="147"/>
      <c r="BD616" s="147"/>
      <c r="BE616" s="147"/>
      <c r="BF616" s="147"/>
      <c r="BG616" s="147"/>
      <c r="BH616" s="147"/>
      <c r="BI616" s="147"/>
      <c r="BJ616" s="147"/>
      <c r="BK616" s="147"/>
      <c r="BL616" s="147"/>
      <c r="BM616" s="147"/>
      <c r="BN616" s="147"/>
      <c r="BO616" s="147"/>
      <c r="BP616" s="147"/>
      <c r="BQ616" s="147"/>
      <c r="BR616" s="147"/>
      <c r="BS616" s="147"/>
      <c r="BT616" s="147"/>
      <c r="BU616" s="147"/>
      <c r="BV616" s="147"/>
      <c r="BW616" s="147"/>
      <c r="BX616" s="147"/>
      <c r="BY616" s="147"/>
      <c r="BZ616" s="147"/>
      <c r="CA616" s="147"/>
      <c r="CB616" s="147"/>
      <c r="CC616" s="147"/>
      <c r="CD616" s="147"/>
      <c r="CE616" s="147"/>
      <c r="CF616" s="147"/>
      <c r="CG616" s="147"/>
      <c r="CH616" s="147"/>
      <c r="CI616" s="147"/>
      <c r="CJ616" s="147"/>
      <c r="CK616" s="147"/>
      <c r="CL616" s="147"/>
      <c r="CM616" s="147"/>
      <c r="CN616" s="147"/>
      <c r="CO616" s="147"/>
      <c r="CP616" s="147"/>
      <c r="CQ616" s="147"/>
      <c r="CR616" s="147"/>
      <c r="CS616" s="147"/>
      <c r="CT616" s="147"/>
      <c r="CU616" s="147"/>
      <c r="CV616" s="147"/>
      <c r="CW616" s="147"/>
      <c r="CX616" s="147"/>
      <c r="CY616" s="147"/>
      <c r="CZ616" s="147"/>
      <c r="DA616" s="147"/>
      <c r="DB616" s="147"/>
      <c r="DC616" s="147"/>
      <c r="DD616" s="147"/>
      <c r="DE616" s="147"/>
      <c r="DF616" s="147"/>
      <c r="DG616" s="147"/>
      <c r="DH616" s="147"/>
      <c r="DI616" s="147"/>
      <c r="DJ616" s="147"/>
      <c r="DK616" s="147"/>
      <c r="DL616" s="147"/>
      <c r="DM616" s="147"/>
      <c r="DN616" s="147"/>
      <c r="DO616" s="147"/>
      <c r="DP616" s="147"/>
      <c r="DQ616" s="147"/>
      <c r="DR616" s="147"/>
      <c r="DS616" s="147"/>
      <c r="DT616" s="147"/>
      <c r="DU616" s="147"/>
      <c r="DV616" s="147"/>
      <c r="DW616" s="147"/>
      <c r="DX616" s="147"/>
      <c r="DY616" s="147"/>
      <c r="DZ616" s="147"/>
      <c r="EA616" s="147"/>
      <c r="EB616" s="147"/>
      <c r="EC616" s="147"/>
      <c r="ED616" s="147"/>
      <c r="EE616" s="147"/>
      <c r="EF616" s="147"/>
      <c r="EG616" s="147"/>
      <c r="EH616" s="147"/>
      <c r="EI616" s="147"/>
      <c r="EJ616" s="147"/>
      <c r="EK616" s="147"/>
      <c r="EL616" s="147"/>
      <c r="EM616" s="147"/>
      <c r="EN616" s="147"/>
      <c r="EO616" s="147"/>
      <c r="EP616" s="147"/>
      <c r="EQ616" s="147"/>
      <c r="ER616" s="147"/>
      <c r="ES616" s="147"/>
      <c r="ET616" s="147"/>
      <c r="EU616" s="147"/>
      <c r="EV616" s="147"/>
      <c r="EW616" s="147"/>
      <c r="EX616" s="147"/>
      <c r="EY616" s="147"/>
      <c r="EZ616" s="147"/>
      <c r="FA616" s="147"/>
      <c r="FB616" s="147"/>
      <c r="FC616" s="147"/>
      <c r="FD616" s="147"/>
      <c r="FE616" s="147"/>
      <c r="FF616" s="147"/>
      <c r="FG616" s="147"/>
      <c r="FH616" s="147"/>
      <c r="FI616" s="147"/>
      <c r="FJ616" s="147"/>
      <c r="FK616" s="147"/>
      <c r="FL616" s="147"/>
      <c r="FM616" s="147"/>
      <c r="FN616" s="147"/>
      <c r="FO616" s="147"/>
      <c r="FP616" s="147"/>
      <c r="FQ616" s="147"/>
      <c r="FR616" s="147"/>
      <c r="FS616" s="147"/>
      <c r="FT616" s="147"/>
      <c r="FU616" s="147"/>
      <c r="FV616" s="147"/>
      <c r="FW616" s="147"/>
      <c r="FX616" s="147"/>
      <c r="FY616" s="147"/>
      <c r="FZ616" s="147"/>
      <c r="GA616" s="147"/>
      <c r="GB616" s="147"/>
      <c r="GC616" s="147"/>
      <c r="GD616" s="147"/>
      <c r="GE616" s="147"/>
      <c r="GF616" s="147"/>
      <c r="GG616" s="147"/>
      <c r="GH616" s="147"/>
      <c r="GI616" s="147"/>
      <c r="GJ616" s="147"/>
      <c r="GK616" s="147"/>
      <c r="GL616" s="147"/>
      <c r="GM616" s="147"/>
      <c r="GN616" s="147"/>
      <c r="GO616" s="147"/>
      <c r="GP616" s="147"/>
      <c r="GQ616" s="147"/>
      <c r="GR616" s="147"/>
      <c r="GS616" s="147"/>
      <c r="GT616" s="147"/>
      <c r="GU616" s="147"/>
      <c r="GV616" s="147"/>
      <c r="GW616" s="147"/>
      <c r="GX616" s="147"/>
      <c r="GY616" s="147"/>
      <c r="GZ616" s="147"/>
      <c r="HA616" s="147"/>
      <c r="HB616" s="147"/>
      <c r="HC616" s="147"/>
      <c r="HD616" s="147"/>
      <c r="HE616" s="147"/>
      <c r="HF616" s="147"/>
      <c r="HG616" s="147"/>
      <c r="HH616" s="147"/>
      <c r="HI616" s="147"/>
      <c r="HJ616" s="147"/>
      <c r="HK616" s="147"/>
      <c r="HL616" s="147"/>
      <c r="HM616" s="147"/>
      <c r="HN616" s="147"/>
      <c r="HO616" s="147"/>
      <c r="HP616" s="147"/>
      <c r="HQ616" s="147"/>
      <c r="HR616" s="147"/>
      <c r="HS616" s="147"/>
      <c r="HT616" s="147"/>
      <c r="HU616" s="147"/>
      <c r="HV616" s="147"/>
      <c r="HW616" s="147"/>
      <c r="HX616" s="147"/>
      <c r="HY616" s="147"/>
      <c r="HZ616" s="147"/>
      <c r="IA616" s="147"/>
      <c r="IB616" s="147"/>
      <c r="IC616" s="147"/>
      <c r="ID616" s="147"/>
      <c r="IE616" s="147"/>
      <c r="IF616" s="147"/>
      <c r="IG616" s="147"/>
      <c r="IH616" s="147"/>
    </row>
    <row r="617" spans="1:242" s="76" customFormat="1" x14ac:dyDescent="0.25">
      <c r="A617" s="149"/>
      <c r="B617" s="149"/>
      <c r="C617" s="149"/>
      <c r="D617" s="149"/>
      <c r="E617" s="149"/>
      <c r="F617" s="149"/>
      <c r="G617" s="149"/>
      <c r="H617" s="147"/>
      <c r="I617" s="147"/>
      <c r="J617" s="147"/>
      <c r="K617" s="147"/>
      <c r="L617" s="147"/>
      <c r="M617" s="147"/>
      <c r="N617" s="147"/>
      <c r="O617" s="147"/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  <c r="Z617" s="147"/>
      <c r="AA617" s="147"/>
      <c r="AB617" s="147"/>
      <c r="AC617" s="147"/>
      <c r="AD617" s="147"/>
      <c r="AE617" s="147"/>
      <c r="AF617" s="147"/>
      <c r="AG617" s="147"/>
      <c r="AH617" s="147"/>
      <c r="AI617" s="147"/>
      <c r="AJ617" s="147"/>
      <c r="AK617" s="147"/>
      <c r="AL617" s="147"/>
      <c r="AM617" s="147"/>
      <c r="AN617" s="147"/>
      <c r="AO617" s="147"/>
      <c r="AP617" s="147"/>
      <c r="AQ617" s="147"/>
      <c r="AR617" s="147"/>
      <c r="AS617" s="147"/>
      <c r="AT617" s="147"/>
      <c r="AU617" s="147"/>
      <c r="AV617" s="147"/>
      <c r="AW617" s="147"/>
      <c r="AX617" s="147"/>
      <c r="AY617" s="147"/>
      <c r="AZ617" s="147"/>
      <c r="BA617" s="147"/>
      <c r="BB617" s="147"/>
      <c r="BC617" s="147"/>
      <c r="BD617" s="147"/>
      <c r="BE617" s="147"/>
      <c r="BF617" s="147"/>
      <c r="BG617" s="147"/>
      <c r="BH617" s="147"/>
      <c r="BI617" s="147"/>
      <c r="BJ617" s="147"/>
      <c r="BK617" s="147"/>
      <c r="BL617" s="147"/>
      <c r="BM617" s="147"/>
      <c r="BN617" s="147"/>
      <c r="BO617" s="147"/>
      <c r="BP617" s="147"/>
      <c r="BQ617" s="147"/>
      <c r="BR617" s="147"/>
      <c r="BS617" s="147"/>
      <c r="BT617" s="147"/>
      <c r="BU617" s="147"/>
      <c r="BV617" s="147"/>
      <c r="BW617" s="147"/>
      <c r="BX617" s="147"/>
      <c r="BY617" s="147"/>
      <c r="BZ617" s="147"/>
      <c r="CA617" s="147"/>
      <c r="CB617" s="147"/>
      <c r="CC617" s="147"/>
      <c r="CD617" s="147"/>
      <c r="CE617" s="147"/>
      <c r="CF617" s="147"/>
      <c r="CG617" s="147"/>
      <c r="CH617" s="147"/>
      <c r="CI617" s="147"/>
      <c r="CJ617" s="147"/>
      <c r="CK617" s="147"/>
      <c r="CL617" s="147"/>
      <c r="CM617" s="147"/>
      <c r="CN617" s="147"/>
      <c r="CO617" s="147"/>
      <c r="CP617" s="147"/>
      <c r="CQ617" s="147"/>
      <c r="CR617" s="147"/>
      <c r="CS617" s="147"/>
      <c r="CT617" s="147"/>
      <c r="CU617" s="147"/>
      <c r="CV617" s="147"/>
      <c r="CW617" s="147"/>
      <c r="CX617" s="147"/>
      <c r="CY617" s="147"/>
      <c r="CZ617" s="147"/>
      <c r="DA617" s="147"/>
      <c r="DB617" s="147"/>
      <c r="DC617" s="147"/>
      <c r="DD617" s="147"/>
      <c r="DE617" s="147"/>
      <c r="DF617" s="147"/>
      <c r="DG617" s="147"/>
      <c r="DH617" s="147"/>
      <c r="DI617" s="147"/>
      <c r="DJ617" s="147"/>
      <c r="DK617" s="147"/>
      <c r="DL617" s="147"/>
      <c r="DM617" s="147"/>
      <c r="DN617" s="147"/>
      <c r="DO617" s="147"/>
      <c r="DP617" s="147"/>
      <c r="DQ617" s="147"/>
      <c r="DR617" s="147"/>
      <c r="DS617" s="147"/>
      <c r="DT617" s="147"/>
      <c r="DU617" s="147"/>
      <c r="DV617" s="147"/>
      <c r="DW617" s="147"/>
      <c r="DX617" s="147"/>
      <c r="DY617" s="147"/>
      <c r="DZ617" s="147"/>
      <c r="EA617" s="147"/>
      <c r="EB617" s="147"/>
      <c r="EC617" s="147"/>
      <c r="ED617" s="147"/>
      <c r="EE617" s="147"/>
      <c r="EF617" s="147"/>
      <c r="EG617" s="147"/>
      <c r="EH617" s="147"/>
      <c r="EI617" s="147"/>
      <c r="EJ617" s="147"/>
      <c r="EK617" s="147"/>
      <c r="EL617" s="147"/>
      <c r="EM617" s="147"/>
      <c r="EN617" s="147"/>
      <c r="EO617" s="147"/>
      <c r="EP617" s="147"/>
      <c r="EQ617" s="147"/>
      <c r="ER617" s="147"/>
      <c r="ES617" s="147"/>
      <c r="ET617" s="147"/>
      <c r="EU617" s="147"/>
      <c r="EV617" s="147"/>
      <c r="EW617" s="147"/>
      <c r="EX617" s="147"/>
      <c r="EY617" s="147"/>
      <c r="EZ617" s="147"/>
      <c r="FA617" s="147"/>
      <c r="FB617" s="147"/>
      <c r="FC617" s="147"/>
      <c r="FD617" s="147"/>
      <c r="FE617" s="147"/>
      <c r="FF617" s="147"/>
      <c r="FG617" s="147"/>
      <c r="FH617" s="147"/>
      <c r="FI617" s="147"/>
      <c r="FJ617" s="147"/>
      <c r="FK617" s="147"/>
      <c r="FL617" s="147"/>
      <c r="FM617" s="147"/>
      <c r="FN617" s="147"/>
      <c r="FO617" s="147"/>
      <c r="FP617" s="147"/>
      <c r="FQ617" s="147"/>
      <c r="FR617" s="147"/>
      <c r="FS617" s="147"/>
      <c r="FT617" s="147"/>
      <c r="FU617" s="147"/>
      <c r="FV617" s="147"/>
      <c r="FW617" s="147"/>
      <c r="FX617" s="147"/>
      <c r="FY617" s="147"/>
      <c r="FZ617" s="147"/>
      <c r="GA617" s="147"/>
      <c r="GB617" s="147"/>
      <c r="GC617" s="147"/>
      <c r="GD617" s="147"/>
      <c r="GE617" s="147"/>
      <c r="GF617" s="147"/>
      <c r="GG617" s="147"/>
      <c r="GH617" s="147"/>
      <c r="GI617" s="147"/>
      <c r="GJ617" s="147"/>
      <c r="GK617" s="147"/>
      <c r="GL617" s="147"/>
      <c r="GM617" s="147"/>
      <c r="GN617" s="147"/>
      <c r="GO617" s="147"/>
      <c r="GP617" s="147"/>
      <c r="GQ617" s="147"/>
      <c r="GR617" s="147"/>
      <c r="GS617" s="147"/>
      <c r="GT617" s="147"/>
      <c r="GU617" s="147"/>
      <c r="GV617" s="147"/>
      <c r="GW617" s="147"/>
      <c r="GX617" s="147"/>
      <c r="GY617" s="147"/>
      <c r="GZ617" s="147"/>
      <c r="HA617" s="147"/>
      <c r="HB617" s="147"/>
      <c r="HC617" s="147"/>
      <c r="HD617" s="147"/>
      <c r="HE617" s="147"/>
      <c r="HF617" s="147"/>
      <c r="HG617" s="147"/>
      <c r="HH617" s="147"/>
      <c r="HI617" s="147"/>
      <c r="HJ617" s="147"/>
      <c r="HK617" s="147"/>
      <c r="HL617" s="147"/>
      <c r="HM617" s="147"/>
      <c r="HN617" s="147"/>
      <c r="HO617" s="147"/>
      <c r="HP617" s="147"/>
      <c r="HQ617" s="147"/>
      <c r="HR617" s="147"/>
      <c r="HS617" s="147"/>
      <c r="HT617" s="147"/>
      <c r="HU617" s="147"/>
      <c r="HV617" s="147"/>
      <c r="HW617" s="147"/>
      <c r="HX617" s="147"/>
      <c r="HY617" s="147"/>
      <c r="HZ617" s="147"/>
      <c r="IA617" s="147"/>
      <c r="IB617" s="147"/>
      <c r="IC617" s="147"/>
      <c r="ID617" s="147"/>
      <c r="IE617" s="147"/>
      <c r="IF617" s="147"/>
      <c r="IG617" s="147"/>
      <c r="IH617" s="147"/>
    </row>
    <row r="618" spans="1:242" s="76" customFormat="1" x14ac:dyDescent="0.25">
      <c r="A618" s="149"/>
      <c r="B618" s="149"/>
      <c r="C618" s="149"/>
      <c r="D618" s="149"/>
      <c r="E618" s="149"/>
      <c r="F618" s="149"/>
      <c r="G618" s="149"/>
      <c r="H618" s="147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  <c r="AC618" s="147"/>
      <c r="AD618" s="147"/>
      <c r="AE618" s="147"/>
      <c r="AF618" s="147"/>
      <c r="AG618" s="147"/>
      <c r="AH618" s="147"/>
      <c r="AI618" s="147"/>
      <c r="AJ618" s="147"/>
      <c r="AK618" s="147"/>
      <c r="AL618" s="147"/>
      <c r="AM618" s="147"/>
      <c r="AN618" s="147"/>
      <c r="AO618" s="147"/>
      <c r="AP618" s="147"/>
      <c r="AQ618" s="147"/>
      <c r="AR618" s="147"/>
      <c r="AS618" s="147"/>
      <c r="AT618" s="147"/>
      <c r="AU618" s="147"/>
      <c r="AV618" s="147"/>
      <c r="AW618" s="147"/>
      <c r="AX618" s="147"/>
      <c r="AY618" s="147"/>
      <c r="AZ618" s="147"/>
      <c r="BA618" s="147"/>
      <c r="BB618" s="147"/>
      <c r="BC618" s="147"/>
      <c r="BD618" s="147"/>
      <c r="BE618" s="147"/>
      <c r="BF618" s="147"/>
      <c r="BG618" s="147"/>
      <c r="BH618" s="147"/>
      <c r="BI618" s="147"/>
      <c r="BJ618" s="147"/>
      <c r="BK618" s="147"/>
      <c r="BL618" s="147"/>
      <c r="BM618" s="147"/>
      <c r="BN618" s="147"/>
      <c r="BO618" s="147"/>
      <c r="BP618" s="147"/>
      <c r="BQ618" s="147"/>
      <c r="BR618" s="147"/>
      <c r="BS618" s="147"/>
      <c r="BT618" s="147"/>
      <c r="BU618" s="147"/>
      <c r="BV618" s="147"/>
      <c r="BW618" s="147"/>
      <c r="BX618" s="147"/>
      <c r="BY618" s="147"/>
      <c r="BZ618" s="147"/>
      <c r="CA618" s="147"/>
      <c r="CB618" s="147"/>
      <c r="CC618" s="147"/>
      <c r="CD618" s="147"/>
      <c r="CE618" s="147"/>
      <c r="CF618" s="147"/>
      <c r="CG618" s="147"/>
      <c r="CH618" s="147"/>
      <c r="CI618" s="147"/>
      <c r="CJ618" s="147"/>
      <c r="CK618" s="147"/>
      <c r="CL618" s="147"/>
      <c r="CM618" s="147"/>
      <c r="CN618" s="147"/>
      <c r="CO618" s="147"/>
      <c r="CP618" s="147"/>
      <c r="CQ618" s="147"/>
      <c r="CR618" s="147"/>
      <c r="CS618" s="147"/>
      <c r="CT618" s="147"/>
      <c r="CU618" s="147"/>
      <c r="CV618" s="147"/>
      <c r="CW618" s="147"/>
      <c r="CX618" s="147"/>
      <c r="CY618" s="147"/>
      <c r="CZ618" s="147"/>
      <c r="DA618" s="147"/>
      <c r="DB618" s="147"/>
      <c r="DC618" s="147"/>
      <c r="DD618" s="147"/>
      <c r="DE618" s="147"/>
      <c r="DF618" s="147"/>
      <c r="DG618" s="147"/>
      <c r="DH618" s="147"/>
      <c r="DI618" s="147"/>
      <c r="DJ618" s="147"/>
      <c r="DK618" s="147"/>
      <c r="DL618" s="147"/>
      <c r="DM618" s="147"/>
      <c r="DN618" s="147"/>
      <c r="DO618" s="147"/>
      <c r="DP618" s="147"/>
      <c r="DQ618" s="147"/>
      <c r="DR618" s="147"/>
      <c r="DS618" s="147"/>
      <c r="DT618" s="147"/>
      <c r="DU618" s="147"/>
      <c r="DV618" s="147"/>
      <c r="DW618" s="147"/>
      <c r="DX618" s="147"/>
      <c r="DY618" s="147"/>
      <c r="DZ618" s="147"/>
      <c r="EA618" s="147"/>
      <c r="EB618" s="147"/>
      <c r="EC618" s="147"/>
      <c r="ED618" s="147"/>
      <c r="EE618" s="147"/>
      <c r="EF618" s="147"/>
      <c r="EG618" s="147"/>
      <c r="EH618" s="147"/>
      <c r="EI618" s="147"/>
      <c r="EJ618" s="147"/>
      <c r="EK618" s="147"/>
      <c r="EL618" s="147"/>
      <c r="EM618" s="147"/>
      <c r="EN618" s="147"/>
      <c r="EO618" s="147"/>
      <c r="EP618" s="147"/>
      <c r="EQ618" s="147"/>
      <c r="ER618" s="147"/>
      <c r="ES618" s="147"/>
      <c r="ET618" s="147"/>
      <c r="EU618" s="147"/>
      <c r="EV618" s="147"/>
      <c r="EW618" s="147"/>
      <c r="EX618" s="147"/>
      <c r="EY618" s="147"/>
      <c r="EZ618" s="147"/>
      <c r="FA618" s="147"/>
      <c r="FB618" s="147"/>
      <c r="FC618" s="147"/>
      <c r="FD618" s="147"/>
      <c r="FE618" s="147"/>
      <c r="FF618" s="147"/>
      <c r="FG618" s="147"/>
      <c r="FH618" s="147"/>
      <c r="FI618" s="147"/>
      <c r="FJ618" s="147"/>
      <c r="FK618" s="147"/>
      <c r="FL618" s="147"/>
      <c r="FM618" s="147"/>
      <c r="FN618" s="147"/>
      <c r="FO618" s="147"/>
      <c r="FP618" s="147"/>
      <c r="FQ618" s="147"/>
      <c r="FR618" s="147"/>
      <c r="FS618" s="147"/>
      <c r="FT618" s="147"/>
      <c r="FU618" s="147"/>
      <c r="FV618" s="147"/>
      <c r="FW618" s="147"/>
      <c r="FX618" s="147"/>
      <c r="FY618" s="147"/>
      <c r="FZ618" s="147"/>
      <c r="GA618" s="147"/>
      <c r="GB618" s="147"/>
      <c r="GC618" s="147"/>
      <c r="GD618" s="147"/>
      <c r="GE618" s="147"/>
      <c r="GF618" s="147"/>
      <c r="GG618" s="147"/>
      <c r="GH618" s="147"/>
      <c r="GI618" s="147"/>
      <c r="GJ618" s="147"/>
      <c r="GK618" s="147"/>
      <c r="GL618" s="147"/>
      <c r="GM618" s="147"/>
      <c r="GN618" s="147"/>
      <c r="GO618" s="147"/>
      <c r="GP618" s="147"/>
      <c r="GQ618" s="147"/>
      <c r="GR618" s="147"/>
      <c r="GS618" s="147"/>
      <c r="GT618" s="147"/>
      <c r="GU618" s="147"/>
      <c r="GV618" s="147"/>
      <c r="GW618" s="147"/>
      <c r="GX618" s="147"/>
      <c r="GY618" s="147"/>
      <c r="GZ618" s="147"/>
      <c r="HA618" s="147"/>
      <c r="HB618" s="147"/>
      <c r="HC618" s="147"/>
      <c r="HD618" s="147"/>
      <c r="HE618" s="147"/>
      <c r="HF618" s="147"/>
      <c r="HG618" s="147"/>
      <c r="HH618" s="147"/>
      <c r="HI618" s="147"/>
      <c r="HJ618" s="147"/>
      <c r="HK618" s="147"/>
      <c r="HL618" s="147"/>
      <c r="HM618" s="147"/>
      <c r="HN618" s="147"/>
      <c r="HO618" s="147"/>
      <c r="HP618" s="147"/>
      <c r="HQ618" s="147"/>
      <c r="HR618" s="147"/>
      <c r="HS618" s="147"/>
      <c r="HT618" s="147"/>
      <c r="HU618" s="147"/>
      <c r="HV618" s="147"/>
      <c r="HW618" s="147"/>
      <c r="HX618" s="147"/>
      <c r="HY618" s="147"/>
      <c r="HZ618" s="147"/>
      <c r="IA618" s="147"/>
      <c r="IB618" s="147"/>
      <c r="IC618" s="147"/>
      <c r="ID618" s="147"/>
      <c r="IE618" s="147"/>
      <c r="IF618" s="147"/>
      <c r="IG618" s="147"/>
      <c r="IH618" s="147"/>
    </row>
    <row r="619" spans="1:242" s="76" customFormat="1" x14ac:dyDescent="0.25">
      <c r="A619" s="149"/>
      <c r="B619" s="149"/>
      <c r="C619" s="149"/>
      <c r="D619" s="149"/>
      <c r="E619" s="149"/>
      <c r="F619" s="149"/>
      <c r="G619" s="149"/>
      <c r="H619" s="147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47"/>
      <c r="BN619" s="147"/>
      <c r="BO619" s="147"/>
      <c r="BP619" s="147"/>
      <c r="BQ619" s="147"/>
      <c r="BR619" s="147"/>
      <c r="BS619" s="147"/>
      <c r="BT619" s="147"/>
      <c r="BU619" s="147"/>
      <c r="BV619" s="147"/>
      <c r="BW619" s="147"/>
      <c r="BX619" s="147"/>
      <c r="BY619" s="147"/>
      <c r="BZ619" s="147"/>
      <c r="CA619" s="147"/>
      <c r="CB619" s="147"/>
      <c r="CC619" s="147"/>
      <c r="CD619" s="147"/>
      <c r="CE619" s="147"/>
      <c r="CF619" s="147"/>
      <c r="CG619" s="147"/>
      <c r="CH619" s="147"/>
      <c r="CI619" s="147"/>
      <c r="CJ619" s="147"/>
      <c r="CK619" s="147"/>
      <c r="CL619" s="147"/>
      <c r="CM619" s="147"/>
      <c r="CN619" s="147"/>
      <c r="CO619" s="147"/>
      <c r="CP619" s="147"/>
      <c r="CQ619" s="147"/>
      <c r="CR619" s="147"/>
      <c r="CS619" s="147"/>
      <c r="CT619" s="147"/>
      <c r="CU619" s="147"/>
      <c r="CV619" s="147"/>
      <c r="CW619" s="147"/>
      <c r="CX619" s="147"/>
      <c r="CY619" s="147"/>
      <c r="CZ619" s="147"/>
      <c r="DA619" s="147"/>
      <c r="DB619" s="147"/>
      <c r="DC619" s="147"/>
      <c r="DD619" s="147"/>
      <c r="DE619" s="147"/>
      <c r="DF619" s="147"/>
      <c r="DG619" s="147"/>
      <c r="DH619" s="147"/>
      <c r="DI619" s="147"/>
      <c r="DJ619" s="147"/>
      <c r="DK619" s="147"/>
      <c r="DL619" s="147"/>
      <c r="DM619" s="147"/>
      <c r="DN619" s="147"/>
      <c r="DO619" s="147"/>
      <c r="DP619" s="147"/>
      <c r="DQ619" s="147"/>
      <c r="DR619" s="147"/>
      <c r="DS619" s="147"/>
      <c r="DT619" s="147"/>
      <c r="DU619" s="147"/>
      <c r="DV619" s="147"/>
      <c r="DW619" s="147"/>
      <c r="DX619" s="147"/>
      <c r="DY619" s="147"/>
      <c r="DZ619" s="147"/>
      <c r="EA619" s="147"/>
      <c r="EB619" s="147"/>
      <c r="EC619" s="147"/>
      <c r="ED619" s="147"/>
      <c r="EE619" s="147"/>
      <c r="EF619" s="147"/>
      <c r="EG619" s="147"/>
      <c r="EH619" s="147"/>
      <c r="EI619" s="147"/>
      <c r="EJ619" s="147"/>
      <c r="EK619" s="147"/>
      <c r="EL619" s="147"/>
      <c r="EM619" s="147"/>
      <c r="EN619" s="147"/>
      <c r="EO619" s="147"/>
      <c r="EP619" s="147"/>
      <c r="EQ619" s="147"/>
      <c r="ER619" s="147"/>
      <c r="ES619" s="147"/>
      <c r="ET619" s="147"/>
      <c r="EU619" s="147"/>
      <c r="EV619" s="147"/>
      <c r="EW619" s="147"/>
      <c r="EX619" s="147"/>
      <c r="EY619" s="147"/>
      <c r="EZ619" s="147"/>
      <c r="FA619" s="147"/>
      <c r="FB619" s="147"/>
      <c r="FC619" s="147"/>
      <c r="FD619" s="147"/>
      <c r="FE619" s="147"/>
      <c r="FF619" s="147"/>
      <c r="FG619" s="147"/>
      <c r="FH619" s="147"/>
      <c r="FI619" s="147"/>
      <c r="FJ619" s="147"/>
      <c r="FK619" s="147"/>
      <c r="FL619" s="147"/>
      <c r="FM619" s="147"/>
      <c r="FN619" s="147"/>
      <c r="FO619" s="147"/>
      <c r="FP619" s="147"/>
      <c r="FQ619" s="147"/>
      <c r="FR619" s="147"/>
      <c r="FS619" s="147"/>
      <c r="FT619" s="147"/>
      <c r="FU619" s="147"/>
      <c r="FV619" s="147"/>
      <c r="FW619" s="147"/>
      <c r="FX619" s="147"/>
      <c r="FY619" s="147"/>
      <c r="FZ619" s="147"/>
      <c r="GA619" s="147"/>
      <c r="GB619" s="147"/>
      <c r="GC619" s="147"/>
      <c r="GD619" s="147"/>
      <c r="GE619" s="147"/>
      <c r="GF619" s="147"/>
      <c r="GG619" s="147"/>
      <c r="GH619" s="147"/>
      <c r="GI619" s="147"/>
      <c r="GJ619" s="147"/>
      <c r="GK619" s="147"/>
      <c r="GL619" s="147"/>
      <c r="GM619" s="147"/>
      <c r="GN619" s="147"/>
      <c r="GO619" s="147"/>
      <c r="GP619" s="147"/>
      <c r="GQ619" s="147"/>
      <c r="GR619" s="147"/>
      <c r="GS619" s="147"/>
      <c r="GT619" s="147"/>
      <c r="GU619" s="147"/>
      <c r="GV619" s="147"/>
      <c r="GW619" s="147"/>
      <c r="GX619" s="147"/>
      <c r="GY619" s="147"/>
      <c r="GZ619" s="147"/>
      <c r="HA619" s="147"/>
      <c r="HB619" s="147"/>
      <c r="HC619" s="147"/>
      <c r="HD619" s="147"/>
      <c r="HE619" s="147"/>
      <c r="HF619" s="147"/>
      <c r="HG619" s="147"/>
      <c r="HH619" s="147"/>
      <c r="HI619" s="147"/>
      <c r="HJ619" s="147"/>
      <c r="HK619" s="147"/>
      <c r="HL619" s="147"/>
      <c r="HM619" s="147"/>
      <c r="HN619" s="147"/>
      <c r="HO619" s="147"/>
      <c r="HP619" s="147"/>
      <c r="HQ619" s="147"/>
      <c r="HR619" s="147"/>
      <c r="HS619" s="147"/>
      <c r="HT619" s="147"/>
      <c r="HU619" s="147"/>
      <c r="HV619" s="147"/>
      <c r="HW619" s="147"/>
      <c r="HX619" s="147"/>
      <c r="HY619" s="147"/>
      <c r="HZ619" s="147"/>
      <c r="IA619" s="147"/>
      <c r="IB619" s="147"/>
      <c r="IC619" s="147"/>
      <c r="ID619" s="147"/>
      <c r="IE619" s="147"/>
      <c r="IF619" s="147"/>
      <c r="IG619" s="147"/>
      <c r="IH619" s="147"/>
    </row>
    <row r="620" spans="1:242" s="76" customFormat="1" x14ac:dyDescent="0.25">
      <c r="A620" s="149"/>
      <c r="B620" s="149"/>
      <c r="C620" s="149"/>
      <c r="D620" s="149"/>
      <c r="E620" s="149"/>
      <c r="F620" s="149"/>
      <c r="G620" s="149"/>
      <c r="H620" s="147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47"/>
      <c r="BN620" s="147"/>
      <c r="BO620" s="147"/>
      <c r="BP620" s="147"/>
      <c r="BQ620" s="147"/>
      <c r="BR620" s="147"/>
      <c r="BS620" s="147"/>
      <c r="BT620" s="147"/>
      <c r="BU620" s="147"/>
      <c r="BV620" s="147"/>
      <c r="BW620" s="147"/>
      <c r="BX620" s="147"/>
      <c r="BY620" s="147"/>
      <c r="BZ620" s="147"/>
      <c r="CA620" s="147"/>
      <c r="CB620" s="147"/>
      <c r="CC620" s="147"/>
      <c r="CD620" s="147"/>
      <c r="CE620" s="147"/>
      <c r="CF620" s="147"/>
      <c r="CG620" s="147"/>
      <c r="CH620" s="147"/>
      <c r="CI620" s="147"/>
      <c r="CJ620" s="147"/>
      <c r="CK620" s="147"/>
      <c r="CL620" s="147"/>
      <c r="CM620" s="147"/>
      <c r="CN620" s="147"/>
      <c r="CO620" s="147"/>
      <c r="CP620" s="147"/>
      <c r="CQ620" s="147"/>
      <c r="CR620" s="147"/>
      <c r="CS620" s="147"/>
      <c r="CT620" s="147"/>
      <c r="CU620" s="147"/>
      <c r="CV620" s="147"/>
      <c r="CW620" s="147"/>
      <c r="CX620" s="147"/>
      <c r="CY620" s="147"/>
      <c r="CZ620" s="147"/>
      <c r="DA620" s="147"/>
      <c r="DB620" s="147"/>
      <c r="DC620" s="147"/>
      <c r="DD620" s="147"/>
      <c r="DE620" s="147"/>
      <c r="DF620" s="147"/>
      <c r="DG620" s="147"/>
      <c r="DH620" s="147"/>
      <c r="DI620" s="147"/>
      <c r="DJ620" s="147"/>
      <c r="DK620" s="147"/>
      <c r="DL620" s="147"/>
      <c r="DM620" s="147"/>
      <c r="DN620" s="147"/>
      <c r="DO620" s="147"/>
      <c r="DP620" s="147"/>
      <c r="DQ620" s="147"/>
      <c r="DR620" s="147"/>
      <c r="DS620" s="147"/>
      <c r="DT620" s="147"/>
      <c r="DU620" s="147"/>
      <c r="DV620" s="147"/>
      <c r="DW620" s="147"/>
      <c r="DX620" s="147"/>
      <c r="DY620" s="147"/>
      <c r="DZ620" s="147"/>
      <c r="EA620" s="147"/>
      <c r="EB620" s="147"/>
      <c r="EC620" s="147"/>
      <c r="ED620" s="147"/>
      <c r="EE620" s="147"/>
      <c r="EF620" s="147"/>
      <c r="EG620" s="147"/>
      <c r="EH620" s="147"/>
      <c r="EI620" s="147"/>
      <c r="EJ620" s="147"/>
      <c r="EK620" s="147"/>
      <c r="EL620" s="147"/>
      <c r="EM620" s="147"/>
      <c r="EN620" s="147"/>
      <c r="EO620" s="147"/>
      <c r="EP620" s="147"/>
      <c r="EQ620" s="147"/>
      <c r="ER620" s="147"/>
      <c r="ES620" s="147"/>
      <c r="ET620" s="147"/>
      <c r="EU620" s="147"/>
      <c r="EV620" s="147"/>
      <c r="EW620" s="147"/>
      <c r="EX620" s="147"/>
      <c r="EY620" s="147"/>
      <c r="EZ620" s="147"/>
      <c r="FA620" s="147"/>
      <c r="FB620" s="147"/>
      <c r="FC620" s="147"/>
      <c r="FD620" s="147"/>
      <c r="FE620" s="147"/>
      <c r="FF620" s="147"/>
      <c r="FG620" s="147"/>
      <c r="FH620" s="147"/>
      <c r="FI620" s="147"/>
      <c r="FJ620" s="147"/>
      <c r="FK620" s="147"/>
      <c r="FL620" s="147"/>
      <c r="FM620" s="147"/>
      <c r="FN620" s="147"/>
      <c r="FO620" s="147"/>
      <c r="FP620" s="147"/>
      <c r="FQ620" s="147"/>
      <c r="FR620" s="147"/>
      <c r="FS620" s="147"/>
      <c r="FT620" s="147"/>
      <c r="FU620" s="147"/>
      <c r="FV620" s="147"/>
      <c r="FW620" s="147"/>
      <c r="FX620" s="147"/>
      <c r="FY620" s="147"/>
      <c r="FZ620" s="147"/>
      <c r="GA620" s="147"/>
      <c r="GB620" s="147"/>
      <c r="GC620" s="147"/>
      <c r="GD620" s="147"/>
      <c r="GE620" s="147"/>
      <c r="GF620" s="147"/>
      <c r="GG620" s="147"/>
      <c r="GH620" s="147"/>
      <c r="GI620" s="147"/>
      <c r="GJ620" s="147"/>
      <c r="GK620" s="147"/>
      <c r="GL620" s="147"/>
      <c r="GM620" s="147"/>
      <c r="GN620" s="147"/>
      <c r="GO620" s="147"/>
      <c r="GP620" s="147"/>
      <c r="GQ620" s="147"/>
      <c r="GR620" s="147"/>
      <c r="GS620" s="147"/>
      <c r="GT620" s="147"/>
      <c r="GU620" s="147"/>
      <c r="GV620" s="147"/>
      <c r="GW620" s="147"/>
      <c r="GX620" s="147"/>
      <c r="GY620" s="147"/>
      <c r="GZ620" s="147"/>
      <c r="HA620" s="147"/>
      <c r="HB620" s="147"/>
      <c r="HC620" s="147"/>
      <c r="HD620" s="147"/>
      <c r="HE620" s="147"/>
      <c r="HF620" s="147"/>
      <c r="HG620" s="147"/>
      <c r="HH620" s="147"/>
      <c r="HI620" s="147"/>
      <c r="HJ620" s="147"/>
      <c r="HK620" s="147"/>
      <c r="HL620" s="147"/>
      <c r="HM620" s="147"/>
      <c r="HN620" s="147"/>
      <c r="HO620" s="147"/>
      <c r="HP620" s="147"/>
      <c r="HQ620" s="147"/>
      <c r="HR620" s="147"/>
      <c r="HS620" s="147"/>
      <c r="HT620" s="147"/>
      <c r="HU620" s="147"/>
      <c r="HV620" s="147"/>
      <c r="HW620" s="147"/>
      <c r="HX620" s="147"/>
      <c r="HY620" s="147"/>
      <c r="HZ620" s="147"/>
      <c r="IA620" s="147"/>
      <c r="IB620" s="147"/>
      <c r="IC620" s="147"/>
      <c r="ID620" s="147"/>
      <c r="IE620" s="147"/>
      <c r="IF620" s="147"/>
      <c r="IG620" s="147"/>
      <c r="IH620" s="147"/>
    </row>
    <row r="621" spans="1:242" s="76" customFormat="1" x14ac:dyDescent="0.25">
      <c r="A621" s="149"/>
      <c r="B621" s="149"/>
      <c r="C621" s="149"/>
      <c r="D621" s="149"/>
      <c r="E621" s="149"/>
      <c r="F621" s="149"/>
      <c r="G621" s="149"/>
      <c r="H621" s="147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47"/>
      <c r="BN621" s="147"/>
      <c r="BO621" s="147"/>
      <c r="BP621" s="147"/>
      <c r="BQ621" s="147"/>
      <c r="BR621" s="147"/>
      <c r="BS621" s="147"/>
      <c r="BT621" s="147"/>
      <c r="BU621" s="147"/>
      <c r="BV621" s="147"/>
      <c r="BW621" s="147"/>
      <c r="BX621" s="147"/>
      <c r="BY621" s="147"/>
      <c r="BZ621" s="147"/>
      <c r="CA621" s="147"/>
      <c r="CB621" s="147"/>
      <c r="CC621" s="147"/>
      <c r="CD621" s="147"/>
      <c r="CE621" s="147"/>
      <c r="CF621" s="147"/>
      <c r="CG621" s="147"/>
      <c r="CH621" s="147"/>
      <c r="CI621" s="147"/>
      <c r="CJ621" s="147"/>
      <c r="CK621" s="147"/>
      <c r="CL621" s="147"/>
      <c r="CM621" s="147"/>
      <c r="CN621" s="147"/>
      <c r="CO621" s="147"/>
      <c r="CP621" s="147"/>
      <c r="CQ621" s="147"/>
      <c r="CR621" s="147"/>
      <c r="CS621" s="147"/>
      <c r="CT621" s="147"/>
      <c r="CU621" s="147"/>
      <c r="CV621" s="147"/>
      <c r="CW621" s="147"/>
      <c r="CX621" s="147"/>
      <c r="CY621" s="147"/>
      <c r="CZ621" s="147"/>
      <c r="DA621" s="147"/>
      <c r="DB621" s="147"/>
      <c r="DC621" s="147"/>
      <c r="DD621" s="147"/>
      <c r="DE621" s="147"/>
      <c r="DF621" s="147"/>
      <c r="DG621" s="147"/>
      <c r="DH621" s="147"/>
      <c r="DI621" s="147"/>
      <c r="DJ621" s="147"/>
      <c r="DK621" s="147"/>
      <c r="DL621" s="147"/>
      <c r="DM621" s="147"/>
      <c r="DN621" s="147"/>
      <c r="DO621" s="147"/>
      <c r="DP621" s="147"/>
      <c r="DQ621" s="147"/>
      <c r="DR621" s="147"/>
      <c r="DS621" s="147"/>
      <c r="DT621" s="147"/>
      <c r="DU621" s="147"/>
      <c r="DV621" s="147"/>
      <c r="DW621" s="147"/>
      <c r="DX621" s="147"/>
      <c r="DY621" s="147"/>
      <c r="DZ621" s="147"/>
      <c r="EA621" s="147"/>
      <c r="EB621" s="147"/>
      <c r="EC621" s="147"/>
      <c r="ED621" s="147"/>
      <c r="EE621" s="147"/>
      <c r="EF621" s="147"/>
      <c r="EG621" s="147"/>
      <c r="EH621" s="147"/>
      <c r="EI621" s="147"/>
      <c r="EJ621" s="147"/>
      <c r="EK621" s="147"/>
      <c r="EL621" s="147"/>
      <c r="EM621" s="147"/>
      <c r="EN621" s="147"/>
      <c r="EO621" s="147"/>
      <c r="EP621" s="147"/>
      <c r="EQ621" s="147"/>
      <c r="ER621" s="147"/>
      <c r="ES621" s="147"/>
      <c r="ET621" s="147"/>
      <c r="EU621" s="147"/>
      <c r="EV621" s="147"/>
      <c r="EW621" s="147"/>
      <c r="EX621" s="147"/>
      <c r="EY621" s="147"/>
      <c r="EZ621" s="147"/>
      <c r="FA621" s="147"/>
      <c r="FB621" s="147"/>
      <c r="FC621" s="147"/>
      <c r="FD621" s="147"/>
      <c r="FE621" s="147"/>
      <c r="FF621" s="147"/>
      <c r="FG621" s="147"/>
      <c r="FH621" s="147"/>
      <c r="FI621" s="147"/>
      <c r="FJ621" s="147"/>
      <c r="FK621" s="147"/>
      <c r="FL621" s="147"/>
      <c r="FM621" s="147"/>
      <c r="FN621" s="147"/>
      <c r="FO621" s="147"/>
      <c r="FP621" s="147"/>
      <c r="FQ621" s="147"/>
      <c r="FR621" s="147"/>
      <c r="FS621" s="147"/>
      <c r="FT621" s="147"/>
      <c r="FU621" s="147"/>
      <c r="FV621" s="147"/>
      <c r="FW621" s="147"/>
      <c r="FX621" s="147"/>
      <c r="FY621" s="147"/>
      <c r="FZ621" s="147"/>
      <c r="GA621" s="147"/>
      <c r="GB621" s="147"/>
      <c r="GC621" s="147"/>
      <c r="GD621" s="147"/>
      <c r="GE621" s="147"/>
      <c r="GF621" s="147"/>
      <c r="GG621" s="147"/>
      <c r="GH621" s="147"/>
      <c r="GI621" s="147"/>
      <c r="GJ621" s="147"/>
      <c r="GK621" s="147"/>
      <c r="GL621" s="147"/>
      <c r="GM621" s="147"/>
      <c r="GN621" s="147"/>
      <c r="GO621" s="147"/>
      <c r="GP621" s="147"/>
      <c r="GQ621" s="147"/>
      <c r="GR621" s="147"/>
      <c r="GS621" s="147"/>
      <c r="GT621" s="147"/>
      <c r="GU621" s="147"/>
      <c r="GV621" s="147"/>
      <c r="GW621" s="147"/>
      <c r="GX621" s="147"/>
      <c r="GY621" s="147"/>
      <c r="GZ621" s="147"/>
      <c r="HA621" s="147"/>
      <c r="HB621" s="147"/>
      <c r="HC621" s="147"/>
      <c r="HD621" s="147"/>
      <c r="HE621" s="147"/>
      <c r="HF621" s="147"/>
      <c r="HG621" s="147"/>
      <c r="HH621" s="147"/>
      <c r="HI621" s="147"/>
      <c r="HJ621" s="147"/>
      <c r="HK621" s="147"/>
      <c r="HL621" s="147"/>
      <c r="HM621" s="147"/>
      <c r="HN621" s="147"/>
      <c r="HO621" s="147"/>
      <c r="HP621" s="147"/>
      <c r="HQ621" s="147"/>
      <c r="HR621" s="147"/>
      <c r="HS621" s="147"/>
      <c r="HT621" s="147"/>
      <c r="HU621" s="147"/>
      <c r="HV621" s="147"/>
      <c r="HW621" s="147"/>
      <c r="HX621" s="147"/>
      <c r="HY621" s="147"/>
      <c r="HZ621" s="147"/>
      <c r="IA621" s="147"/>
      <c r="IB621" s="147"/>
      <c r="IC621" s="147"/>
      <c r="ID621" s="147"/>
      <c r="IE621" s="147"/>
      <c r="IF621" s="147"/>
      <c r="IG621" s="147"/>
      <c r="IH621" s="147"/>
    </row>
    <row r="622" spans="1:242" s="76" customFormat="1" x14ac:dyDescent="0.25">
      <c r="A622" s="149"/>
      <c r="B622" s="149"/>
      <c r="C622" s="149"/>
      <c r="D622" s="149"/>
      <c r="E622" s="149"/>
      <c r="F622" s="149"/>
      <c r="G622" s="149"/>
      <c r="H622" s="147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47"/>
      <c r="BN622" s="147"/>
      <c r="BO622" s="147"/>
      <c r="BP622" s="147"/>
      <c r="BQ622" s="147"/>
      <c r="BR622" s="147"/>
      <c r="BS622" s="147"/>
      <c r="BT622" s="147"/>
      <c r="BU622" s="147"/>
      <c r="BV622" s="147"/>
      <c r="BW622" s="147"/>
      <c r="BX622" s="147"/>
      <c r="BY622" s="147"/>
      <c r="BZ622" s="147"/>
      <c r="CA622" s="147"/>
      <c r="CB622" s="147"/>
      <c r="CC622" s="147"/>
      <c r="CD622" s="147"/>
      <c r="CE622" s="147"/>
      <c r="CF622" s="147"/>
      <c r="CG622" s="147"/>
      <c r="CH622" s="147"/>
      <c r="CI622" s="147"/>
      <c r="CJ622" s="147"/>
      <c r="CK622" s="147"/>
      <c r="CL622" s="147"/>
      <c r="CM622" s="147"/>
      <c r="CN622" s="147"/>
      <c r="CO622" s="147"/>
      <c r="CP622" s="147"/>
      <c r="CQ622" s="147"/>
      <c r="CR622" s="147"/>
      <c r="CS622" s="147"/>
      <c r="CT622" s="147"/>
      <c r="CU622" s="147"/>
      <c r="CV622" s="147"/>
      <c r="CW622" s="147"/>
      <c r="CX622" s="147"/>
      <c r="CY622" s="147"/>
      <c r="CZ622" s="147"/>
      <c r="DA622" s="147"/>
      <c r="DB622" s="147"/>
      <c r="DC622" s="147"/>
      <c r="DD622" s="147"/>
      <c r="DE622" s="147"/>
      <c r="DF622" s="147"/>
      <c r="DG622" s="147"/>
      <c r="DH622" s="147"/>
      <c r="DI622" s="147"/>
      <c r="DJ622" s="147"/>
      <c r="DK622" s="147"/>
      <c r="DL622" s="147"/>
      <c r="DM622" s="147"/>
      <c r="DN622" s="147"/>
      <c r="DO622" s="147"/>
      <c r="DP622" s="147"/>
      <c r="DQ622" s="147"/>
      <c r="DR622" s="147"/>
      <c r="DS622" s="147"/>
      <c r="DT622" s="147"/>
      <c r="DU622" s="147"/>
      <c r="DV622" s="147"/>
      <c r="DW622" s="147"/>
      <c r="DX622" s="147"/>
      <c r="DY622" s="147"/>
      <c r="DZ622" s="147"/>
      <c r="EA622" s="147"/>
      <c r="EB622" s="147"/>
      <c r="EC622" s="147"/>
      <c r="ED622" s="147"/>
      <c r="EE622" s="147"/>
      <c r="EF622" s="147"/>
      <c r="EG622" s="147"/>
      <c r="EH622" s="147"/>
      <c r="EI622" s="147"/>
      <c r="EJ622" s="147"/>
      <c r="EK622" s="147"/>
      <c r="EL622" s="147"/>
      <c r="EM622" s="147"/>
      <c r="EN622" s="147"/>
      <c r="EO622" s="147"/>
      <c r="EP622" s="147"/>
      <c r="EQ622" s="147"/>
      <c r="ER622" s="147"/>
      <c r="ES622" s="147"/>
      <c r="ET622" s="147"/>
      <c r="EU622" s="147"/>
      <c r="EV622" s="147"/>
      <c r="EW622" s="147"/>
      <c r="EX622" s="147"/>
      <c r="EY622" s="147"/>
      <c r="EZ622" s="147"/>
      <c r="FA622" s="147"/>
      <c r="FB622" s="147"/>
      <c r="FC622" s="147"/>
      <c r="FD622" s="147"/>
      <c r="FE622" s="147"/>
      <c r="FF622" s="147"/>
      <c r="FG622" s="147"/>
      <c r="FH622" s="147"/>
      <c r="FI622" s="147"/>
      <c r="FJ622" s="147"/>
      <c r="FK622" s="147"/>
      <c r="FL622" s="147"/>
      <c r="FM622" s="147"/>
      <c r="FN622" s="147"/>
      <c r="FO622" s="147"/>
      <c r="FP622" s="147"/>
      <c r="FQ622" s="147"/>
      <c r="FR622" s="147"/>
      <c r="FS622" s="147"/>
      <c r="FT622" s="147"/>
      <c r="FU622" s="147"/>
      <c r="FV622" s="147"/>
      <c r="FW622" s="147"/>
      <c r="FX622" s="147"/>
      <c r="FY622" s="147"/>
      <c r="FZ622" s="147"/>
      <c r="GA622" s="147"/>
      <c r="GB622" s="147"/>
      <c r="GC622" s="147"/>
      <c r="GD622" s="147"/>
      <c r="GE622" s="147"/>
      <c r="GF622" s="147"/>
      <c r="GG622" s="147"/>
      <c r="GH622" s="147"/>
      <c r="GI622" s="147"/>
      <c r="GJ622" s="147"/>
      <c r="GK622" s="147"/>
      <c r="GL622" s="147"/>
      <c r="GM622" s="147"/>
      <c r="GN622" s="147"/>
      <c r="GO622" s="147"/>
      <c r="GP622" s="147"/>
      <c r="GQ622" s="147"/>
      <c r="GR622" s="147"/>
      <c r="GS622" s="147"/>
      <c r="GT622" s="147"/>
      <c r="GU622" s="147"/>
      <c r="GV622" s="147"/>
      <c r="GW622" s="147"/>
      <c r="GX622" s="147"/>
      <c r="GY622" s="147"/>
      <c r="GZ622" s="147"/>
      <c r="HA622" s="147"/>
      <c r="HB622" s="147"/>
      <c r="HC622" s="147"/>
      <c r="HD622" s="147"/>
      <c r="HE622" s="147"/>
      <c r="HF622" s="147"/>
      <c r="HG622" s="147"/>
      <c r="HH622" s="147"/>
      <c r="HI622" s="147"/>
      <c r="HJ622" s="147"/>
      <c r="HK622" s="147"/>
      <c r="HL622" s="147"/>
      <c r="HM622" s="147"/>
      <c r="HN622" s="147"/>
      <c r="HO622" s="147"/>
      <c r="HP622" s="147"/>
      <c r="HQ622" s="147"/>
      <c r="HR622" s="147"/>
      <c r="HS622" s="147"/>
      <c r="HT622" s="147"/>
      <c r="HU622" s="147"/>
      <c r="HV622" s="147"/>
      <c r="HW622" s="147"/>
      <c r="HX622" s="147"/>
      <c r="HY622" s="147"/>
      <c r="HZ622" s="147"/>
      <c r="IA622" s="147"/>
      <c r="IB622" s="147"/>
      <c r="IC622" s="147"/>
      <c r="ID622" s="147"/>
      <c r="IE622" s="147"/>
      <c r="IF622" s="147"/>
      <c r="IG622" s="147"/>
      <c r="IH622" s="147"/>
    </row>
    <row r="623" spans="1:242" s="76" customFormat="1" x14ac:dyDescent="0.25">
      <c r="A623" s="154" t="s">
        <v>426</v>
      </c>
      <c r="B623" s="154"/>
      <c r="C623" s="150"/>
      <c r="D623" s="74"/>
      <c r="E623" s="151"/>
      <c r="F623" s="134"/>
      <c r="G623" s="151"/>
      <c r="H623" s="148"/>
      <c r="I623" s="148"/>
      <c r="J623" s="148"/>
      <c r="K623" s="148"/>
      <c r="L623" s="148"/>
      <c r="M623" s="148"/>
      <c r="N623" s="148"/>
      <c r="O623" s="148"/>
      <c r="P623" s="148"/>
      <c r="Q623" s="148"/>
      <c r="R623" s="148"/>
      <c r="S623" s="148"/>
      <c r="T623" s="148"/>
      <c r="U623" s="148"/>
      <c r="V623" s="148"/>
      <c r="W623" s="148"/>
      <c r="X623" s="148"/>
      <c r="Y623" s="148"/>
      <c r="Z623" s="148"/>
      <c r="AA623" s="148"/>
      <c r="AB623" s="148"/>
      <c r="AC623" s="148"/>
      <c r="AD623" s="148"/>
      <c r="AE623" s="148"/>
      <c r="AF623" s="148"/>
      <c r="AG623" s="148"/>
      <c r="AH623" s="148"/>
      <c r="AI623" s="148"/>
      <c r="AJ623" s="148"/>
      <c r="AK623" s="148"/>
      <c r="AL623" s="148"/>
      <c r="AM623" s="148"/>
      <c r="AN623" s="148"/>
      <c r="AO623" s="148"/>
      <c r="AP623" s="148"/>
      <c r="AQ623" s="148"/>
      <c r="AR623" s="148"/>
      <c r="AS623" s="148"/>
      <c r="AT623" s="148"/>
      <c r="AU623" s="148"/>
      <c r="AV623" s="148"/>
      <c r="AW623" s="148"/>
      <c r="AX623" s="148"/>
      <c r="AY623" s="148"/>
      <c r="AZ623" s="148"/>
      <c r="BA623" s="148"/>
      <c r="BB623" s="148"/>
      <c r="BC623" s="148"/>
      <c r="BD623" s="148"/>
      <c r="BE623" s="148"/>
      <c r="BF623" s="148"/>
      <c r="BG623" s="148"/>
      <c r="BH623" s="148"/>
      <c r="BI623" s="148"/>
      <c r="BJ623" s="148"/>
      <c r="BK623" s="148"/>
      <c r="BL623" s="148"/>
      <c r="BM623" s="148"/>
      <c r="BN623" s="148"/>
      <c r="BO623" s="148"/>
      <c r="BP623" s="148"/>
      <c r="BQ623" s="148"/>
      <c r="BR623" s="148"/>
      <c r="BS623" s="148"/>
      <c r="BT623" s="148"/>
      <c r="BU623" s="148"/>
      <c r="BV623" s="148"/>
      <c r="BW623" s="148"/>
      <c r="BX623" s="148"/>
      <c r="BY623" s="148"/>
      <c r="BZ623" s="148"/>
      <c r="CA623" s="148"/>
      <c r="CB623" s="148"/>
      <c r="CC623" s="148"/>
      <c r="CD623" s="148"/>
      <c r="CE623" s="148"/>
      <c r="CF623" s="148"/>
      <c r="CG623" s="148"/>
      <c r="CH623" s="148"/>
      <c r="CI623" s="148"/>
      <c r="CJ623" s="148"/>
      <c r="CK623" s="148"/>
      <c r="CL623" s="148"/>
      <c r="CM623" s="148"/>
      <c r="CN623" s="148"/>
      <c r="CO623" s="148"/>
      <c r="CP623" s="148"/>
      <c r="CQ623" s="148"/>
      <c r="CR623" s="148"/>
      <c r="CS623" s="148"/>
      <c r="CT623" s="148"/>
      <c r="CU623" s="148"/>
      <c r="CV623" s="148"/>
      <c r="CW623" s="148"/>
      <c r="CX623" s="148"/>
      <c r="CY623" s="148"/>
      <c r="CZ623" s="148"/>
      <c r="DA623" s="148"/>
      <c r="DB623" s="148"/>
      <c r="DC623" s="148"/>
      <c r="DD623" s="148"/>
      <c r="DE623" s="148"/>
      <c r="DF623" s="148"/>
      <c r="DG623" s="148"/>
      <c r="DH623" s="148"/>
      <c r="DI623" s="148"/>
      <c r="DJ623" s="148"/>
      <c r="DK623" s="148"/>
      <c r="DL623" s="148"/>
      <c r="DM623" s="148"/>
      <c r="DN623" s="148"/>
      <c r="DO623" s="148"/>
      <c r="DP623" s="148"/>
      <c r="DQ623" s="148"/>
      <c r="DR623" s="148"/>
      <c r="DS623" s="148"/>
      <c r="DT623" s="148"/>
      <c r="DU623" s="148"/>
      <c r="DV623" s="148"/>
      <c r="DW623" s="148"/>
      <c r="DX623" s="148"/>
      <c r="DY623" s="148"/>
      <c r="DZ623" s="148"/>
      <c r="EA623" s="148"/>
      <c r="EB623" s="148"/>
      <c r="EC623" s="148"/>
      <c r="ED623" s="148"/>
      <c r="EE623" s="148"/>
      <c r="EF623" s="148"/>
      <c r="EG623" s="148"/>
      <c r="EH623" s="148"/>
      <c r="EI623" s="148"/>
      <c r="EJ623" s="148"/>
      <c r="EK623" s="148"/>
      <c r="EL623" s="148"/>
      <c r="EM623" s="148"/>
      <c r="EN623" s="148"/>
      <c r="EO623" s="148"/>
      <c r="EP623" s="148"/>
      <c r="EQ623" s="148"/>
      <c r="ER623" s="148"/>
      <c r="ES623" s="148"/>
      <c r="ET623" s="148"/>
      <c r="EU623" s="148"/>
      <c r="EV623" s="148"/>
      <c r="EW623" s="148"/>
      <c r="EX623" s="148"/>
      <c r="EY623" s="148"/>
      <c r="EZ623" s="148"/>
      <c r="FA623" s="148"/>
      <c r="FB623" s="148"/>
      <c r="FC623" s="148"/>
      <c r="FD623" s="148"/>
      <c r="FE623" s="148"/>
      <c r="FF623" s="148"/>
      <c r="FG623" s="148"/>
      <c r="FH623" s="148"/>
      <c r="FI623" s="148"/>
      <c r="FJ623" s="148"/>
      <c r="FK623" s="148"/>
      <c r="FL623" s="148"/>
      <c r="FM623" s="148"/>
      <c r="FN623" s="148"/>
      <c r="FO623" s="148"/>
    </row>
    <row r="624" spans="1:242" s="146" customFormat="1" x14ac:dyDescent="0.25">
      <c r="A624" s="155" t="s">
        <v>427</v>
      </c>
      <c r="B624" s="155"/>
      <c r="C624" s="151"/>
      <c r="D624" s="127"/>
      <c r="E624" s="151"/>
      <c r="F624" s="134"/>
      <c r="G624" s="151"/>
      <c r="H624" s="152"/>
      <c r="I624" s="152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  <c r="AA624" s="152"/>
      <c r="AB624" s="152"/>
      <c r="AC624" s="152"/>
      <c r="AD624" s="152"/>
      <c r="AE624" s="152"/>
      <c r="AF624" s="152"/>
      <c r="AG624" s="152"/>
      <c r="AH624" s="152"/>
      <c r="AI624" s="152"/>
      <c r="AJ624" s="152"/>
      <c r="AK624" s="152"/>
      <c r="AL624" s="152"/>
      <c r="AM624" s="152"/>
      <c r="AN624" s="152"/>
      <c r="AO624" s="152"/>
      <c r="AP624" s="152"/>
      <c r="AQ624" s="152"/>
      <c r="AR624" s="152"/>
      <c r="AS624" s="152"/>
      <c r="AT624" s="152"/>
      <c r="AU624" s="152"/>
      <c r="AV624" s="152"/>
      <c r="AW624" s="152"/>
      <c r="AX624" s="152"/>
      <c r="AY624" s="152"/>
      <c r="AZ624" s="152"/>
      <c r="BA624" s="152"/>
      <c r="BB624" s="152"/>
      <c r="BC624" s="152"/>
      <c r="BD624" s="152"/>
      <c r="BE624" s="152"/>
      <c r="BF624" s="152"/>
      <c r="BG624" s="152"/>
      <c r="BH624" s="152"/>
      <c r="BI624" s="152"/>
      <c r="BJ624" s="152"/>
      <c r="BK624" s="152"/>
      <c r="BL624" s="152"/>
      <c r="BM624" s="152"/>
      <c r="BN624" s="152"/>
      <c r="BO624" s="152"/>
      <c r="BP624" s="152"/>
      <c r="BQ624" s="152"/>
      <c r="BR624" s="152"/>
      <c r="BS624" s="152"/>
      <c r="BT624" s="152"/>
      <c r="BU624" s="152"/>
      <c r="BV624" s="152"/>
      <c r="BW624" s="152"/>
      <c r="BX624" s="152"/>
      <c r="BY624" s="152"/>
      <c r="BZ624" s="152"/>
      <c r="CA624" s="152"/>
      <c r="CB624" s="152"/>
      <c r="CC624" s="152"/>
      <c r="CD624" s="152"/>
      <c r="CE624" s="152"/>
      <c r="CF624" s="152"/>
      <c r="CG624" s="152"/>
      <c r="CH624" s="152"/>
      <c r="CI624" s="152"/>
      <c r="CJ624" s="152"/>
      <c r="CK624" s="152"/>
      <c r="CL624" s="152"/>
      <c r="CM624" s="152"/>
      <c r="CN624" s="152"/>
      <c r="CO624" s="152"/>
      <c r="CP624" s="152"/>
      <c r="CQ624" s="152"/>
      <c r="CR624" s="152"/>
      <c r="CS624" s="152"/>
      <c r="CT624" s="152"/>
      <c r="CU624" s="152"/>
      <c r="CV624" s="152"/>
      <c r="CW624" s="152"/>
      <c r="CX624" s="152"/>
      <c r="CY624" s="152"/>
      <c r="CZ624" s="152"/>
      <c r="DA624" s="152"/>
      <c r="DB624" s="152"/>
      <c r="DC624" s="152"/>
      <c r="DD624" s="152"/>
      <c r="DE624" s="152"/>
      <c r="DF624" s="152"/>
      <c r="DG624" s="152"/>
      <c r="DH624" s="152"/>
      <c r="DI624" s="152"/>
      <c r="DJ624" s="152"/>
      <c r="DK624" s="152"/>
      <c r="DL624" s="152"/>
      <c r="DM624" s="152"/>
      <c r="DN624" s="152"/>
      <c r="DO624" s="152"/>
      <c r="DP624" s="152"/>
      <c r="DQ624" s="152"/>
      <c r="DR624" s="152"/>
      <c r="DS624" s="152"/>
      <c r="DT624" s="152"/>
      <c r="DU624" s="152"/>
      <c r="DV624" s="152"/>
      <c r="DW624" s="152"/>
      <c r="DX624" s="152"/>
      <c r="DY624" s="152"/>
      <c r="DZ624" s="152"/>
      <c r="EA624" s="152"/>
      <c r="EB624" s="152"/>
      <c r="EC624" s="152"/>
      <c r="ED624" s="152"/>
      <c r="EE624" s="152"/>
      <c r="EF624" s="152"/>
      <c r="EG624" s="152"/>
      <c r="EH624" s="152"/>
      <c r="EI624" s="152"/>
      <c r="EJ624" s="152"/>
      <c r="EK624" s="152"/>
      <c r="EL624" s="152"/>
      <c r="EM624" s="152"/>
      <c r="EN624" s="152"/>
      <c r="EO624" s="152"/>
      <c r="EP624" s="152"/>
      <c r="EQ624" s="152"/>
      <c r="ER624" s="152"/>
      <c r="ES624" s="152"/>
      <c r="ET624" s="152"/>
      <c r="EU624" s="152"/>
      <c r="EV624" s="152"/>
      <c r="EW624" s="152"/>
      <c r="EX624" s="152"/>
      <c r="EY624" s="152"/>
      <c r="EZ624" s="152"/>
      <c r="FA624" s="152"/>
      <c r="FB624" s="152"/>
      <c r="FC624" s="152"/>
      <c r="FD624" s="152"/>
      <c r="FE624" s="152"/>
      <c r="FF624" s="152"/>
      <c r="FG624" s="152"/>
      <c r="FH624" s="152"/>
      <c r="FI624" s="152"/>
      <c r="FJ624" s="152"/>
      <c r="FK624" s="152"/>
      <c r="FL624" s="152"/>
      <c r="FM624" s="152"/>
      <c r="FN624" s="152"/>
      <c r="FO624" s="152"/>
    </row>
    <row r="625" spans="1:171" s="76" customFormat="1" x14ac:dyDescent="0.25">
      <c r="A625" s="153" t="s">
        <v>428</v>
      </c>
      <c r="B625" s="153"/>
      <c r="C625" s="151"/>
      <c r="D625" s="127"/>
      <c r="E625" s="151"/>
      <c r="F625" s="134"/>
      <c r="G625" s="151"/>
      <c r="H625" s="148"/>
      <c r="I625" s="148"/>
      <c r="J625" s="148"/>
      <c r="K625" s="148"/>
      <c r="L625" s="148"/>
      <c r="M625" s="148"/>
      <c r="N625" s="148"/>
      <c r="O625" s="148"/>
      <c r="P625" s="148"/>
      <c r="Q625" s="148"/>
      <c r="R625" s="148"/>
      <c r="S625" s="148"/>
      <c r="T625" s="148"/>
      <c r="U625" s="148"/>
      <c r="V625" s="148"/>
      <c r="W625" s="148"/>
      <c r="X625" s="148"/>
      <c r="Y625" s="148"/>
      <c r="Z625" s="148"/>
      <c r="AA625" s="148"/>
      <c r="AB625" s="148"/>
      <c r="AC625" s="148"/>
      <c r="AD625" s="148"/>
      <c r="AE625" s="148"/>
      <c r="AF625" s="148"/>
      <c r="AG625" s="148"/>
      <c r="AH625" s="148"/>
      <c r="AI625" s="148"/>
      <c r="AJ625" s="148"/>
      <c r="AK625" s="148"/>
      <c r="AL625" s="148"/>
      <c r="AM625" s="148"/>
      <c r="AN625" s="148"/>
      <c r="AO625" s="148"/>
      <c r="AP625" s="148"/>
      <c r="AQ625" s="148"/>
      <c r="AR625" s="148"/>
      <c r="AS625" s="148"/>
      <c r="AT625" s="148"/>
      <c r="AU625" s="148"/>
      <c r="AV625" s="148"/>
      <c r="AW625" s="148"/>
      <c r="AX625" s="148"/>
      <c r="AY625" s="148"/>
      <c r="AZ625" s="148"/>
      <c r="BA625" s="148"/>
      <c r="BB625" s="148"/>
      <c r="BC625" s="148"/>
      <c r="BD625" s="148"/>
      <c r="BE625" s="148"/>
      <c r="BF625" s="148"/>
      <c r="BG625" s="148"/>
      <c r="BH625" s="148"/>
      <c r="BI625" s="148"/>
      <c r="BJ625" s="148"/>
      <c r="BK625" s="148"/>
      <c r="BL625" s="148"/>
      <c r="BM625" s="148"/>
      <c r="BN625" s="148"/>
      <c r="BO625" s="148"/>
      <c r="BP625" s="148"/>
      <c r="BQ625" s="148"/>
      <c r="BR625" s="148"/>
      <c r="BS625" s="148"/>
      <c r="BT625" s="148"/>
      <c r="BU625" s="148"/>
      <c r="BV625" s="148"/>
      <c r="BW625" s="148"/>
      <c r="BX625" s="148"/>
      <c r="BY625" s="148"/>
      <c r="BZ625" s="148"/>
      <c r="CA625" s="148"/>
      <c r="CB625" s="148"/>
      <c r="CC625" s="148"/>
      <c r="CD625" s="148"/>
      <c r="CE625" s="148"/>
      <c r="CF625" s="148"/>
      <c r="CG625" s="148"/>
      <c r="CH625" s="148"/>
      <c r="CI625" s="148"/>
      <c r="CJ625" s="148"/>
      <c r="CK625" s="148"/>
      <c r="CL625" s="148"/>
      <c r="CM625" s="148"/>
      <c r="CN625" s="148"/>
      <c r="CO625" s="148"/>
      <c r="CP625" s="148"/>
      <c r="CQ625" s="148"/>
      <c r="CR625" s="148"/>
      <c r="CS625" s="148"/>
      <c r="CT625" s="148"/>
      <c r="CU625" s="148"/>
      <c r="CV625" s="148"/>
      <c r="CW625" s="148"/>
      <c r="CX625" s="148"/>
      <c r="CY625" s="148"/>
      <c r="CZ625" s="148"/>
      <c r="DA625" s="148"/>
      <c r="DB625" s="148"/>
      <c r="DC625" s="148"/>
      <c r="DD625" s="148"/>
      <c r="DE625" s="148"/>
      <c r="DF625" s="148"/>
      <c r="DG625" s="148"/>
      <c r="DH625" s="148"/>
      <c r="DI625" s="148"/>
      <c r="DJ625" s="148"/>
      <c r="DK625" s="148"/>
      <c r="DL625" s="148"/>
      <c r="DM625" s="148"/>
      <c r="DN625" s="148"/>
      <c r="DO625" s="148"/>
      <c r="DP625" s="148"/>
      <c r="DQ625" s="148"/>
      <c r="DR625" s="148"/>
      <c r="DS625" s="148"/>
      <c r="DT625" s="148"/>
      <c r="DU625" s="148"/>
      <c r="DV625" s="148"/>
      <c r="DW625" s="148"/>
      <c r="DX625" s="148"/>
      <c r="DY625" s="148"/>
      <c r="DZ625" s="148"/>
      <c r="EA625" s="148"/>
      <c r="EB625" s="148"/>
      <c r="EC625" s="148"/>
      <c r="ED625" s="148"/>
      <c r="EE625" s="148"/>
      <c r="EF625" s="148"/>
      <c r="EG625" s="148"/>
      <c r="EH625" s="148"/>
      <c r="EI625" s="148"/>
      <c r="EJ625" s="148"/>
      <c r="EK625" s="148"/>
      <c r="EL625" s="148"/>
      <c r="EM625" s="148"/>
      <c r="EN625" s="148"/>
      <c r="EO625" s="148"/>
      <c r="EP625" s="148"/>
      <c r="EQ625" s="148"/>
      <c r="ER625" s="148"/>
      <c r="ES625" s="148"/>
      <c r="ET625" s="148"/>
      <c r="EU625" s="148"/>
      <c r="EV625" s="148"/>
      <c r="EW625" s="148"/>
      <c r="EX625" s="148"/>
      <c r="EY625" s="148"/>
      <c r="EZ625" s="148"/>
      <c r="FA625" s="148"/>
      <c r="FB625" s="148"/>
      <c r="FC625" s="148"/>
      <c r="FD625" s="148"/>
      <c r="FE625" s="148"/>
      <c r="FF625" s="148"/>
      <c r="FG625" s="148"/>
      <c r="FH625" s="148"/>
      <c r="FI625" s="148"/>
      <c r="FJ625" s="148"/>
      <c r="FK625" s="148"/>
      <c r="FL625" s="148"/>
      <c r="FM625" s="148"/>
      <c r="FN625" s="148"/>
      <c r="FO625" s="148"/>
    </row>
  </sheetData>
  <mergeCells count="36">
    <mergeCell ref="A6:G6"/>
    <mergeCell ref="A1:E1"/>
    <mergeCell ref="A2:C2"/>
    <mergeCell ref="A3:C3"/>
    <mergeCell ref="B4:E4"/>
    <mergeCell ref="A5:G5"/>
    <mergeCell ref="B571:C571"/>
    <mergeCell ref="B14:E14"/>
    <mergeCell ref="B175:E175"/>
    <mergeCell ref="B249:E249"/>
    <mergeCell ref="B278:E278"/>
    <mergeCell ref="B446:E446"/>
    <mergeCell ref="B481:E481"/>
    <mergeCell ref="B518:E518"/>
    <mergeCell ref="B545:E545"/>
    <mergeCell ref="B561:E561"/>
    <mergeCell ref="B566:E566"/>
    <mergeCell ref="B568:E568"/>
    <mergeCell ref="B608:G608"/>
    <mergeCell ref="B572:C572"/>
    <mergeCell ref="B574:C574"/>
    <mergeCell ref="B575:C575"/>
    <mergeCell ref="B576:C576"/>
    <mergeCell ref="B577:C577"/>
    <mergeCell ref="B578:C578"/>
    <mergeCell ref="B579:C579"/>
    <mergeCell ref="B581:E581"/>
    <mergeCell ref="B583:E583"/>
    <mergeCell ref="B603:E603"/>
    <mergeCell ref="B607:G607"/>
    <mergeCell ref="B609:G609"/>
    <mergeCell ref="B610:G610"/>
    <mergeCell ref="B611:G611"/>
    <mergeCell ref="B612:G612"/>
    <mergeCell ref="A624:B624"/>
    <mergeCell ref="A623:B623"/>
  </mergeCells>
  <printOptions horizontalCentered="1"/>
  <pageMargins left="0.31496062992125984" right="0.31496062992125984" top="0.31496062992125984" bottom="0.55118110236220474" header="0.31496062992125984" footer="0.31496062992125984"/>
  <pageSetup scale="80" orientation="portrait" r:id="rId1"/>
  <headerFooter>
    <oddFooter>&amp;C&amp;P/&amp;N&amp;RConstrucción Obras Complementarias , CAID ESTE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CAID ESTE EXTER 270619 IMPR (2</vt:lpstr>
      <vt:lpstr>'CAID ESTE EXTER 270619 IMPR (2'!Área_de_impresión</vt:lpstr>
      <vt:lpstr>'CAID ESTE EXTER 270619 IMPR (2'!Títulos_a_imprimir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V. Teijeiro Henriquez</dc:creator>
  <cp:lastModifiedBy>Eduardo Pichardo Torres</cp:lastModifiedBy>
  <dcterms:created xsi:type="dcterms:W3CDTF">2019-07-10T20:54:08Z</dcterms:created>
  <dcterms:modified xsi:type="dcterms:W3CDTF">2019-07-10T20:59:27Z</dcterms:modified>
</cp:coreProperties>
</file>