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chez\Desktop\Proyecto Unidad de Tamizaje\Proyecto general\Listado de partidas\"/>
    </mc:Choice>
  </mc:AlternateContent>
  <bookViews>
    <workbookView xWindow="0" yWindow="0" windowWidth="19200" windowHeight="11595"/>
  </bookViews>
  <sheets>
    <sheet name="PRESUP. TAMISAJE AGOSTO -20 (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'[21]Resumen Precio Equipos'!$C$28</definedName>
    <definedName name="adm.a" localSheetId="0" hidden="1">'[22]ANALISIS STO DGO'!#REF!</definedName>
    <definedName name="adm.a" hidden="1">'[22]ANALISIS STO DGO'!#REF!</definedName>
    <definedName name="ADMBL" localSheetId="0" hidden="1">'[22]ANALISIS STO DGO'!#REF!</definedName>
    <definedName name="ADMBL" hidden="1">'[22]ANALISIS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'[23]MATERIALES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'[24]Mano de Obra'!$D$11</definedName>
    <definedName name="ALBANIL2">'[24]Mano de Obra'!$D$12</definedName>
    <definedName name="ALBANIL3">'[24]Mano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'[22]ANALISIS STO DGO'!#REF!</definedName>
    <definedName name="are" hidden="1">'[22]ANALISIS STO DGO'!#REF!</definedName>
    <definedName name="_xlnm.Print_Area" localSheetId="0">'PRESUP. TAMISAJE AGOSTO -20 (2'!$A$1:$G$657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'[23]MATERIALES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'[24]Mano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'[25]Ana.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[26]Col.Amarre!$J$9:$M$9,[26]Col.Amarre!$J$10:$R$10,[26]Col.Amarre!$AG$13:$AH$13,[26]Col.Amarre!$AJ$11:$AK$11,[26]Col.Amarre!$AP$13:$AQ$13,[26]Col.Amarre!$AR$11:$AS$11,[26]Col.Amarre!$D$16:$M$35,[26]Col.Amarre!$V$16:$AC$35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'[24]Mano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'[21]O.M. y Salarios'!#REF!</definedName>
    <definedName name="cadeneros">'[21]O.M.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'[29]Cargas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[30]EQUIPOS!$D$13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'[25]Costos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'[31]Insumos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'[23]MATERIALES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'[25]Insumos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'[29]Analisis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'[21]Resumen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'[32]Desembolso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'[31]Costos Mano de Obra'!$O$38</definedName>
    <definedName name="Coloc.Block.6">'[25]Costos Mano de Obra'!$O$37</definedName>
    <definedName name="Coloc.Ceramica.Pisos">'[25]Costos Mano de Obra'!$O$46</definedName>
    <definedName name="colocblock6">'[29]Analisis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'[33]Analisis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'[33]Analisis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'[29]Analisis Unit. '!$G$3</definedName>
    <definedName name="costoobrero">'[29]Analisis Unit. '!$G$5</definedName>
    <definedName name="costotecesp">'[29]Analisis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[30]EQUIPOS!$D$27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[34]peso!#REF!</definedName>
    <definedName name="D">[34]peso!#REF!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'[21]Resumen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'[35]V.Tierras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'[21]Resumen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'[22]ANALISIS STO DGO'!#REF!</definedName>
    <definedName name="EMERGE" hidden="1">'[22]ANALISIS STO DGO'!#REF!</definedName>
    <definedName name="EMERGENCY" localSheetId="0" hidden="1">'[22]ANALISIS STO DGO'!#REF!</definedName>
    <definedName name="EMERGENCY" hidden="1">'[22]ANALISIS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'[36]analisis unitarios'!#REF!</definedName>
    <definedName name="ESCMARAGLPR">'[36]analisis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'[24]Mano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[37]Presup!#REF!</definedName>
    <definedName name="fact">[37]Presup!#REF!</definedName>
    <definedName name="FactOdeMVarias" localSheetId="0">[38]INSUMOS!#REF!</definedName>
    <definedName name="FactOdeMVarias">[38]INSUMOS!#REF!</definedName>
    <definedName name="factor" localSheetId="0">#REF!</definedName>
    <definedName name="factor">#REF!</definedName>
    <definedName name="FactorElectricidad" localSheetId="0">[38]INSUMOS!#REF!</definedName>
    <definedName name="FactorElectricidad">[38]INSUMOS!#REF!</definedName>
    <definedName name="FactorHerreria">[38]INSUMOS!$B$7</definedName>
    <definedName name="FactorOdeMElect" localSheetId="0">[38]INSUMOS!#REF!</definedName>
    <definedName name="FactorOdeMElect">[38]INSUMOS!#REF!</definedName>
    <definedName name="FactorOdeMPeonAlbCarp" localSheetId="0">[38]INSUMOS!#REF!</definedName>
    <definedName name="FactorOdeMPeonAlbCarp">[38]INSUMOS!#REF!</definedName>
    <definedName name="FactorOdeMPlomeria" localSheetId="0">[38]INSUMOS!#REF!</definedName>
    <definedName name="FactorOdeMPlomeria">[38]INSUMOS!#REF!</definedName>
    <definedName name="FactorOdeMVarias" localSheetId="0">[38]INSUMOS!#REF!</definedName>
    <definedName name="FactorOdeMVarias">[38]INSUMOS!#REF!</definedName>
    <definedName name="FactorPeonesAlbCarp" localSheetId="0">[38]INSUMOS!#REF!</definedName>
    <definedName name="FactorPeonesAlbCarp">[38]INSUMOS!#REF!</definedName>
    <definedName name="FactorPlomeria" localSheetId="0">[38]INSUMOS!#REF!</definedName>
    <definedName name="FactorPlomeria">[38]INSUMOS!#REF!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[37]Presup!#REF!</definedName>
    <definedName name="fct">[37]Presup!#REF!</definedName>
    <definedName name="fdcementogris">'[29]Analisis Unit. '!$F$34</definedName>
    <definedName name="FE">'[39]mov. tierra'!$D$28</definedName>
    <definedName name="FEa">'[40]V.Tierras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'[29]Analisis Unit. '!$F$43</definedName>
    <definedName name="glpintura">'[29]Analisis Unit. '!$F$49</definedName>
    <definedName name="GOTEROCOL">[15]Ana!$F$453</definedName>
    <definedName name="GOTERORAN">[15]Ana!$F$458</definedName>
    <definedName name="GRAA_LAV_CLASIF">'[23]MATERIALES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[42]Analisis!$J$2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'[25]Ana. Horm mexc mort'!$D$70</definedName>
    <definedName name="horm.1.3">'[29]Analisis Unit. '!$F$74</definedName>
    <definedName name="horm.1.3.5">'[29]Analisis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[43]Insumos!$B$71:$D$71</definedName>
    <definedName name="Hormigón_Industrial_210_Kg_cm2_1">[43]Insumos!$B$71:$D$71</definedName>
    <definedName name="Hormigón_Industrial_210_Kg_cm2_2">[43]Insumos!$B$71:$D$71</definedName>
    <definedName name="Hormigón_Industrial_210_Kg_cm2_3">[43]Insumos!$B$71:$D$71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[41]INSUMOS!$F$261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[37]Presup!#REF!</definedName>
    <definedName name="indi">[37]Presup!#REF!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[44]Insumos!$G$2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[38]INSUMOS!#REF!</definedName>
    <definedName name="Jose">[38]INSUMOS!#REF!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'[29]Analisis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'[22]ANALISIS STO DGO'!#REF!</definedName>
    <definedName name="LINE" hidden="1">'[22]ANALISIS STO DGO'!#REF!</definedName>
    <definedName name="lineout" localSheetId="0" hidden="1">'[22]ANALISIS STO DGO'!#REF!</definedName>
    <definedName name="lineout" hidden="1">'[22]ANALISIS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[45]Materiales!$K$15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'[25]Costos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'[29]Analisis Unit. '!$F$47</definedName>
    <definedName name="m3arena">'[29]Analisis Unit. '!$F$41</definedName>
    <definedName name="m3arepanete">'[29]Analisis Unit. '!$F$44</definedName>
    <definedName name="m3grava">'[29]Analisis Unit. '!$F$42</definedName>
    <definedName name="MA">'[24]Mano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'[29]Analisis Unit. '!$F$46</definedName>
    <definedName name="mo.cer.pared">'[29]Analisis Unit. '!$F$26</definedName>
    <definedName name="MOACERA" localSheetId="0">#REF!</definedName>
    <definedName name="MOACERA">#REF!</definedName>
    <definedName name="moacero">'[29]Analisis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'[29]Analisis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'[29]Analisis Unit. '!$F$96</definedName>
    <definedName name="morpanete">'[29]Analisis Unit. '!$F$85</definedName>
    <definedName name="mortero.1.4.pañete">'[25]Ana.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[38]INSUMOS!#REF!</definedName>
    <definedName name="OdeMElect">[38]INSUMOS!#REF!</definedName>
    <definedName name="OdeMPlomeria" localSheetId="0">[38]INSUMOS!#REF!</definedName>
    <definedName name="OdeMPlomeria">[38]INSUMOS!#REF!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'[21]O.M. y Salarios'!#REF!</definedName>
    <definedName name="omencofrado">'[21]O.M. y Salarios'!#REF!</definedName>
    <definedName name="opala">[45]Salarios!$D$16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[45]Salarios!$D$14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[46]Insumos!$E$15</definedName>
    <definedName name="P.U.Amercoat_385ASA_2">#N/A</definedName>
    <definedName name="P.U.Amercoat_385ASA_3">#N/A</definedName>
    <definedName name="P.U.Dimecote9">[46]Insumos!$E$13</definedName>
    <definedName name="P.U.Dimecote9_2">#N/A</definedName>
    <definedName name="P.U.Dimecote9_3">#N/A</definedName>
    <definedName name="P.U.Thinner1000">[46]Insumos!$E$12</definedName>
    <definedName name="P.U.Thinner1000_2">#N/A</definedName>
    <definedName name="P.U.Thinner1000_3">#N/A</definedName>
    <definedName name="P.U.Urethane_Acrilico">[46]Insumos!$E$17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'[39]mov. tierra'!$D$26</definedName>
    <definedName name="PDa">'[40]V.Tierras A'!$D$7</definedName>
    <definedName name="PDUCHA" localSheetId="0">#REF!</definedName>
    <definedName name="PDUCHA">#REF!</definedName>
    <definedName name="PEON">'[24]Mano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'[23]MATERIALES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[38]INSUMOS!#REF!</definedName>
    <definedName name="Plom">[38]INSUMOS!#REF!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[47]Presupuesto!#REF!</definedName>
    <definedName name="porcentaje">[47]Presupuesto!#REF!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'[48]med.mov.de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[49]peso!#REF!</definedName>
    <definedName name="prticos">[49]peso!#REF!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'[29]Analisis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'[25]Costos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'[25]Costos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'[50]Pasarela de L=60.00'!#REF!</definedName>
    <definedName name="regi">'[50]Pasarela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'[25]Insumos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'[24]Mano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'[25]Insumos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'[25]Costos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'[51]Ana.precios un'!#REF!</definedName>
    <definedName name="TABLESTACADO">'[51]Ana.precios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'[24]Mano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'PRESUP. TAMISAJE AGOSTO -20 (2'!$1:$9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'[50]Pasarela de L=60.00'!#REF!</definedName>
    <definedName name="tony">'[50]Pasarela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[30]EQUIPOS!$D$14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'[21]Resumen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[21]Materiales!#REF!</definedName>
    <definedName name="truct">[21]Materiales!#REF!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'[25]Costos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[38]INSUMOS!#REF!</definedName>
    <definedName name="Varias">[38]INSUMOS!#REF!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[52]analisis1!#REF!</definedName>
    <definedName name="VP">[52]analisis1!#REF!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'[22]ANALISIS STO DGO'!#REF!</definedName>
    <definedName name="WARE" hidden="1">'[22]ANALISIS STO DGO'!#REF!</definedName>
    <definedName name="ware." localSheetId="0" hidden="1">'[22]ANALISIS STO DGO'!#REF!</definedName>
    <definedName name="ware." hidden="1">'[22]ANALISIS STO DGO'!#REF!</definedName>
    <definedName name="ware.1" localSheetId="0" hidden="1">'[22]ANALISIS STO DGO'!#REF!</definedName>
    <definedName name="ware.1" hidden="1">'[22]ANALISIS STO DGO'!#REF!</definedName>
    <definedName name="WAREHOUSE" localSheetId="0" hidden="1">'[22]ANALISIS STO DGO'!#REF!</definedName>
    <definedName name="WAREHOUSE" hidden="1">'[22]ANALISIS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'[22]ANALISIS STO DGO'!#REF!</definedName>
    <definedName name="Wimaldy" hidden="1">'[22]ANALISIS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'[29]Analisis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3" i="1" l="1"/>
  <c r="G603" i="1" s="1"/>
  <c r="G605" i="1" s="1"/>
  <c r="F589" i="1"/>
  <c r="F588" i="1"/>
  <c r="F587" i="1"/>
  <c r="F586" i="1"/>
  <c r="F585" i="1"/>
  <c r="F584" i="1"/>
  <c r="F582" i="1"/>
  <c r="F581" i="1"/>
  <c r="F580" i="1"/>
  <c r="F579" i="1"/>
  <c r="F578" i="1"/>
  <c r="F577" i="1"/>
  <c r="F576" i="1"/>
  <c r="F575" i="1"/>
  <c r="F573" i="1"/>
  <c r="F572" i="1"/>
  <c r="F566" i="1"/>
  <c r="F565" i="1"/>
  <c r="C564" i="1"/>
  <c r="F564" i="1" s="1"/>
  <c r="F563" i="1"/>
  <c r="F558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5" i="1"/>
  <c r="G535" i="1" s="1"/>
  <c r="G537" i="1" s="1"/>
  <c r="F531" i="1"/>
  <c r="F530" i="1"/>
  <c r="F529" i="1"/>
  <c r="F524" i="1"/>
  <c r="F521" i="1"/>
  <c r="F516" i="1"/>
  <c r="F514" i="1"/>
  <c r="F513" i="1"/>
  <c r="F512" i="1"/>
  <c r="F511" i="1"/>
  <c r="F510" i="1"/>
  <c r="F509" i="1"/>
  <c r="F508" i="1"/>
  <c r="F507" i="1"/>
  <c r="F506" i="1"/>
  <c r="F505" i="1"/>
  <c r="F504" i="1"/>
  <c r="F500" i="1"/>
  <c r="F499" i="1"/>
  <c r="F498" i="1"/>
  <c r="F493" i="1"/>
  <c r="F490" i="1"/>
  <c r="F485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68" i="1"/>
  <c r="F467" i="1"/>
  <c r="F466" i="1"/>
  <c r="F461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39" i="1"/>
  <c r="F438" i="1"/>
  <c r="C437" i="1"/>
  <c r="F434" i="1"/>
  <c r="F433" i="1"/>
  <c r="F432" i="1"/>
  <c r="F431" i="1"/>
  <c r="F430" i="1"/>
  <c r="F427" i="1"/>
  <c r="C426" i="1"/>
  <c r="F425" i="1"/>
  <c r="F424" i="1"/>
  <c r="F423" i="1"/>
  <c r="F420" i="1"/>
  <c r="F419" i="1"/>
  <c r="F416" i="1"/>
  <c r="F415" i="1"/>
  <c r="F414" i="1"/>
  <c r="F413" i="1"/>
  <c r="F410" i="1"/>
  <c r="G410" i="1" s="1"/>
  <c r="F405" i="1"/>
  <c r="G405" i="1" s="1"/>
  <c r="F402" i="1"/>
  <c r="F401" i="1"/>
  <c r="C400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4" i="1"/>
  <c r="F373" i="1"/>
  <c r="F372" i="1"/>
  <c r="F369" i="1"/>
  <c r="F368" i="1"/>
  <c r="F367" i="1"/>
  <c r="F366" i="1"/>
  <c r="F365" i="1"/>
  <c r="F358" i="1"/>
  <c r="F357" i="1"/>
  <c r="F356" i="1"/>
  <c r="F350" i="1"/>
  <c r="F349" i="1"/>
  <c r="F346" i="1"/>
  <c r="F345" i="1"/>
  <c r="F344" i="1"/>
  <c r="F343" i="1"/>
  <c r="F342" i="1"/>
  <c r="F339" i="1"/>
  <c r="F338" i="1"/>
  <c r="F337" i="1"/>
  <c r="C336" i="1"/>
  <c r="F333" i="1"/>
  <c r="F332" i="1"/>
  <c r="F331" i="1"/>
  <c r="F330" i="1"/>
  <c r="F329" i="1"/>
  <c r="F326" i="1"/>
  <c r="F325" i="1"/>
  <c r="F324" i="1"/>
  <c r="F323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0" i="1"/>
  <c r="G280" i="1" s="1"/>
  <c r="F274" i="1"/>
  <c r="G274" i="1" s="1"/>
  <c r="F271" i="1"/>
  <c r="F270" i="1"/>
  <c r="C269" i="1"/>
  <c r="F266" i="1"/>
  <c r="F265" i="1"/>
  <c r="F264" i="1"/>
  <c r="F263" i="1"/>
  <c r="F262" i="1"/>
  <c r="F261" i="1"/>
  <c r="C260" i="1"/>
  <c r="F259" i="1"/>
  <c r="F258" i="1"/>
  <c r="F257" i="1"/>
  <c r="F256" i="1"/>
  <c r="F255" i="1"/>
  <c r="F254" i="1"/>
  <c r="F253" i="1"/>
  <c r="F252" i="1"/>
  <c r="F251" i="1"/>
  <c r="F248" i="1"/>
  <c r="F247" i="1"/>
  <c r="F246" i="1"/>
  <c r="F243" i="1"/>
  <c r="F240" i="1"/>
  <c r="F239" i="1"/>
  <c r="F229" i="1"/>
  <c r="G229" i="1" s="1"/>
  <c r="F226" i="1"/>
  <c r="F225" i="1"/>
  <c r="F224" i="1"/>
  <c r="F223" i="1"/>
  <c r="F222" i="1"/>
  <c r="F353" i="1"/>
  <c r="F220" i="1"/>
  <c r="F217" i="1"/>
  <c r="G217" i="1" s="1"/>
  <c r="C214" i="1"/>
  <c r="F213" i="1"/>
  <c r="F236" i="1"/>
  <c r="F211" i="1"/>
  <c r="F241" i="1"/>
  <c r="F207" i="1"/>
  <c r="C206" i="1"/>
  <c r="F205" i="1"/>
  <c r="F204" i="1"/>
  <c r="F203" i="1"/>
  <c r="F200" i="1"/>
  <c r="F199" i="1"/>
  <c r="F198" i="1"/>
  <c r="F197" i="1"/>
  <c r="F196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1" i="1"/>
  <c r="G151" i="1" s="1"/>
  <c r="F145" i="1"/>
  <c r="F144" i="1"/>
  <c r="F143" i="1"/>
  <c r="F140" i="1"/>
  <c r="F139" i="1"/>
  <c r="C138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C117" i="1"/>
  <c r="F116" i="1"/>
  <c r="F115" i="1"/>
  <c r="F114" i="1"/>
  <c r="F113" i="1"/>
  <c r="F112" i="1"/>
  <c r="F111" i="1"/>
  <c r="F110" i="1"/>
  <c r="F107" i="1"/>
  <c r="F100" i="1"/>
  <c r="F105" i="1"/>
  <c r="F104" i="1"/>
  <c r="F103" i="1"/>
  <c r="F93" i="1"/>
  <c r="G93" i="1" s="1"/>
  <c r="F90" i="1"/>
  <c r="F89" i="1"/>
  <c r="F88" i="1"/>
  <c r="F87" i="1"/>
  <c r="F86" i="1"/>
  <c r="F355" i="1"/>
  <c r="F84" i="1"/>
  <c r="F83" i="1"/>
  <c r="F80" i="1"/>
  <c r="G80" i="1" s="1"/>
  <c r="F77" i="1"/>
  <c r="F76" i="1"/>
  <c r="F75" i="1"/>
  <c r="F74" i="1"/>
  <c r="F71" i="1"/>
  <c r="F70" i="1"/>
  <c r="F69" i="1"/>
  <c r="F68" i="1"/>
  <c r="C67" i="1"/>
  <c r="F66" i="1"/>
  <c r="F65" i="1"/>
  <c r="F64" i="1"/>
  <c r="F61" i="1"/>
  <c r="F60" i="1"/>
  <c r="F59" i="1"/>
  <c r="F58" i="1"/>
  <c r="F57" i="1"/>
  <c r="F56" i="1"/>
  <c r="F55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3" i="1"/>
  <c r="F22" i="1"/>
  <c r="F21" i="1"/>
  <c r="F20" i="1"/>
  <c r="F17" i="1"/>
  <c r="F16" i="1"/>
  <c r="F15" i="1"/>
  <c r="F14" i="1"/>
  <c r="F13" i="1"/>
  <c r="F138" i="1" l="1"/>
  <c r="F426" i="1"/>
  <c r="G427" i="1" s="1"/>
  <c r="F85" i="1"/>
  <c r="F67" i="1"/>
  <c r="G71" i="1" s="1"/>
  <c r="F97" i="1"/>
  <c r="F400" i="1"/>
  <c r="G402" i="1" s="1"/>
  <c r="F106" i="1"/>
  <c r="G107" i="1" s="1"/>
  <c r="G531" i="1"/>
  <c r="G533" i="1" s="1"/>
  <c r="G573" i="1"/>
  <c r="G346" i="1"/>
  <c r="F117" i="1"/>
  <c r="G135" i="1" s="1"/>
  <c r="F101" i="1"/>
  <c r="F210" i="1"/>
  <c r="G77" i="1"/>
  <c r="G90" i="1"/>
  <c r="F99" i="1"/>
  <c r="G140" i="1"/>
  <c r="F214" i="1"/>
  <c r="F269" i="1"/>
  <c r="G271" i="1" s="1"/>
  <c r="F336" i="1"/>
  <c r="C361" i="1"/>
  <c r="F361" i="1" s="1"/>
  <c r="G361" i="1" s="1"/>
  <c r="G374" i="1"/>
  <c r="G420" i="1"/>
  <c r="G193" i="1"/>
  <c r="F212" i="1"/>
  <c r="G326" i="1"/>
  <c r="F206" i="1"/>
  <c r="G207" i="1" s="1"/>
  <c r="G416" i="1"/>
  <c r="G434" i="1"/>
  <c r="G566" i="1"/>
  <c r="G568" i="1" s="1"/>
  <c r="G582" i="1"/>
  <c r="G589" i="1"/>
  <c r="G17" i="1"/>
  <c r="F98" i="1"/>
  <c r="F260" i="1"/>
  <c r="G266" i="1" s="1"/>
  <c r="G350" i="1"/>
  <c r="F437" i="1"/>
  <c r="G439" i="1" s="1"/>
  <c r="G468" i="1"/>
  <c r="G470" i="1" s="1"/>
  <c r="G500" i="1"/>
  <c r="G502" i="1" s="1"/>
  <c r="G339" i="1"/>
  <c r="G145" i="1"/>
  <c r="G369" i="1"/>
  <c r="G333" i="1"/>
  <c r="G397" i="1"/>
  <c r="G52" i="1"/>
  <c r="G320" i="1"/>
  <c r="G61" i="1"/>
  <c r="G24" i="1"/>
  <c r="G200" i="1"/>
  <c r="G248" i="1"/>
  <c r="F221" i="1"/>
  <c r="G226" i="1" s="1"/>
  <c r="F233" i="1"/>
  <c r="F237" i="1"/>
  <c r="F242" i="1"/>
  <c r="G243" i="1" s="1"/>
  <c r="F354" i="1"/>
  <c r="G358" i="1" s="1"/>
  <c r="F234" i="1"/>
  <c r="F235" i="1"/>
  <c r="G101" i="1" l="1"/>
  <c r="G147" i="1" s="1"/>
  <c r="G595" i="1" s="1"/>
  <c r="G214" i="1"/>
  <c r="G591" i="1"/>
  <c r="G593" i="1" s="1"/>
  <c r="G599" i="1" s="1"/>
  <c r="G441" i="1"/>
  <c r="G598" i="1" s="1"/>
  <c r="G407" i="1"/>
  <c r="G597" i="1" s="1"/>
  <c r="G237" i="1"/>
  <c r="G276" i="1" s="1"/>
  <c r="G596" i="1" s="1"/>
  <c r="G601" i="1" l="1"/>
  <c r="G607" i="1" s="1"/>
  <c r="G615" i="1" l="1"/>
  <c r="G614" i="1"/>
  <c r="G613" i="1"/>
  <c r="G612" i="1"/>
  <c r="G609" i="1"/>
  <c r="G611" i="1"/>
  <c r="G617" i="1"/>
  <c r="G610" i="1"/>
  <c r="G616" i="1" l="1"/>
  <c r="G624" i="1" s="1"/>
  <c r="G626" i="1" s="1"/>
</calcChain>
</file>

<file path=xl/sharedStrings.xml><?xml version="1.0" encoding="utf-8"?>
<sst xmlns="http://schemas.openxmlformats.org/spreadsheetml/2006/main" count="1490" uniqueCount="478">
  <si>
    <t>MINISTERIO  DE OBRAS PUBLICAS Y COMUNICACIONES</t>
  </si>
  <si>
    <t>MOPC, SANTO DOMINGO, REP. DOM.</t>
  </si>
  <si>
    <t>PRESUPUESTOS DE EDIFICACIONES.</t>
  </si>
  <si>
    <t xml:space="preserve">PRESUP:      No. 00-15  PARA  LA  CONST.  DEL  EDIFICIO QUE ALOJARA  EL LABORATORIO DE TAMIZ </t>
  </si>
  <si>
    <t xml:space="preserve">                                        NEONATAL  UBIC.  EN  EL HOSPITAL ROBERT READ CABRAL D.N. REP. DOM.-</t>
  </si>
  <si>
    <t>No.</t>
  </si>
  <si>
    <t>PARTIDAS</t>
  </si>
  <si>
    <t>CANT.</t>
  </si>
  <si>
    <t>UD</t>
  </si>
  <si>
    <t>P.U.</t>
  </si>
  <si>
    <t>VALOR</t>
  </si>
  <si>
    <t>SUB-TOTAL</t>
  </si>
  <si>
    <t>PRIMER NIVEL</t>
  </si>
  <si>
    <t>Preliminares</t>
  </si>
  <si>
    <t>1-</t>
  </si>
  <si>
    <t xml:space="preserve">Limpieza del solar </t>
  </si>
  <si>
    <t>m2</t>
  </si>
  <si>
    <t>a.-</t>
  </si>
  <si>
    <t>Fumigacion</t>
  </si>
  <si>
    <t>b.-</t>
  </si>
  <si>
    <t>Replanteo.</t>
  </si>
  <si>
    <t>pa</t>
  </si>
  <si>
    <t>c.-</t>
  </si>
  <si>
    <t>Caseta  de materiales</t>
  </si>
  <si>
    <t>ud</t>
  </si>
  <si>
    <t>d.-</t>
  </si>
  <si>
    <t xml:space="preserve">Letreros en obra </t>
  </si>
  <si>
    <t>2-</t>
  </si>
  <si>
    <t>Movimiento de Tierra</t>
  </si>
  <si>
    <t>Corte de capa vegetal</t>
  </si>
  <si>
    <t>m3</t>
  </si>
  <si>
    <t>Excavación</t>
  </si>
  <si>
    <t>Relleno compactado bajo platea</t>
  </si>
  <si>
    <t>Relleno compactado sobre platea</t>
  </si>
  <si>
    <t>e-</t>
  </si>
  <si>
    <t>Bote de material</t>
  </si>
  <si>
    <t>3-</t>
  </si>
  <si>
    <t xml:space="preserve">Hormigón Armado </t>
  </si>
  <si>
    <t>Platea ( e=0.45 m )</t>
  </si>
  <si>
    <t>Zapata  de   escalera</t>
  </si>
  <si>
    <t>Zapata  de muro  M8</t>
  </si>
  <si>
    <t>Zapata  de muro  escalera</t>
  </si>
  <si>
    <t>e.-</t>
  </si>
  <si>
    <t xml:space="preserve">Columnas  C2 </t>
  </si>
  <si>
    <t>f.-</t>
  </si>
  <si>
    <t xml:space="preserve">Columnas  C3 </t>
  </si>
  <si>
    <t>g.-</t>
  </si>
  <si>
    <t>Columnas  C4</t>
  </si>
  <si>
    <t>h-</t>
  </si>
  <si>
    <t>Muro MI ( e = 0.20 mt )</t>
  </si>
  <si>
    <t>i-</t>
  </si>
  <si>
    <t>Muro M2 ( e = 0.20 mt )</t>
  </si>
  <si>
    <t>j-</t>
  </si>
  <si>
    <t>Muro M3 ( e = 0.20 mt )</t>
  </si>
  <si>
    <t>k-</t>
  </si>
  <si>
    <t>Muro M4 ( e = 0.20 mt )</t>
  </si>
  <si>
    <t>l-</t>
  </si>
  <si>
    <t>Muro M5 ( e = 0.25 mt )</t>
  </si>
  <si>
    <t>m-</t>
  </si>
  <si>
    <t>Muro M6 ( e = 0.20 mt )</t>
  </si>
  <si>
    <t>n-</t>
  </si>
  <si>
    <t>Muro M8 ( e = 0.20 mt )</t>
  </si>
  <si>
    <t>ñ-</t>
  </si>
  <si>
    <t>Portico PA1</t>
  </si>
  <si>
    <t>o-</t>
  </si>
  <si>
    <t xml:space="preserve">Portico PD </t>
  </si>
  <si>
    <t>p-</t>
  </si>
  <si>
    <t xml:space="preserve">Portico PF </t>
  </si>
  <si>
    <t>q-</t>
  </si>
  <si>
    <t xml:space="preserve">Portico PI </t>
  </si>
  <si>
    <t>r-</t>
  </si>
  <si>
    <t xml:space="preserve">Portico P4 </t>
  </si>
  <si>
    <t>s-</t>
  </si>
  <si>
    <t xml:space="preserve">Portico P8 </t>
  </si>
  <si>
    <t>t-</t>
  </si>
  <si>
    <t xml:space="preserve">Viga VNA </t>
  </si>
  <si>
    <t>u-</t>
  </si>
  <si>
    <t>Losa  maciza  entrepiso</t>
  </si>
  <si>
    <t>v-</t>
  </si>
  <si>
    <t xml:space="preserve">Rampa de escalera tipo I   (e=0.15mt)  </t>
  </si>
  <si>
    <t>w-</t>
  </si>
  <si>
    <t xml:space="preserve">Rampa de escalera tipo II   (e=0.15mt)  </t>
  </si>
  <si>
    <t>x-</t>
  </si>
  <si>
    <t>Dintel  D1 ( 0,20 x 0,20 )</t>
  </si>
  <si>
    <t>y-</t>
  </si>
  <si>
    <t>Dintel  D2 ( 0,20 x 0,40 )</t>
  </si>
  <si>
    <t>4-</t>
  </si>
  <si>
    <t>Muros de Bloques</t>
  </si>
  <si>
    <r>
      <t xml:space="preserve">Mm1 de 0,20 mt con </t>
    </r>
    <r>
      <rPr>
        <sz val="10"/>
        <rFont val="Calibri"/>
        <family val="2"/>
      </rPr>
      <t>Ø</t>
    </r>
    <r>
      <rPr>
        <sz val="10"/>
        <rFont val="Times New Roman"/>
        <family val="1"/>
      </rPr>
      <t xml:space="preserve"> 3/8" a 0,20 mt y 2 </t>
    </r>
    <r>
      <rPr>
        <sz val="10"/>
        <rFont val="Calibri"/>
        <family val="2"/>
      </rPr>
      <t>Ø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 xml:space="preserve"> 3/8" a 0,60 mt BNP</t>
    </r>
  </si>
  <si>
    <r>
      <t xml:space="preserve">M  de carga de 0,20 mt con </t>
    </r>
    <r>
      <rPr>
        <sz val="10"/>
        <rFont val="Calibri"/>
        <family val="2"/>
      </rPr>
      <t>Ø</t>
    </r>
    <r>
      <rPr>
        <sz val="11"/>
        <rFont val="Times New Roman"/>
        <family val="1"/>
      </rPr>
      <t xml:space="preserve"> 3/8" a 0,60 mt  y 2 Ø  3/8" a 0,60 mt BNP</t>
    </r>
  </si>
  <si>
    <t>De 0.15 mt. Con 3/8 a 0.80 mt   B.N.P</t>
  </si>
  <si>
    <r>
      <t xml:space="preserve">Mm1 de 0,20 mt con </t>
    </r>
    <r>
      <rPr>
        <sz val="10"/>
        <rFont val="Calibri"/>
        <family val="2"/>
      </rPr>
      <t>Ø</t>
    </r>
    <r>
      <rPr>
        <sz val="10"/>
        <rFont val="Times New Roman"/>
        <family val="1"/>
      </rPr>
      <t xml:space="preserve"> 3/8" a 0,20 mt y 2 </t>
    </r>
    <r>
      <rPr>
        <sz val="10"/>
        <rFont val="Calibri"/>
        <family val="2"/>
      </rPr>
      <t>Ø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 xml:space="preserve"> 3/8" a 0,60 mt SNP</t>
    </r>
  </si>
  <si>
    <r>
      <t xml:space="preserve">M  de carga de 0,20 mt con </t>
    </r>
    <r>
      <rPr>
        <sz val="10"/>
        <rFont val="Calibri"/>
        <family val="2"/>
      </rPr>
      <t>Ø</t>
    </r>
    <r>
      <rPr>
        <sz val="11"/>
        <rFont val="Times New Roman"/>
        <family val="1"/>
      </rPr>
      <t xml:space="preserve"> 3/8" a 0,60 mt  y 2 Ø  3/8" a 0,60 mt SNP</t>
    </r>
  </si>
  <si>
    <t>De 0.15 mt. Con 3/8 a 0.80 mt   S.N.P</t>
  </si>
  <si>
    <t>Division  baños de PVC (H= 1.8O mt )</t>
  </si>
  <si>
    <t>5-</t>
  </si>
  <si>
    <t>Terminación de Superficies</t>
  </si>
  <si>
    <t xml:space="preserve">Liso en interior </t>
  </si>
  <si>
    <t>Liso en exterior</t>
  </si>
  <si>
    <t>Liso en superficie de hormigon</t>
  </si>
  <si>
    <t xml:space="preserve">Fraguache   </t>
  </si>
  <si>
    <t xml:space="preserve">Cantos </t>
  </si>
  <si>
    <t>ml</t>
  </si>
  <si>
    <t>Estría de aluminio de 3" en fachada</t>
  </si>
  <si>
    <t>Durock en fachada frontal y posterior</t>
  </si>
  <si>
    <t>h.-</t>
  </si>
  <si>
    <t>Fascia en durock en fachada de 50 cm.</t>
  </si>
  <si>
    <t>6-</t>
  </si>
  <si>
    <t>Terminación de Pisos</t>
  </si>
  <si>
    <t xml:space="preserve">Granito fondo blanco  de ( 0,40 x 0,40 ) </t>
  </si>
  <si>
    <t xml:space="preserve">Porcelanato de alto transito de ( 0,40 x 0,40 ) </t>
  </si>
  <si>
    <t>Zocalos de granito fondo blanco  de( 0,10 x 0,40 )</t>
  </si>
  <si>
    <t xml:space="preserve">Zocalos  de  porcelanato   de   alto    transito    de  ( 0,10 x 0,40 ) </t>
  </si>
  <si>
    <t>7-</t>
  </si>
  <si>
    <t>Revestimientos</t>
  </si>
  <si>
    <t>Ceramica  de (0.20 x 0,30)  en baños , importado</t>
  </si>
  <si>
    <t>8-</t>
  </si>
  <si>
    <t>Portaje</t>
  </si>
  <si>
    <t>Puerta  de  panel  de  madera  de   0.10, bastidor   de  madera   de  1 1/2 X 2. bordes   de  1/2 X 1 3/4. acabado  mate,MDF con chape  melaminico de 6 mm.Marco de madera de 45 X 100 mm, jamba de 35 X 12 mm   de ( 0.50 x 2.10 )</t>
  </si>
  <si>
    <t>Puerta  de  panel  de  madera  de   0.10, bastidor   de  madera   de  1 1/2 X 2. bordes   de  1/2 X 1 3/4. acabado  mate,MDF con chape  melaminico de 6 mm.Marco de madera de 45 X 100 mm, jamba de 35 X 12 mm   de ( 0.85 x 2.10 ) 2,0 ud y ( 0,90 x 2,10 ) 4,0 ud</t>
  </si>
  <si>
    <t xml:space="preserve">Puerta  de  panel  de  madera  de   0.10, bastidor   de  madera   de  1 1/2 X 2. bordes   de  1/2 X 1 3/4. acabado  mate,MDF con chape  melaminico de 6 mm.Marco de madera de 45 X 100 mm, jamba de 35 X 12 mm   de  ( 1,15 x 2,10 ) 2,0 ud  </t>
  </si>
  <si>
    <t>Puerta  de  panel  de  madera  de   0.10, bastidor   de  madera   de  1 1/2 X 2. bordes   de  1/2 X 1 3/4. acabado  mate,MDF con chape  melaminico de 6 mm.Marco de madera de 45 X 100 mm, jamba de 35 X 12 mm   de  ( 1,95 x 2,10 ) 1,0 ud y ( 1,98 x 2,10 )3,0 ud</t>
  </si>
  <si>
    <t xml:space="preserve">Puertas de PVC en baños </t>
  </si>
  <si>
    <t>Ventanas corredizas de aluminio color blanco con perfileria 2 x 4 con simuladores tipo frances con baguetas de 1 1/2",con vidrio de 3/8" resistente a terremoto,tipo M40 con cierre hermetico</t>
  </si>
  <si>
    <t>Ventanas proyectadas de aluminio color blanco con perfileria 2 x 4 con simuladores tipo frances con baguetas de 1 1/2",con vidrio de 3/8" resistente a terremoto,tipo M40 con cierre hermetico</t>
  </si>
  <si>
    <t>Vidrios fijos en entrada principal</t>
  </si>
  <si>
    <t>9-</t>
  </si>
  <si>
    <t>Plafones</t>
  </si>
  <si>
    <t>Plafond de fibra mineral ( 0,61 x 0,61 x 5/8 )</t>
  </si>
  <si>
    <t>10-</t>
  </si>
  <si>
    <t>Terminación de Escaleras</t>
  </si>
  <si>
    <t>Escalera # 1</t>
  </si>
  <si>
    <t>a-</t>
  </si>
  <si>
    <t xml:space="preserve">Escalones de granito fondo blanco  </t>
  </si>
  <si>
    <t>b-</t>
  </si>
  <si>
    <t>Zócalos  de  granito fondo blanco</t>
  </si>
  <si>
    <t>c-</t>
  </si>
  <si>
    <t>Descanso  de granito fondo blanco</t>
  </si>
  <si>
    <t>d-</t>
  </si>
  <si>
    <t>Zócalos  en  descanso de granito fondo blanco</t>
  </si>
  <si>
    <t xml:space="preserve">Baranda  de aluminio comercial </t>
  </si>
  <si>
    <t>Escalera # 2</t>
  </si>
  <si>
    <t>11-</t>
  </si>
  <si>
    <t>Instalación Sanitaria</t>
  </si>
  <si>
    <t>Inodoros  fuxometros</t>
  </si>
  <si>
    <t>Lavamanos  empotrados incl mezcladora</t>
  </si>
  <si>
    <t>Lavamanos en pared incl mezcladora</t>
  </si>
  <si>
    <t>Fregaderos  de acero inoxidable de 1B incluye mezcladora</t>
  </si>
  <si>
    <t>Orinales</t>
  </si>
  <si>
    <t>Desagüe de piso de 2"</t>
  </si>
  <si>
    <t>Ventilación 3"</t>
  </si>
  <si>
    <t>Dispensador de papel higienico</t>
  </si>
  <si>
    <t>i.-</t>
  </si>
  <si>
    <t>Dispensador de papel  toalla</t>
  </si>
  <si>
    <t>j.-</t>
  </si>
  <si>
    <t>Dispensador de jabon liquido</t>
  </si>
  <si>
    <t>k.-</t>
  </si>
  <si>
    <t>Columna de agua caliente  3/4"</t>
  </si>
  <si>
    <t>l.-</t>
  </si>
  <si>
    <t>Columna de agua fria 3"</t>
  </si>
  <si>
    <t>m.-</t>
  </si>
  <si>
    <t>Valvula de paso de 3/4"</t>
  </si>
  <si>
    <t>n.-</t>
  </si>
  <si>
    <t>Valvula de paso de 3"</t>
  </si>
  <si>
    <t>ñ.-</t>
  </si>
  <si>
    <t>Tope de marmolite en baños</t>
  </si>
  <si>
    <t>p2</t>
  </si>
  <si>
    <t>o.-</t>
  </si>
  <si>
    <t>Tapon registro 3"</t>
  </si>
  <si>
    <t>p.-</t>
  </si>
  <si>
    <r>
      <t>Tuberia de Ø</t>
    </r>
    <r>
      <rPr>
        <sz val="11"/>
        <rFont val="Times New Roman"/>
        <family val="1"/>
      </rPr>
      <t xml:space="preserve"> 3/4"  abastecimiento</t>
    </r>
  </si>
  <si>
    <t>q.-</t>
  </si>
  <si>
    <r>
      <t>Tuberia de Ø</t>
    </r>
    <r>
      <rPr>
        <sz val="11"/>
        <rFont val="Times New Roman"/>
        <family val="1"/>
      </rPr>
      <t xml:space="preserve"> 1"   abastecimiento</t>
    </r>
  </si>
  <si>
    <r>
      <t>Tuberia de Ø</t>
    </r>
    <r>
      <rPr>
        <sz val="11"/>
        <rFont val="Times New Roman"/>
        <family val="1"/>
      </rPr>
      <t xml:space="preserve"> 3"  abastecimiento</t>
    </r>
  </si>
  <si>
    <r>
      <t>Tuberia de Ø</t>
    </r>
    <r>
      <rPr>
        <sz val="11"/>
        <rFont val="Times New Roman"/>
        <family val="1"/>
      </rPr>
      <t xml:space="preserve"> 3" de arrastre</t>
    </r>
  </si>
  <si>
    <r>
      <t>Tuberia de Ø</t>
    </r>
    <r>
      <rPr>
        <sz val="11"/>
        <rFont val="Times New Roman"/>
        <family val="1"/>
      </rPr>
      <t xml:space="preserve"> 4" de arrastre</t>
    </r>
  </si>
  <si>
    <r>
      <t>Tuberia de Ø</t>
    </r>
    <r>
      <rPr>
        <sz val="11"/>
        <rFont val="Times New Roman"/>
        <family val="1"/>
      </rPr>
      <t xml:space="preserve"> 6"  de arrastre</t>
    </r>
  </si>
  <si>
    <t>Camara de inspeccion ( 1,10 x 1,10 x 0,75 )</t>
  </si>
  <si>
    <t>Trampa de grasa ( 1,20 x 1,40 x 1,05 )</t>
  </si>
  <si>
    <t>Tubería y piezas por aparato</t>
  </si>
  <si>
    <t>Mano de obra plomero</t>
  </si>
  <si>
    <t>12-</t>
  </si>
  <si>
    <t>Pintura (dos manos)</t>
  </si>
  <si>
    <t>Base</t>
  </si>
  <si>
    <t xml:space="preserve">Semigloss en  interior </t>
  </si>
  <si>
    <t xml:space="preserve">Acrílica exterior </t>
  </si>
  <si>
    <t>13-</t>
  </si>
  <si>
    <t>Varios Generales</t>
  </si>
  <si>
    <t>Andamios exteriores</t>
  </si>
  <si>
    <t>Extintores ABC tipo quimico seco de 20 kg.</t>
  </si>
  <si>
    <t>Acondicionamiento de tuberia exterior para conectar con arrastre y abastecimiento existente</t>
  </si>
  <si>
    <t>SUB-TOTAL  PRIMER  NIVEL</t>
  </si>
  <si>
    <t>RD$</t>
  </si>
  <si>
    <t xml:space="preserve">SEGUNDO NIVEL </t>
  </si>
  <si>
    <t xml:space="preserve">Columnas  C1 </t>
  </si>
  <si>
    <t xml:space="preserve">Columnas  C3  </t>
  </si>
  <si>
    <t xml:space="preserve">Columnas  C4 </t>
  </si>
  <si>
    <t>Muro M9 ( e = 0.20 mt )</t>
  </si>
  <si>
    <t>Portico PA</t>
  </si>
  <si>
    <t xml:space="preserve">Portico   PA1 </t>
  </si>
  <si>
    <t xml:space="preserve">Portico   PB </t>
  </si>
  <si>
    <t>Portico   PC</t>
  </si>
  <si>
    <t>Portico   PH</t>
  </si>
  <si>
    <t>Portico P4</t>
  </si>
  <si>
    <t>Portico P8</t>
  </si>
  <si>
    <t>Portico   P9</t>
  </si>
  <si>
    <t>Portico   P11</t>
  </si>
  <si>
    <t xml:space="preserve">Portico   P12 </t>
  </si>
  <si>
    <t>z-</t>
  </si>
  <si>
    <t xml:space="preserve">Portico   P13 </t>
  </si>
  <si>
    <t>a1-</t>
  </si>
  <si>
    <t xml:space="preserve">Portico   P14 </t>
  </si>
  <si>
    <t>b1.-</t>
  </si>
  <si>
    <t xml:space="preserve">Portico   P15 </t>
  </si>
  <si>
    <t>c1.-</t>
  </si>
  <si>
    <t xml:space="preserve">Portico   P16 </t>
  </si>
  <si>
    <t>d1.-</t>
  </si>
  <si>
    <t xml:space="preserve">Portico   P18 </t>
  </si>
  <si>
    <t>e1.-</t>
  </si>
  <si>
    <t xml:space="preserve">Portico   P19 </t>
  </si>
  <si>
    <t>f1.-</t>
  </si>
  <si>
    <t xml:space="preserve">Portico   P20 </t>
  </si>
  <si>
    <t>g1.-</t>
  </si>
  <si>
    <t xml:space="preserve">Portico   P21 </t>
  </si>
  <si>
    <t>h1.-</t>
  </si>
  <si>
    <t xml:space="preserve">Portico   P22 </t>
  </si>
  <si>
    <t>j1-</t>
  </si>
  <si>
    <t>Losas  macizas  de entrepiso</t>
  </si>
  <si>
    <r>
      <t xml:space="preserve">Mm1 de 0,20 mt con </t>
    </r>
    <r>
      <rPr>
        <sz val="10"/>
        <rFont val="Calibri"/>
        <family val="2"/>
      </rPr>
      <t>Ø</t>
    </r>
    <r>
      <rPr>
        <sz val="10"/>
        <rFont val="Times New Roman"/>
        <family val="1"/>
      </rPr>
      <t xml:space="preserve"> 3/8" a 0,20 mt y 2 </t>
    </r>
    <r>
      <rPr>
        <sz val="10"/>
        <rFont val="Calibri"/>
        <family val="2"/>
      </rPr>
      <t>Ø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 xml:space="preserve"> 3/8" a 0,60 mt</t>
    </r>
  </si>
  <si>
    <r>
      <t xml:space="preserve">M  de carga de 0,20 mt con </t>
    </r>
    <r>
      <rPr>
        <sz val="10"/>
        <rFont val="Calibri"/>
        <family val="2"/>
      </rPr>
      <t>Ø</t>
    </r>
    <r>
      <rPr>
        <sz val="11"/>
        <rFont val="Times New Roman"/>
        <family val="1"/>
      </rPr>
      <t xml:space="preserve"> 3/8" a 0,60 mt  y 2 Ø  3/8" a 0,60 mt </t>
    </r>
  </si>
  <si>
    <t xml:space="preserve">De 0.15 mt. Con 3/8 a 0.80 mt   </t>
  </si>
  <si>
    <t>Muros de sheetrock con aislante acustico</t>
  </si>
  <si>
    <t xml:space="preserve">Divisiones en baños de PVC </t>
  </si>
  <si>
    <t xml:space="preserve">Cantos  </t>
  </si>
  <si>
    <t>Zocalo   de vinil</t>
  </si>
  <si>
    <t>Ceramica de (0.20 x 0,30) en baños  , importado</t>
  </si>
  <si>
    <t>Puerta  de  panel  de  madera  de   0.10, bastidor   de  madera   de  1 1/2 X 2. bordes   de  1/2 X 1 3/4. acabado  mate,MDF con chape  melaminico de 6 mm.Marco de madera de 45 X 100 mm, jamba de 35 X 12 mm   de   ( 0.69 x 2.10 )</t>
  </si>
  <si>
    <t>Puerta  de  panel  de  madera  de   0.10, bastidor   de  madera   de  1 1/2 X 2. bordes   de  1/2 X 1 3/4. acabado  mate ,MDF con chape  melaminico de 6 mm.Marco de madera de 45 X 100 mm, jamba de 35 X 12 mm   de  ( 0.85 x 2.10 ) 2,0 ud , (0,90 x 2,10 ) 4,0 ud ,( 0,93 x 2,10 ) 3,0 ud  y  ( 0,95 x 2,10 ) 2,0 ud</t>
  </si>
  <si>
    <t>Puerta  de  panel  de  madera  de   0.10, bastidor   de  madera   de  1 1/2 X 2. bordes   de  1/2 X 1 3/4. acabado  mate,MDF con chape  melaminico de 6 mm.Marco de madera de 45 X 100 mm, jamba de 35 X 12 mm   de     ( 1,00 x 2.10 )  5,0 ud</t>
  </si>
  <si>
    <t xml:space="preserve">Puerta  de  panel  de  madera  de   0.10, bastidor   de  madera   de  1 1/2 X 2. bordes   de  1/2 X 1 3/4. acabado  mate,MDF con chape  melaminico de 6 mm.Marco de madera de 45 X 100 mm, jamba de 35 X 12 mm   de  ( 2,00 x 2,10 ) 2,0 ud </t>
  </si>
  <si>
    <t>Terminación de Cocina</t>
  </si>
  <si>
    <t>Tope de marmolite comercial</t>
  </si>
  <si>
    <t>Gabinete de piso de andiroba</t>
  </si>
  <si>
    <t>pl</t>
  </si>
  <si>
    <t>Gabinete de pared de andiroba</t>
  </si>
  <si>
    <t>Lavamanos  empotrados incluye mezcladora</t>
  </si>
  <si>
    <t>Orinal</t>
  </si>
  <si>
    <t>Fregaderos  simple  de acero inoxidable  incluye mezcladora</t>
  </si>
  <si>
    <t>Desagüe de piso</t>
  </si>
  <si>
    <t>Bajante de descarga 4"</t>
  </si>
  <si>
    <t>Bajante de descarga 3"</t>
  </si>
  <si>
    <t>Ventilación 2"</t>
  </si>
  <si>
    <t>Varios generales</t>
  </si>
  <si>
    <t>SUB-TOTAL  SEGUNDO  NIVEL</t>
  </si>
  <si>
    <t xml:space="preserve">TERCER  NIVEL </t>
  </si>
  <si>
    <t>Columnas  C1</t>
  </si>
  <si>
    <t xml:space="preserve">Portico PA (0.30  x 0.64  ) </t>
  </si>
  <si>
    <t>Portico   PA1 (0.25 x 0.54 )</t>
  </si>
  <si>
    <t xml:space="preserve">Portico   PB (0.30  x 0.64  ) </t>
  </si>
  <si>
    <t xml:space="preserve">Portico   PC (0.30 X 0.64  ) </t>
  </si>
  <si>
    <t xml:space="preserve">Portico PD (0.30 x 0.64 ) </t>
  </si>
  <si>
    <t xml:space="preserve">Portico PF (0.30 x 0.64 ) </t>
  </si>
  <si>
    <t xml:space="preserve">Portico PI (0.30 x 0.64 ) </t>
  </si>
  <si>
    <t>Portico   PH (0.30 x 0.64 )</t>
  </si>
  <si>
    <t xml:space="preserve">Portico P4(0.25 x 0.54 ) </t>
  </si>
  <si>
    <t>a1.-</t>
  </si>
  <si>
    <t xml:space="preserve">Portico P8(0.25 x 0.54 ) </t>
  </si>
  <si>
    <t>Portico   P9 (0.30  x 0.64)</t>
  </si>
  <si>
    <t>Portico   P11 (0.30  x 0.64  )</t>
  </si>
  <si>
    <t>Portico   P12 (0.30  x 0.64  )</t>
  </si>
  <si>
    <t>Portico   P13 (0.30  x 0.64  )</t>
  </si>
  <si>
    <t>Portico   P14 (0.30  x 0.64  )</t>
  </si>
  <si>
    <t>Portico   P15 (0.30  x 0.64  )</t>
  </si>
  <si>
    <t>Portico   P16 (0.30  x 0.64  )</t>
  </si>
  <si>
    <t>i1.-</t>
  </si>
  <si>
    <t xml:space="preserve">Portico   P18 (0.30  x 0.64 ) </t>
  </si>
  <si>
    <t xml:space="preserve">Portico   P19 (0.30  x 0.64  ) </t>
  </si>
  <si>
    <t>k1.-</t>
  </si>
  <si>
    <t xml:space="preserve">Portico   P20 (0.30  x 0.64  ) </t>
  </si>
  <si>
    <t>l1.-</t>
  </si>
  <si>
    <t xml:space="preserve">Portico   P21 (0.30  x 0.64  ) </t>
  </si>
  <si>
    <t>m1.-</t>
  </si>
  <si>
    <t xml:space="preserve">Portico   P22 (0.30  x 0.64  ) </t>
  </si>
  <si>
    <t>n1.-</t>
  </si>
  <si>
    <t>ñ1-</t>
  </si>
  <si>
    <t>Losas  macizas  de techo</t>
  </si>
  <si>
    <t>o1-</t>
  </si>
  <si>
    <t>p1-</t>
  </si>
  <si>
    <t>q1-</t>
  </si>
  <si>
    <t xml:space="preserve">Liso en S.H. </t>
  </si>
  <si>
    <t>Terminación de Techos</t>
  </si>
  <si>
    <t>Fino de mezcla en techo plano</t>
  </si>
  <si>
    <t>Impermeabilizante  incluye antepecho de (e=3.00mm ) tipo granular con terminacion de pintura de aluminio</t>
  </si>
  <si>
    <t>Zabaleta de cemento</t>
  </si>
  <si>
    <r>
      <t xml:space="preserve">Desagües pluviales </t>
    </r>
    <r>
      <rPr>
        <sz val="10"/>
        <rFont val="Calibri"/>
        <family val="2"/>
      </rPr>
      <t>Ø 3"</t>
    </r>
  </si>
  <si>
    <t xml:space="preserve">Antepechos H =1,00 mt </t>
  </si>
  <si>
    <t>Ceramica de (0.20 x 0,30) en cocina , importado</t>
  </si>
  <si>
    <t>Puerta  de  panel  de  madera  de   0.10, bastidor   de  madera   de  1 1/2 X 2. bordes   de  1/2 X 1 3/4. acabado  mate ,MDF con chape  melaminico de 6 mm.Marco de madera de 45 X 100 mm, jamba de 35 X 12 mm de (0,90 x 2,10 ) 5,0 ud  y  ( 0,95 x 2,10 ) 2,0 ud</t>
  </si>
  <si>
    <t>Puerta  de  panel  de  madera  de   0.10, bastidor   de  madera   de  1 1/2 X 2. bordes   de  1/2 X 1 3/4. acabado  mate,MDF con chape  melaminico de 6 mm.Marco de madera de 45 X 100 mm, jamba de 35 X 12 mm   de     ( 1,00 x 2.10 )  4,0 ud</t>
  </si>
  <si>
    <t>Puerta  de  panel  de  madera  de   0.10, bastidor   de  madera   de  1 1/2 X 2. bordes   de  1/2 X 1 3/4. acabado  mate,MDF con chape  melaminico de 6 mm.Marco de madera de 45 X 100 mm, jamba de 35 X 12 mm   de  ( 1,10 x 2,10 ) 1,0 ud  y ( 1,20 x 2,10 ) 1,0 ud</t>
  </si>
  <si>
    <t>Tope de marmolite</t>
  </si>
  <si>
    <t>Duchas y piletas</t>
  </si>
  <si>
    <t>Fregaderos  doble  de acero inoxidable  incluye mezcladora</t>
  </si>
  <si>
    <t xml:space="preserve">Barras de aluminio en duchas </t>
  </si>
  <si>
    <t xml:space="preserve">Jaboneras en duchas </t>
  </si>
  <si>
    <t>r.-</t>
  </si>
  <si>
    <t xml:space="preserve">Vertedero </t>
  </si>
  <si>
    <t>s.-</t>
  </si>
  <si>
    <t>14-</t>
  </si>
  <si>
    <t>SUB-TOTAL  TERCER  NIVEL</t>
  </si>
  <si>
    <t>CASETA DE  ELEVADOR Y CAJA DE ESCALERA II</t>
  </si>
  <si>
    <t xml:space="preserve">Losas  macizas </t>
  </si>
  <si>
    <r>
      <t xml:space="preserve">M  de carga de 0,15 mt con </t>
    </r>
    <r>
      <rPr>
        <sz val="10"/>
        <rFont val="Calibri"/>
        <family val="2"/>
      </rPr>
      <t>Ø</t>
    </r>
    <r>
      <rPr>
        <sz val="11"/>
        <rFont val="Times New Roman"/>
        <family val="1"/>
      </rPr>
      <t xml:space="preserve"> 3/8" a 0,60 mt  y 2 Ø  3/8" a 0,60 mt </t>
    </r>
  </si>
  <si>
    <t xml:space="preserve">Antepechos H = 0.40 mt </t>
  </si>
  <si>
    <t>SUB-TOTAL  CASETA DE  ELEVADOR  Y CAJA DE ESCALERA II</t>
  </si>
  <si>
    <t>INSTALACION ELECTRICA:</t>
  </si>
  <si>
    <t>PRIMER NIVEL:</t>
  </si>
  <si>
    <t>Salidas de iluminación en techo.</t>
  </si>
  <si>
    <t>Salidas de interruptores sencillos .</t>
  </si>
  <si>
    <t>Salidas de interruptores  dobles.</t>
  </si>
  <si>
    <t>Salidas de tomacorrientes 110V doble  aterrizado y polarizado .</t>
  </si>
  <si>
    <t>Salidas de tomacorrientes 110V doble aterrizado y polarizado (ups)</t>
  </si>
  <si>
    <t>Salidas de tomacorrientes 220V doble  aterrizado y polarizado .</t>
  </si>
  <si>
    <t>Salidas de datas</t>
  </si>
  <si>
    <t>Salidas de teléfonos.</t>
  </si>
  <si>
    <t>Globo de 4" x 6"</t>
  </si>
  <si>
    <t>Salidas de abanicos de techo .</t>
  </si>
  <si>
    <t xml:space="preserve">Salidas de control de abanicos. </t>
  </si>
  <si>
    <t>Luminaria fluorescente de 3X32W. 2'X4 con balastro electronico , Wraparound. CAT. No. WC4-232-EB8120</t>
  </si>
  <si>
    <t>Lámpara para el baño downlight 2xE-27-9"ø.</t>
  </si>
  <si>
    <t>Abanicos tipo KDK de 56 púlgadas sin globo.</t>
  </si>
  <si>
    <t>Panel de distribucción (PD1-1N- TL -816 ) similar a G.E. de  circuitos. Formado por:</t>
  </si>
  <si>
    <t>8 Bkrs. 20A/1P</t>
  </si>
  <si>
    <t>Alimentador desde panelboard principal (PBP)  a panel (PD1-1N).compuesto por:</t>
  </si>
  <si>
    <t>pies</t>
  </si>
  <si>
    <t>2C- thhn  No. 8 fases.</t>
  </si>
  <si>
    <t>1C-thhn   No. 10 neutro.</t>
  </si>
  <si>
    <t>1C-thhn   No. 12 tierra.</t>
  </si>
  <si>
    <t>Tuberia pvc de  1"¢</t>
  </si>
  <si>
    <t>Registro eléctrico 12"x 12"x 6"</t>
  </si>
  <si>
    <t>Registro teléfono .8" x 8" x 6"</t>
  </si>
  <si>
    <t>Registro datas.  8" x 8" x 6"</t>
  </si>
  <si>
    <t xml:space="preserve">SUB-TOTAL  PRIMER NIVEL </t>
  </si>
  <si>
    <t>SEGUNDO NIVEL:</t>
  </si>
  <si>
    <t>Salidas de tomacorrientes 110V doble. aterrizado y polarizado .</t>
  </si>
  <si>
    <t>Salidas de tomacorrientes 110V doble. aterrizado y polarizado (ups)</t>
  </si>
  <si>
    <t>Salidas de tomacorrientes 220V doble. aterrizado y polarizado .</t>
  </si>
  <si>
    <t>Luminaria fluorescente de 3X32W. 2'X4 con balastro electronico. Wraparound. CAT. No. WC4-232-EB8120</t>
  </si>
  <si>
    <t>Panel de distribucción (PD2-2N- TL -2412 ) similar a G.E. de  circuitos. Formado por:</t>
  </si>
  <si>
    <t>16 Bkrs. 20A/1P</t>
  </si>
  <si>
    <t>Alimentador desde panelboard principal (PBP)  a panel (PD2-2N).compuesto por:</t>
  </si>
  <si>
    <t>Panel de distribucción (PD3-2N- TL -612 ) similar a G.E. de  circuitos. Formado por:</t>
  </si>
  <si>
    <t>4 Bkrs. 30A/1P</t>
  </si>
  <si>
    <t>4 Bkrs. 50A/1P</t>
  </si>
  <si>
    <t>Alimentador desde panelboard principal (PBP)  a panel (PD3-2N).compuesto por:</t>
  </si>
  <si>
    <t>2C- thhn  No. 4 fases.</t>
  </si>
  <si>
    <t>1C-thhn   No. 6 neutro.</t>
  </si>
  <si>
    <t>1C-thhn   No. 8 tierra.</t>
  </si>
  <si>
    <t>Tuberia pvc de  1-1/2"¢</t>
  </si>
  <si>
    <t xml:space="preserve">SUB-TOTAL  SEGUNDO NIVEL </t>
  </si>
  <si>
    <t>TERCER NIVEL:</t>
  </si>
  <si>
    <t>Salidas de tomacorrientes 110V doble.aterrizado y polarizado .</t>
  </si>
  <si>
    <t>Panel de distribucción (PD3-3N- TL -2412 ) similar a G.E. de circuitos. Formado por:</t>
  </si>
  <si>
    <t>19 Bkrs. 20A/1P</t>
  </si>
  <si>
    <t>Alimentador desde panelboard principal (PBP)  a panel (PD3-3N). compuesto por:</t>
  </si>
  <si>
    <t>2C- thhn  No. 6 fases.</t>
  </si>
  <si>
    <t>1C-thhn   No. 8 neutro.</t>
  </si>
  <si>
    <t>1C-thhn   No. 10 tierra.</t>
  </si>
  <si>
    <t>6 Bkrs. 30A/1P</t>
  </si>
  <si>
    <t>6 Bkrs. 50A/1P</t>
  </si>
  <si>
    <t>2C- thhn  No. 1/0 fases.</t>
  </si>
  <si>
    <t>Tuberia pvc de  2"¢</t>
  </si>
  <si>
    <t>SUB-TOTAL  TERCER NIVEL</t>
  </si>
  <si>
    <t>SISTEMA DE PARARRAYOS Y TIERRA:</t>
  </si>
  <si>
    <t>Sistema de tierra compuesto por: Sistema de pararrayos  R45 - 89 Mts. Radio nivel 4. Un sistema de tierra formado por: (9) eléctrodos de 5/8'' x 8 pies, cable desnudo AWG No. 2/0 y sus  accesorios, tales como, fundentes conectores, etc.</t>
  </si>
  <si>
    <t xml:space="preserve">SUB-TOTAL SISTEMA  DE PARARRAYOS  Y TIERRA </t>
  </si>
  <si>
    <t>ENTRADA GENERAL :</t>
  </si>
  <si>
    <t>Acometida de entrada de la Media Tensión  para la interconexión con compañia eléctrica: ( Estructura de interconexión, no incluye el pago de interconexión a Edeeste. ).</t>
  </si>
  <si>
    <t>Soporte para cut-out y pararrayo.</t>
  </si>
  <si>
    <t>Pararrayo de 9 Kv.</t>
  </si>
  <si>
    <t>Cut Out de 200 amperes con lamina de 7.0 amp.</t>
  </si>
  <si>
    <t>Condulet de 3"¢</t>
  </si>
  <si>
    <t>f-</t>
  </si>
  <si>
    <t>Tuberias imc de 3"¢.</t>
  </si>
  <si>
    <t>g-</t>
  </si>
  <si>
    <t>Barra channel unistrau de 11/2" x 10 pies</t>
  </si>
  <si>
    <t>Abrazadera unistrau de 3'¢</t>
  </si>
  <si>
    <t>Conductor urd. No. 2 100%C .Ducto pvc-sdr-26- de 2"ø</t>
  </si>
  <si>
    <t>Cono de alivio exterior.</t>
  </si>
  <si>
    <t>Cono de alivio interior. (Elbow conector)</t>
  </si>
  <si>
    <t xml:space="preserve">Transformador de 75.00 Kva. Tipo P.M. 3F. 12470/7200-120/240V. </t>
  </si>
  <si>
    <t>Panelboard General ( PGP ) en barras de 300 amperios-60Hz-120/240V -1F- Nema 1R. compuesto por:</t>
  </si>
  <si>
    <t>1- MB 300/2</t>
  </si>
  <si>
    <t>3-40/2P</t>
  </si>
  <si>
    <t>1-60/2P</t>
  </si>
  <si>
    <t>1-80/2P</t>
  </si>
  <si>
    <t>1-120/2P</t>
  </si>
  <si>
    <t>1- disponibilidad hasta 40/2</t>
  </si>
  <si>
    <t>Alimentador desde transformador hasta panelboard general.compuesto por:</t>
  </si>
  <si>
    <t>6C thw No. 2/0 fases.</t>
  </si>
  <si>
    <t>2C thw No. 1/0 neutro</t>
  </si>
  <si>
    <t>1C thw No. 2 tierra.</t>
  </si>
  <si>
    <t>1T- pvc sdr- 26- 3"¢.</t>
  </si>
  <si>
    <t>Sistema de tierra.( Inc. red de aterrizaje y conexión en  malla electrosoldada).</t>
  </si>
  <si>
    <t>Excavación de ( 0.40 x 0.60 X 236.00 ) mts.</t>
  </si>
  <si>
    <t>Registro de piso en block y pulido de: 0.40 x 0.60 x 0.60 mts. Inc: Muro y losa de fondo de 0.10 mts.  con su tapa de hormigón.</t>
  </si>
  <si>
    <t>Aterrizaje en poste de interconexión y panelboards. (Inc: varillas, bajante y thermoweld 90, etc).</t>
  </si>
  <si>
    <t>SUB-TOTAL ENTRADA GENERAL</t>
  </si>
  <si>
    <t>SISTEMA DE CLIMATIZACION</t>
  </si>
  <si>
    <t>Un (1) sistema de aire acondicionado  tipo split- consola de 9,000 BTU. la consola en el techo, a control remoto. (Inverter)</t>
  </si>
  <si>
    <t xml:space="preserve"> Instalación de A/A  9,000 BTU tons  tipo split - consola en techo a control  remoto, sistema de conexión y tuberias de 15 pies.</t>
  </si>
  <si>
    <t>SEGUNDO  NIVEL</t>
  </si>
  <si>
    <t>Un (1) sistema de aire acondicionado  tipo split- consola de 9,000 BTU.la consola en el techo, a control remoto.</t>
  </si>
  <si>
    <t xml:space="preserve"> Instalación de A/A  9,000 BTU  tipo split - consola en techo a control remoto, sistema de conexión y tuberias de 15 pies.</t>
  </si>
  <si>
    <t>Un (1) sistema de aire acondicionado  tipo split- consola de 12,000 BTU.la consola en el techo, a control remoto.</t>
  </si>
  <si>
    <t xml:space="preserve"> Instalación de A/A  12,000 BTU  tipo split - consola en techo a control remoto, sistema de conexión y tuberias de 15 pies.</t>
  </si>
  <si>
    <t>Un (1) sistema de aire acondicionado  tipo split- consola de 18,000 BTU.la consola en el techo, a control remoto.</t>
  </si>
  <si>
    <t xml:space="preserve"> Instalación de A/A  18,000 BTU tipo split - consola en techo a control remoto, sistema de conexión y tuberias de 15 pies.</t>
  </si>
  <si>
    <t>Un (1) sistema de aire acondicionado  tipo split- consola de 36,000 BTU.la consola en el techo, a control remoto.</t>
  </si>
  <si>
    <t xml:space="preserve"> Instalación de A/A   36,000 BTU  tipo split - consola en techo a control remoto, sistema de conexión y tuberias de 15 pies.</t>
  </si>
  <si>
    <t>TERCER  NIVEL</t>
  </si>
  <si>
    <t>Un (1) sistema de aire acondicionado  tipo split- consola de 24,000 BTU.la consola en el techo, a control remoto.</t>
  </si>
  <si>
    <t xml:space="preserve"> Instalación de A/A  24,000 BTU tipo split - consola en techo a control remoto, sistema de conexión y tuberias de 15 pies.</t>
  </si>
  <si>
    <t>SUB-TOTAL SISTEMA DE CLIMATIZACION</t>
  </si>
  <si>
    <t>SUB-TOTAL  ELECTRICO</t>
  </si>
  <si>
    <t>RESUMEN  GENERAL:</t>
  </si>
  <si>
    <t>SUB-TOTAL  SEGUNDO   NIVEL</t>
  </si>
  <si>
    <t>SUB-TOTAL  TERCER   NIVEL</t>
  </si>
  <si>
    <t>SUB-TOTAL  CASETA DE  ELEVADOR</t>
  </si>
  <si>
    <t>SUB-TOTAL INSTALACION  ELECTRICA</t>
  </si>
  <si>
    <t xml:space="preserve">SUB TOTAL  </t>
  </si>
  <si>
    <t>LIMPIEZA FINAL</t>
  </si>
  <si>
    <t>Limpieza continua y  final</t>
  </si>
  <si>
    <t>SUB TOTAL  LIMPIEZA FINAL</t>
  </si>
  <si>
    <t>SUB-TOTAL GENERAL</t>
  </si>
  <si>
    <t>GASTOS  INDIRECTOS</t>
  </si>
  <si>
    <t>DIRECCION  TECNICA</t>
  </si>
  <si>
    <t>GASTOS ADMINISTRATIVOS</t>
  </si>
  <si>
    <t xml:space="preserve">TRANSPORTE </t>
  </si>
  <si>
    <t xml:space="preserve">SEGUROS Y FIANZAS </t>
  </si>
  <si>
    <t>LEY -616 (Liq. Y prest. Laborales)</t>
  </si>
  <si>
    <t xml:space="preserve">IMPREVISTOS </t>
  </si>
  <si>
    <t>INSPECCION  Y SUPERVISION  DE  OBRAS</t>
  </si>
  <si>
    <t>ITBIS ( 18% )</t>
  </si>
  <si>
    <t>CODIA</t>
  </si>
  <si>
    <t xml:space="preserve">ESTUDIO DE SUELOS </t>
  </si>
  <si>
    <t>PA</t>
  </si>
  <si>
    <t>LEVANTAMIENTO TOPOGRAFICO</t>
  </si>
  <si>
    <t>TRANSPORTE Y MOVILIZACION  DE EQUIPOS  PESADOS ( PALA,GREDA, RETROEXCAVADORA ,ETC. )</t>
  </si>
  <si>
    <t>ESTUDIO DE VULNERABILIDAD  APLICADO A IER NIVEL DE EDIFICACION EXISTENTE</t>
  </si>
  <si>
    <t>CONTROL DE CALIDAD (ROTURA DE PROBETA )</t>
  </si>
  <si>
    <t>SUB-TOTAL GASTOS  INDIRECTOS</t>
  </si>
  <si>
    <t xml:space="preserve">TOTAL GENERAL </t>
  </si>
  <si>
    <t>NOTAS</t>
  </si>
  <si>
    <t>a)</t>
  </si>
  <si>
    <t>Los volúmenes de este presupuesto serán pagados de acuerdo a levantamiento en obra y a las cubicaciones realizadas por el departamento  correspondiente   y de acuerdo a facturas que sean necesarias ser presentadas por el contratista de la obra .</t>
  </si>
  <si>
    <t>b)</t>
  </si>
  <si>
    <t>Los planos pueden variar en obra previa verificacion y autorizacion del supervisor .</t>
  </si>
  <si>
    <t>c)</t>
  </si>
  <si>
    <t>Los precios alzados (P.A.) serán pagados en las cubicaciones mediante desglose de partidas y/o  presentación de facturas y cheques sellados y cancelados .-</t>
  </si>
  <si>
    <t>d)</t>
  </si>
  <si>
    <t xml:space="preserve"> La partida de Inspeccion y  Supervision de Obras  pertenece a la D.G.E.  del   MOPC.-</t>
  </si>
  <si>
    <t>e)</t>
  </si>
  <si>
    <t xml:space="preserve"> La partida de Imprevistos solo podra ser utilizada  previa autorizacion  de  la D.G.E.  del   MOPC.-</t>
  </si>
  <si>
    <t>PREPARADO POR:</t>
  </si>
  <si>
    <t>REVISADO POR:</t>
  </si>
  <si>
    <t xml:space="preserve"> ING. MARTHA MARISOL LOPEZ MENA</t>
  </si>
  <si>
    <t>ARQ. JOSE  MIGUEL GONZALEZ HERNANDEZ</t>
  </si>
  <si>
    <t>Ing. de Presupuestos de Edificaciones</t>
  </si>
  <si>
    <t>Arq. de Presupuestos de Edificaciones</t>
  </si>
  <si>
    <t>IEM. ELISEO  ALEJANDRO  BAEZ  ANTONIO</t>
  </si>
  <si>
    <t>Iem. de Presupuestos de Edificaciones</t>
  </si>
  <si>
    <t>SOMETIDO POR:</t>
  </si>
  <si>
    <t>ING. YSABEL GONZALEZ DURAN</t>
  </si>
  <si>
    <t>Encargada del Departamento de Presupuestos de Edificaciones.-</t>
  </si>
  <si>
    <t>Santo Domingo, D. N.</t>
  </si>
  <si>
    <t>07  de  Septiembre   del  2015</t>
  </si>
  <si>
    <t>yg/ml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</si>
</sst>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_);_(@_)"/>
    <numFmt numFmtId="166" formatCode="#,##0.000"/>
    <numFmt numFmtId="167" formatCode="[$$-409]#,##0.00"/>
    <numFmt numFmtId="168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2A2A2A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" fontId="6" fillId="0" borderId="0" applyNumberFormat="0"/>
    <xf numFmtId="0" fontId="1" fillId="0" borderId="0"/>
    <xf numFmtId="167" fontId="5" fillId="0" borderId="0"/>
    <xf numFmtId="164" fontId="3" fillId="0" borderId="0" applyFont="0" applyFill="0" applyBorder="0" applyAlignment="0" applyProtection="0"/>
    <xf numFmtId="0" fontId="6" fillId="0" borderId="0"/>
  </cellStyleXfs>
  <cellXfs count="264">
    <xf numFmtId="0" fontId="0" fillId="0" borderId="0" xfId="0"/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49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justify" wrapText="1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justify" wrapText="1"/>
    </xf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4" fillId="0" borderId="0" xfId="3" applyFont="1" applyFill="1" applyBorder="1" applyAlignment="1">
      <alignment horizontal="center" vertical="justify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6" fillId="0" borderId="0" xfId="0" applyFont="1" applyFill="1" applyAlignment="1">
      <alignment wrapText="1"/>
    </xf>
    <xf numFmtId="0" fontId="6" fillId="0" borderId="0" xfId="6" applyFont="1" applyFill="1" applyAlignment="1">
      <alignment horizontal="center"/>
    </xf>
    <xf numFmtId="0" fontId="4" fillId="0" borderId="0" xfId="6" applyFont="1" applyFill="1" applyBorder="1" applyAlignment="1">
      <alignment horizontal="justify" wrapText="1"/>
    </xf>
    <xf numFmtId="0" fontId="4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left" wrapText="1"/>
    </xf>
    <xf numFmtId="4" fontId="6" fillId="0" borderId="0" xfId="6" applyNumberFormat="1" applyFont="1" applyFill="1" applyAlignment="1"/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justify" wrapText="1"/>
    </xf>
    <xf numFmtId="0" fontId="6" fillId="0" borderId="0" xfId="6" applyFont="1" applyFill="1" applyAlignment="1">
      <alignment horizontal="left"/>
    </xf>
    <xf numFmtId="0" fontId="6" fillId="0" borderId="0" xfId="6" applyFont="1" applyFill="1" applyAlignment="1">
      <alignment horizontal="center" vertical="center"/>
    </xf>
    <xf numFmtId="4" fontId="6" fillId="0" borderId="0" xfId="6" applyNumberFormat="1" applyFont="1" applyFill="1" applyAlignment="1">
      <alignment wrapText="1"/>
    </xf>
    <xf numFmtId="4" fontId="6" fillId="0" borderId="0" xfId="6" applyNumberFormat="1" applyFont="1" applyFill="1"/>
    <xf numFmtId="4" fontId="6" fillId="0" borderId="0" xfId="6" applyNumberFormat="1" applyFont="1" applyFill="1" applyAlignment="1">
      <alignment horizontal="center"/>
    </xf>
    <xf numFmtId="4" fontId="6" fillId="0" borderId="0" xfId="7" applyNumberFormat="1" applyFont="1" applyFill="1" applyAlignment="1">
      <alignment wrapText="1"/>
    </xf>
    <xf numFmtId="4" fontId="4" fillId="0" borderId="0" xfId="6" applyNumberFormat="1" applyFont="1" applyFill="1" applyAlignment="1">
      <alignment wrapText="1"/>
    </xf>
    <xf numFmtId="0" fontId="6" fillId="0" borderId="0" xfId="6" applyFont="1" applyFill="1" applyAlignment="1">
      <alignment horizontal="left" wrapText="1"/>
    </xf>
    <xf numFmtId="4" fontId="6" fillId="0" borderId="0" xfId="6" applyNumberFormat="1" applyFont="1" applyFill="1" applyAlignment="1">
      <alignment horizontal="left" wrapText="1"/>
    </xf>
    <xf numFmtId="4" fontId="6" fillId="0" borderId="0" xfId="6" applyNumberFormat="1" applyFont="1" applyFill="1" applyAlignment="1">
      <alignment vertical="center" wrapText="1"/>
    </xf>
    <xf numFmtId="0" fontId="4" fillId="0" borderId="0" xfId="6" applyFont="1" applyFill="1" applyAlignment="1">
      <alignment horizontal="center" vertical="center"/>
    </xf>
    <xf numFmtId="4" fontId="6" fillId="0" borderId="0" xfId="7" applyNumberFormat="1" applyFont="1" applyFill="1" applyAlignment="1">
      <alignment horizontal="center"/>
    </xf>
    <xf numFmtId="4" fontId="6" fillId="0" borderId="0" xfId="6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7" applyFont="1" applyFill="1" applyAlignment="1">
      <alignment horizontal="center" vertical="center"/>
    </xf>
    <xf numFmtId="0" fontId="4" fillId="0" borderId="0" xfId="6" applyFont="1" applyFill="1" applyBorder="1" applyAlignment="1">
      <alignment horizontal="justify" vertical="center" wrapText="1"/>
    </xf>
    <xf numFmtId="0" fontId="4" fillId="0" borderId="0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justify" wrapText="1"/>
    </xf>
    <xf numFmtId="0" fontId="6" fillId="0" borderId="0" xfId="7" applyFont="1" applyFill="1" applyAlignment="1">
      <alignment horizont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justify" wrapText="1"/>
    </xf>
    <xf numFmtId="4" fontId="6" fillId="0" borderId="0" xfId="7" applyNumberFormat="1" applyFont="1" applyFill="1"/>
    <xf numFmtId="0" fontId="4" fillId="0" borderId="0" xfId="7" applyFont="1" applyFill="1" applyBorder="1" applyAlignment="1">
      <alignment horizontal="justify" vertical="center" wrapText="1"/>
    </xf>
    <xf numFmtId="0" fontId="4" fillId="0" borderId="0" xfId="7" applyFont="1" applyFill="1" applyAlignment="1">
      <alignment horizontal="center" vertical="center"/>
    </xf>
    <xf numFmtId="4" fontId="4" fillId="0" borderId="0" xfId="7" applyNumberFormat="1" applyFont="1" applyFill="1" applyAlignment="1">
      <alignment wrapText="1"/>
    </xf>
    <xf numFmtId="4" fontId="6" fillId="0" borderId="0" xfId="7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4" fontId="4" fillId="0" borderId="0" xfId="7" applyNumberFormat="1" applyFont="1" applyFill="1" applyAlignment="1">
      <alignment horizontal="right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9" fillId="0" borderId="0" xfId="0" applyFont="1" applyFill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/>
    <xf numFmtId="0" fontId="9" fillId="0" borderId="0" xfId="0" applyFont="1" applyAlignment="1"/>
    <xf numFmtId="0" fontId="9" fillId="0" borderId="0" xfId="0" applyFont="1" applyAlignment="1">
      <alignment vertical="center" wrapText="1"/>
    </xf>
    <xf numFmtId="0" fontId="6" fillId="0" borderId="0" xfId="0" applyFont="1" applyFill="1" applyAlignment="1">
      <alignment vertical="justify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6" fillId="0" borderId="0" xfId="3" applyFont="1" applyFill="1" applyAlignme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164" fontId="11" fillId="0" borderId="0" xfId="2" applyFont="1" applyAlignment="1">
      <alignment horizontal="left"/>
    </xf>
    <xf numFmtId="0" fontId="12" fillId="0" borderId="0" xfId="0" applyFont="1" applyAlignment="1"/>
    <xf numFmtId="49" fontId="15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justify" wrapText="1"/>
    </xf>
    <xf numFmtId="0" fontId="6" fillId="0" borderId="0" xfId="0" applyFont="1" applyFill="1" applyAlignment="1">
      <alignment vertical="justify" wrapText="1"/>
    </xf>
    <xf numFmtId="0" fontId="8" fillId="0" borderId="0" xfId="3" applyFont="1" applyFill="1" applyAlignment="1">
      <alignment horizontal="center" wrapText="1"/>
    </xf>
    <xf numFmtId="0" fontId="17" fillId="0" borderId="0" xfId="3" applyFont="1" applyFill="1" applyAlignment="1">
      <alignment wrapText="1"/>
    </xf>
    <xf numFmtId="0" fontId="2" fillId="0" borderId="0" xfId="3" applyFont="1" applyFill="1" applyAlignment="1">
      <alignment horizontal="left" vertical="center" wrapText="1"/>
    </xf>
    <xf numFmtId="4" fontId="8" fillId="0" borderId="0" xfId="6" applyNumberFormat="1" applyFont="1" applyFill="1"/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center" vertical="top"/>
    </xf>
    <xf numFmtId="4" fontId="2" fillId="0" borderId="0" xfId="6" applyNumberFormat="1" applyFont="1" applyFill="1" applyAlignment="1">
      <alignment wrapText="1"/>
    </xf>
    <xf numFmtId="4" fontId="8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center" vertical="top"/>
    </xf>
    <xf numFmtId="4" fontId="2" fillId="0" borderId="0" xfId="6" applyNumberFormat="1" applyFont="1" applyFill="1"/>
    <xf numFmtId="49" fontId="8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vertical="justify" wrapText="1"/>
    </xf>
    <xf numFmtId="0" fontId="8" fillId="0" borderId="0" xfId="0" applyFont="1" applyFill="1"/>
    <xf numFmtId="0" fontId="8" fillId="0" borderId="0" xfId="0" applyFont="1" applyFill="1" applyAlignment="1">
      <alignment vertical="justify" wrapText="1"/>
    </xf>
    <xf numFmtId="0" fontId="8" fillId="0" borderId="0" xfId="0" applyFont="1" applyFill="1" applyAlignment="1">
      <alignment horizontal="left" vertical="justify" wrapText="1"/>
    </xf>
    <xf numFmtId="1" fontId="4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/>
    </xf>
    <xf numFmtId="0" fontId="6" fillId="0" borderId="0" xfId="6" applyFont="1" applyFill="1" applyAlignment="1">
      <alignment horizontal="right" vertical="center"/>
    </xf>
    <xf numFmtId="0" fontId="6" fillId="0" borderId="0" xfId="12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66" fontId="6" fillId="0" borderId="0" xfId="12" applyNumberFormat="1" applyFont="1" applyFill="1" applyAlignment="1">
      <alignment horizontal="right" vertical="top"/>
    </xf>
    <xf numFmtId="0" fontId="6" fillId="0" borderId="0" xfId="12" applyNumberFormat="1" applyFont="1" applyFill="1" applyAlignment="1">
      <alignment horizontal="right" vertical="center"/>
    </xf>
    <xf numFmtId="0" fontId="6" fillId="0" borderId="0" xfId="12" applyNumberFormat="1" applyFont="1" applyFill="1"/>
    <xf numFmtId="0" fontId="6" fillId="0" borderId="0" xfId="13" applyFont="1" applyFill="1"/>
    <xf numFmtId="0" fontId="6" fillId="0" borderId="0" xfId="12" applyNumberFormat="1" applyFont="1" applyFill="1" applyAlignment="1">
      <alignment horizontal="center" vertical="center"/>
    </xf>
    <xf numFmtId="0" fontId="6" fillId="0" borderId="0" xfId="13" applyFont="1" applyFill="1" applyAlignment="1">
      <alignment vertical="justify" wrapText="1"/>
    </xf>
    <xf numFmtId="2" fontId="2" fillId="0" borderId="0" xfId="14" applyNumberFormat="1" applyFont="1" applyFill="1" applyAlignment="1">
      <alignment horizontal="right" vertical="center"/>
    </xf>
    <xf numFmtId="167" fontId="8" fillId="0" borderId="0" xfId="14" applyFont="1" applyFill="1" applyAlignment="1">
      <alignment horizontal="center"/>
    </xf>
    <xf numFmtId="167" fontId="8" fillId="0" borderId="0" xfId="14" applyFont="1" applyFill="1" applyAlignment="1"/>
    <xf numFmtId="168" fontId="8" fillId="0" borderId="0" xfId="15" applyNumberFormat="1" applyFont="1" applyFill="1" applyAlignment="1">
      <alignment horizontal="center" vertical="top"/>
    </xf>
    <xf numFmtId="168" fontId="8" fillId="0" borderId="0" xfId="15" applyNumberFormat="1" applyFont="1" applyFill="1" applyAlignment="1">
      <alignment horizontal="center" vertical="center"/>
    </xf>
    <xf numFmtId="168" fontId="2" fillId="0" borderId="0" xfId="15" applyNumberFormat="1" applyFont="1" applyFill="1" applyAlignment="1">
      <alignment horizontal="center" vertical="center"/>
    </xf>
    <xf numFmtId="168" fontId="2" fillId="0" borderId="0" xfId="15" applyNumberFormat="1" applyFont="1" applyFill="1" applyAlignment="1">
      <alignment horizontal="center" vertical="top"/>
    </xf>
    <xf numFmtId="0" fontId="8" fillId="0" borderId="0" xfId="16" applyFont="1" applyFill="1" applyAlignment="1">
      <alignment horizontal="center"/>
    </xf>
    <xf numFmtId="0" fontId="8" fillId="0" borderId="0" xfId="14" applyNumberFormat="1" applyFont="1" applyFill="1" applyAlignment="1">
      <alignment horizontal="center"/>
    </xf>
    <xf numFmtId="4" fontId="4" fillId="0" borderId="0" xfId="1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right"/>
    </xf>
    <xf numFmtId="4" fontId="2" fillId="0" borderId="0" xfId="0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left" vertical="center"/>
    </xf>
    <xf numFmtId="4" fontId="4" fillId="0" borderId="0" xfId="6" applyNumberFormat="1" applyFont="1" applyFill="1" applyAlignment="1">
      <alignment horizontal="right" wrapText="1"/>
    </xf>
    <xf numFmtId="4" fontId="4" fillId="0" borderId="0" xfId="6" applyNumberFormat="1" applyFont="1" applyFill="1" applyAlignment="1">
      <alignment horizontal="left" vertical="center" wrapText="1"/>
    </xf>
    <xf numFmtId="4" fontId="4" fillId="0" borderId="0" xfId="7" applyNumberFormat="1" applyFont="1" applyFill="1" applyAlignment="1">
      <alignment horizontal="right" wrapText="1"/>
    </xf>
    <xf numFmtId="0" fontId="8" fillId="0" borderId="0" xfId="0" applyFont="1" applyFill="1" applyAlignment="1">
      <alignment horizontal="left" vertical="justify" wrapText="1"/>
    </xf>
    <xf numFmtId="0" fontId="16" fillId="0" borderId="0" xfId="0" applyFont="1" applyAlignment="1">
      <alignment horizontal="right"/>
    </xf>
    <xf numFmtId="0" fontId="4" fillId="0" borderId="0" xfId="3" applyFont="1" applyFill="1" applyAlignment="1">
      <alignment horizontal="right" wrapText="1"/>
    </xf>
    <xf numFmtId="0" fontId="2" fillId="0" borderId="0" xfId="3" applyFont="1" applyFill="1" applyAlignment="1">
      <alignment horizontal="left" wrapText="1"/>
    </xf>
    <xf numFmtId="4" fontId="2" fillId="0" borderId="0" xfId="6" applyNumberFormat="1" applyFont="1" applyFill="1" applyAlignment="1">
      <alignment horizontal="right" wrapText="1"/>
    </xf>
    <xf numFmtId="0" fontId="8" fillId="0" borderId="0" xfId="9" applyFont="1" applyFill="1" applyAlignment="1">
      <alignment horizontal="left"/>
    </xf>
    <xf numFmtId="0" fontId="6" fillId="0" borderId="0" xfId="12" applyNumberFormat="1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justify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168" fontId="2" fillId="0" borderId="0" xfId="15" applyNumberFormat="1" applyFont="1" applyFill="1" applyAlignment="1">
      <alignment horizontal="center" vertical="top"/>
    </xf>
    <xf numFmtId="167" fontId="2" fillId="0" borderId="0" xfId="14" applyFont="1" applyFill="1" applyAlignment="1">
      <alignment horizontal="center"/>
    </xf>
    <xf numFmtId="167" fontId="8" fillId="0" borderId="0" xfId="14" applyFont="1" applyFill="1" applyAlignment="1">
      <alignment horizontal="center"/>
    </xf>
    <xf numFmtId="168" fontId="8" fillId="0" borderId="0" xfId="15" applyNumberFormat="1" applyFont="1" applyFill="1" applyAlignment="1">
      <alignment horizontal="center" vertical="top"/>
    </xf>
    <xf numFmtId="0" fontId="8" fillId="0" borderId="0" xfId="16" applyFont="1" applyFill="1" applyAlignment="1">
      <alignment horizontal="center"/>
    </xf>
    <xf numFmtId="4" fontId="4" fillId="0" borderId="0" xfId="11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" fontId="4" fillId="0" borderId="0" xfId="1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vertical="center"/>
    </xf>
    <xf numFmtId="4" fontId="4" fillId="0" borderId="0" xfId="1" applyNumberFormat="1" applyFont="1" applyFill="1" applyBorder="1" applyAlignment="1">
      <alignment horizontal="left" vertical="center"/>
    </xf>
    <xf numFmtId="4" fontId="4" fillId="0" borderId="0" xfId="1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4" fontId="6" fillId="0" borderId="0" xfId="2" applyNumberFormat="1" applyFont="1" applyFill="1" applyAlignment="1">
      <alignment vertical="center"/>
    </xf>
    <xf numFmtId="4" fontId="6" fillId="0" borderId="0" xfId="2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right" vertical="center"/>
    </xf>
    <xf numFmtId="4" fontId="4" fillId="0" borderId="0" xfId="2" applyNumberFormat="1" applyFont="1" applyFill="1" applyBorder="1" applyAlignment="1">
      <alignment vertical="center"/>
    </xf>
    <xf numFmtId="4" fontId="4" fillId="0" borderId="2" xfId="4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2" xfId="5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>
      <alignment horizontal="center" vertical="center"/>
    </xf>
    <xf numFmtId="4" fontId="4" fillId="0" borderId="0" xfId="4" applyNumberFormat="1" applyFont="1" applyFill="1" applyBorder="1" applyAlignment="1">
      <alignment horizontal="center" vertical="center"/>
    </xf>
    <xf numFmtId="4" fontId="4" fillId="0" borderId="0" xfId="3" applyNumberFormat="1" applyFont="1" applyFill="1" applyBorder="1" applyAlignment="1">
      <alignment horizontal="center" vertical="center"/>
    </xf>
    <xf numFmtId="4" fontId="4" fillId="0" borderId="0" xfId="5" applyNumberFormat="1" applyFont="1" applyFill="1" applyBorder="1" applyAlignment="1">
      <alignment horizontal="right" vertical="center"/>
    </xf>
    <xf numFmtId="4" fontId="4" fillId="0" borderId="0" xfId="5" applyNumberFormat="1" applyFont="1" applyFill="1" applyBorder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4" fontId="6" fillId="0" borderId="0" xfId="2" applyNumberFormat="1" applyFont="1" applyFill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right" vertical="center"/>
    </xf>
    <xf numFmtId="4" fontId="4" fillId="0" borderId="0" xfId="6" applyNumberFormat="1" applyFont="1" applyFill="1" applyBorder="1" applyAlignment="1">
      <alignment horizontal="center" vertical="center"/>
    </xf>
    <xf numFmtId="4" fontId="4" fillId="0" borderId="0" xfId="6" applyNumberFormat="1" applyFont="1" applyFill="1" applyBorder="1" applyAlignment="1">
      <alignment horizontal="right" vertical="center"/>
    </xf>
    <xf numFmtId="4" fontId="4" fillId="0" borderId="0" xfId="6" applyNumberFormat="1" applyFont="1" applyFill="1" applyBorder="1" applyAlignment="1">
      <alignment vertical="center"/>
    </xf>
    <xf numFmtId="4" fontId="6" fillId="0" borderId="0" xfId="6" applyNumberFormat="1" applyFont="1" applyFill="1" applyAlignment="1">
      <alignment vertical="center"/>
    </xf>
    <xf numFmtId="4" fontId="6" fillId="0" borderId="0" xfId="6" applyNumberFormat="1" applyFont="1" applyFill="1" applyBorder="1" applyAlignment="1">
      <alignment horizontal="center" vertical="center"/>
    </xf>
    <xf numFmtId="4" fontId="6" fillId="0" borderId="0" xfId="6" applyNumberFormat="1" applyFont="1" applyFill="1" applyBorder="1" applyAlignment="1">
      <alignment horizontal="right" vertical="center"/>
    </xf>
    <xf numFmtId="4" fontId="6" fillId="0" borderId="0" xfId="6" applyNumberFormat="1" applyFont="1" applyFill="1" applyBorder="1" applyAlignment="1">
      <alignment vertical="center"/>
    </xf>
    <xf numFmtId="4" fontId="6" fillId="0" borderId="0" xfId="6" applyNumberFormat="1" applyFont="1" applyFill="1" applyAlignment="1">
      <alignment horizontal="right" vertical="center"/>
    </xf>
    <xf numFmtId="0" fontId="4" fillId="0" borderId="0" xfId="6" applyFont="1" applyFill="1" applyAlignment="1">
      <alignment vertical="center"/>
    </xf>
    <xf numFmtId="4" fontId="4" fillId="0" borderId="0" xfId="6" applyNumberFormat="1" applyFont="1" applyFill="1" applyAlignment="1">
      <alignment vertical="center"/>
    </xf>
    <xf numFmtId="4" fontId="4" fillId="0" borderId="0" xfId="6" applyNumberFormat="1" applyFont="1" applyFill="1" applyAlignment="1">
      <alignment horizontal="center" vertical="center"/>
    </xf>
    <xf numFmtId="4" fontId="4" fillId="0" borderId="0" xfId="6" applyNumberFormat="1" applyFont="1" applyFill="1" applyAlignment="1">
      <alignment horizontal="right" vertical="center"/>
    </xf>
    <xf numFmtId="4" fontId="6" fillId="0" borderId="0" xfId="7" applyNumberFormat="1" applyFont="1" applyFill="1" applyAlignment="1">
      <alignment vertical="center"/>
    </xf>
    <xf numFmtId="4" fontId="6" fillId="0" borderId="0" xfId="7" applyNumberFormat="1" applyFont="1" applyFill="1" applyAlignment="1">
      <alignment horizontal="right" vertical="center"/>
    </xf>
    <xf numFmtId="4" fontId="6" fillId="0" borderId="0" xfId="7" applyNumberFormat="1" applyFont="1" applyFill="1" applyBorder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4" fillId="0" borderId="0" xfId="7" applyNumberFormat="1" applyFont="1" applyFill="1" applyBorder="1" applyAlignment="1">
      <alignment horizontal="center" vertical="center"/>
    </xf>
    <xf numFmtId="4" fontId="4" fillId="0" borderId="0" xfId="7" applyNumberFormat="1" applyFont="1" applyFill="1" applyBorder="1" applyAlignment="1">
      <alignment horizontal="right" vertical="center"/>
    </xf>
    <xf numFmtId="4" fontId="4" fillId="0" borderId="0" xfId="7" applyNumberFormat="1" applyFont="1" applyFill="1" applyBorder="1" applyAlignment="1">
      <alignment vertical="center"/>
    </xf>
    <xf numFmtId="4" fontId="6" fillId="0" borderId="0" xfId="7" applyNumberFormat="1" applyFont="1" applyFill="1" applyBorder="1" applyAlignment="1">
      <alignment horizontal="center" vertical="center"/>
    </xf>
    <xf numFmtId="4" fontId="6" fillId="0" borderId="0" xfId="7" applyNumberFormat="1" applyFont="1" applyFill="1" applyBorder="1" applyAlignment="1">
      <alignment horizontal="right" vertical="center"/>
    </xf>
    <xf numFmtId="4" fontId="4" fillId="0" borderId="0" xfId="7" applyNumberFormat="1" applyFont="1" applyFill="1" applyAlignment="1">
      <alignment vertical="center"/>
    </xf>
    <xf numFmtId="4" fontId="4" fillId="0" borderId="0" xfId="7" applyNumberFormat="1" applyFont="1" applyFill="1" applyAlignment="1">
      <alignment horizontal="right" vertical="center" wrapText="1"/>
    </xf>
    <xf numFmtId="164" fontId="6" fillId="0" borderId="0" xfId="2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right" vertical="center"/>
    </xf>
    <xf numFmtId="164" fontId="12" fillId="0" borderId="0" xfId="2" applyFont="1" applyAlignment="1">
      <alignment horizontal="center" vertical="center"/>
    </xf>
    <xf numFmtId="164" fontId="12" fillId="0" borderId="0" xfId="2" applyFont="1" applyAlignment="1">
      <alignment horizontal="right" vertical="center"/>
    </xf>
    <xf numFmtId="164" fontId="9" fillId="0" borderId="0" xfId="2" applyFont="1" applyAlignment="1">
      <alignment horizontal="center" vertical="center"/>
    </xf>
    <xf numFmtId="164" fontId="9" fillId="0" borderId="0" xfId="2" applyFont="1" applyAlignment="1">
      <alignment horizontal="right" vertical="center"/>
    </xf>
    <xf numFmtId="4" fontId="6" fillId="0" borderId="0" xfId="8" applyNumberFormat="1" applyFont="1" applyFill="1" applyAlignment="1">
      <alignment horizontal="right" vertical="center"/>
    </xf>
    <xf numFmtId="4" fontId="4" fillId="0" borderId="0" xfId="8" applyNumberFormat="1" applyFont="1" applyFill="1" applyAlignment="1">
      <alignment horizontal="right" vertical="center"/>
    </xf>
    <xf numFmtId="164" fontId="6" fillId="0" borderId="0" xfId="2" applyFont="1" applyFill="1" applyAlignment="1">
      <alignment horizontal="right" vertical="center"/>
    </xf>
    <xf numFmtId="164" fontId="11" fillId="0" borderId="0" xfId="2" applyFont="1" applyAlignment="1">
      <alignment horizontal="left" vertical="center"/>
    </xf>
    <xf numFmtId="164" fontId="16" fillId="0" borderId="0" xfId="0" applyNumberFormat="1" applyFont="1" applyAlignment="1">
      <alignment vertical="center"/>
    </xf>
    <xf numFmtId="164" fontId="9" fillId="0" borderId="0" xfId="2" applyFont="1" applyAlignment="1">
      <alignment vertical="center"/>
    </xf>
    <xf numFmtId="164" fontId="13" fillId="0" borderId="0" xfId="2" applyFont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2" applyFont="1" applyAlignment="1">
      <alignment horizontal="center" vertical="center"/>
    </xf>
    <xf numFmtId="4" fontId="15" fillId="0" borderId="0" xfId="8" applyNumberFormat="1" applyFont="1" applyFill="1" applyAlignment="1">
      <alignment horizontal="right" vertical="center"/>
    </xf>
    <xf numFmtId="164" fontId="9" fillId="0" borderId="0" xfId="2" applyFont="1" applyFill="1" applyAlignment="1">
      <alignment horizontal="center" vertical="center"/>
    </xf>
    <xf numFmtId="4" fontId="6" fillId="0" borderId="0" xfId="8" applyNumberFormat="1" applyFont="1" applyFill="1" applyAlignment="1">
      <alignment vertical="center"/>
    </xf>
    <xf numFmtId="164" fontId="6" fillId="0" borderId="0" xfId="2" applyFont="1" applyAlignment="1">
      <alignment vertical="center"/>
    </xf>
    <xf numFmtId="164" fontId="12" fillId="0" borderId="0" xfId="2" applyFont="1" applyAlignment="1">
      <alignment vertical="center"/>
    </xf>
    <xf numFmtId="4" fontId="17" fillId="0" borderId="0" xfId="8" applyNumberFormat="1" applyFont="1" applyFill="1" applyAlignment="1">
      <alignment horizontal="right" vertical="center"/>
    </xf>
    <xf numFmtId="164" fontId="4" fillId="0" borderId="0" xfId="1" applyFont="1" applyFill="1" applyAlignment="1">
      <alignment horizontal="right" vertical="center" wrapText="1"/>
    </xf>
    <xf numFmtId="164" fontId="16" fillId="0" borderId="0" xfId="2" applyFont="1" applyAlignment="1">
      <alignment horizontal="left" vertical="center"/>
    </xf>
    <xf numFmtId="164" fontId="2" fillId="0" borderId="0" xfId="2" applyFont="1" applyFill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3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Alignment="1">
      <alignment vertical="center"/>
    </xf>
    <xf numFmtId="4" fontId="2" fillId="0" borderId="0" xfId="6" applyNumberFormat="1" applyFont="1" applyFill="1" applyAlignment="1">
      <alignment vertical="center"/>
    </xf>
    <xf numFmtId="4" fontId="2" fillId="0" borderId="0" xfId="6" applyNumberFormat="1" applyFont="1" applyFill="1" applyBorder="1" applyAlignment="1">
      <alignment horizontal="right" vertical="center"/>
    </xf>
    <xf numFmtId="4" fontId="8" fillId="0" borderId="0" xfId="6" applyNumberFormat="1" applyFont="1" applyFill="1" applyAlignment="1">
      <alignment vertical="center"/>
    </xf>
    <xf numFmtId="4" fontId="8" fillId="0" borderId="0" xfId="6" applyNumberFormat="1" applyFont="1" applyFill="1" applyAlignment="1">
      <alignment horizontal="center" vertical="center"/>
    </xf>
    <xf numFmtId="4" fontId="8" fillId="0" borderId="0" xfId="6" applyNumberFormat="1" applyFont="1" applyFill="1" applyAlignment="1">
      <alignment horizontal="right" vertical="center"/>
    </xf>
    <xf numFmtId="4" fontId="8" fillId="0" borderId="0" xfId="6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horizontal="right" vertical="center"/>
    </xf>
    <xf numFmtId="4" fontId="8" fillId="0" borderId="0" xfId="0" applyNumberFormat="1" applyFont="1" applyFill="1" applyAlignment="1">
      <alignment horizontal="center" vertical="center"/>
    </xf>
    <xf numFmtId="4" fontId="8" fillId="0" borderId="0" xfId="2" applyNumberFormat="1" applyFont="1" applyFill="1" applyAlignment="1">
      <alignment vertical="center"/>
    </xf>
    <xf numFmtId="4" fontId="2" fillId="0" borderId="0" xfId="2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0" fontId="8" fillId="0" borderId="0" xfId="2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0" fontId="6" fillId="0" borderId="0" xfId="1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64" fontId="4" fillId="0" borderId="0" xfId="10" applyFont="1" applyFill="1" applyBorder="1" applyAlignment="1">
      <alignment vertical="center"/>
    </xf>
    <xf numFmtId="4" fontId="6" fillId="0" borderId="0" xfId="10" applyNumberFormat="1" applyFont="1" applyFill="1" applyAlignment="1">
      <alignment vertical="center"/>
    </xf>
    <xf numFmtId="164" fontId="4" fillId="0" borderId="0" xfId="10" applyFont="1" applyFill="1" applyAlignment="1">
      <alignment vertical="center"/>
    </xf>
    <xf numFmtId="4" fontId="2" fillId="0" borderId="0" xfId="2" applyNumberFormat="1" applyFont="1" applyFill="1" applyAlignment="1">
      <alignment horizontal="right" vertical="center"/>
    </xf>
    <xf numFmtId="4" fontId="6" fillId="0" borderId="0" xfId="13" applyNumberFormat="1" applyFont="1" applyFill="1" applyAlignment="1">
      <alignment horizontal="center" vertical="center"/>
    </xf>
    <xf numFmtId="4" fontId="6" fillId="0" borderId="0" xfId="10" applyNumberFormat="1" applyFont="1" applyFill="1" applyAlignment="1">
      <alignment horizontal="right" vertical="center"/>
    </xf>
    <xf numFmtId="4" fontId="4" fillId="0" borderId="0" xfId="10" applyNumberFormat="1" applyFont="1" applyFill="1" applyAlignment="1">
      <alignment vertical="center"/>
    </xf>
    <xf numFmtId="168" fontId="8" fillId="0" borderId="0" xfId="14" applyNumberFormat="1" applyFont="1" applyFill="1" applyAlignment="1">
      <alignment horizontal="center" vertical="center"/>
    </xf>
    <xf numFmtId="168" fontId="2" fillId="0" borderId="0" xfId="15" applyNumberFormat="1" applyFont="1" applyFill="1" applyAlignment="1">
      <alignment horizontal="center" vertical="center"/>
    </xf>
    <xf numFmtId="168" fontId="8" fillId="0" borderId="0" xfId="15" applyNumberFormat="1" applyFont="1" applyFill="1" applyAlignment="1">
      <alignment vertical="center"/>
    </xf>
    <xf numFmtId="168" fontId="6" fillId="0" borderId="0" xfId="15" applyNumberFormat="1" applyFont="1" applyFill="1" applyAlignment="1">
      <alignment horizontal="center" vertical="center"/>
    </xf>
    <xf numFmtId="168" fontId="8" fillId="0" borderId="0" xfId="14" applyNumberFormat="1" applyFont="1" applyFill="1" applyAlignment="1">
      <alignment horizontal="center" vertical="center"/>
    </xf>
    <xf numFmtId="168" fontId="2" fillId="0" borderId="0" xfId="14" applyNumberFormat="1" applyFont="1" applyFill="1" applyAlignment="1">
      <alignment horizontal="center" vertical="center"/>
    </xf>
    <xf numFmtId="168" fontId="2" fillId="0" borderId="0" xfId="15" applyNumberFormat="1" applyFont="1" applyFill="1" applyAlignment="1">
      <alignment vertical="center"/>
    </xf>
    <xf numFmtId="168" fontId="8" fillId="0" borderId="0" xfId="15" applyNumberFormat="1" applyFont="1" applyFill="1" applyAlignment="1">
      <alignment horizontal="right" vertical="center"/>
    </xf>
    <xf numFmtId="168" fontId="2" fillId="0" borderId="0" xfId="14" applyNumberFormat="1" applyFont="1" applyFill="1" applyAlignment="1">
      <alignment vertical="center"/>
    </xf>
    <xf numFmtId="168" fontId="2" fillId="0" borderId="0" xfId="15" applyNumberFormat="1" applyFont="1" applyFill="1" applyAlignment="1">
      <alignment horizontal="right" vertical="center"/>
    </xf>
    <xf numFmtId="0" fontId="8" fillId="0" borderId="0" xfId="14" applyNumberFormat="1" applyFont="1" applyFill="1" applyAlignment="1">
      <alignment horizontal="center" vertical="center"/>
    </xf>
    <xf numFmtId="0" fontId="2" fillId="0" borderId="0" xfId="14" applyNumberFormat="1" applyFont="1" applyFill="1" applyAlignment="1">
      <alignment horizontal="center" vertical="center"/>
    </xf>
    <xf numFmtId="4" fontId="6" fillId="0" borderId="0" xfId="11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</cellXfs>
  <cellStyles count="17">
    <cellStyle name="Millares [0] 3" xfId="11"/>
    <cellStyle name="Millares [0] 5" xfId="4"/>
    <cellStyle name="Millares 10 2" xfId="10"/>
    <cellStyle name="Millares 2" xfId="1"/>
    <cellStyle name="Millares 2 2 2 2" xfId="15"/>
    <cellStyle name="Millares 3" xfId="2"/>
    <cellStyle name="Millares 3 2 2" xfId="8"/>
    <cellStyle name="Millares 9" xfId="5"/>
    <cellStyle name="Normal" xfId="0" builtinId="0"/>
    <cellStyle name="Normal 13" xfId="13"/>
    <cellStyle name="Normal 15" xfId="14"/>
    <cellStyle name="Normal 2 2" xfId="3"/>
    <cellStyle name="Normal 2 2 2 2" xfId="9"/>
    <cellStyle name="Normal 8" xfId="6"/>
    <cellStyle name="Normal 8 2" xfId="7"/>
    <cellStyle name="Normal_EDIFICIO VILLA OLIMPICA" xfId="12"/>
    <cellStyle name="Normal_RESIDENCIAL SAN ANDRES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147207</xdr:colOff>
      <xdr:row>1</xdr:row>
      <xdr:rowOff>8658</xdr:rowOff>
    </xdr:from>
    <xdr:to>
      <xdr:col>6</xdr:col>
      <xdr:colOff>346364</xdr:colOff>
      <xdr:row>2</xdr:row>
      <xdr:rowOff>173045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0182" y="189633"/>
          <a:ext cx="1123082" cy="3263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57"/>
  <sheetViews>
    <sheetView tabSelected="1" view="pageBreakPreview" topLeftCell="A281" zoomScaleNormal="100" zoomScaleSheetLayoutView="100" workbookViewId="0">
      <selection activeCell="B297" sqref="B297"/>
    </sheetView>
  </sheetViews>
  <sheetFormatPr baseColWidth="10" defaultRowHeight="12.75" x14ac:dyDescent="0.2"/>
  <cols>
    <col min="1" max="1" width="4.5703125" style="11" customWidth="1"/>
    <col min="2" max="2" width="38.5703125" style="13" customWidth="1"/>
    <col min="3" max="3" width="10.28515625" style="163" customWidth="1"/>
    <col min="4" max="4" width="5" style="161" customWidth="1"/>
    <col min="5" max="5" width="12.85546875" style="164" customWidth="1"/>
    <col min="6" max="6" width="13.85546875" style="163" customWidth="1"/>
    <col min="7" max="7" width="14.7109375" style="180" customWidth="1"/>
    <col min="8" max="16384" width="11.42578125" style="3"/>
  </cols>
  <sheetData>
    <row r="1" spans="1:7" s="1" customFormat="1" ht="14.25" x14ac:dyDescent="0.2">
      <c r="A1" s="117" t="s">
        <v>0</v>
      </c>
      <c r="B1" s="117"/>
      <c r="C1" s="117"/>
      <c r="D1" s="117"/>
      <c r="E1" s="117"/>
      <c r="F1" s="143"/>
      <c r="G1" s="144"/>
    </row>
    <row r="2" spans="1:7" s="1" customFormat="1" x14ac:dyDescent="0.2">
      <c r="A2" s="118" t="s">
        <v>1</v>
      </c>
      <c r="B2" s="118"/>
      <c r="C2" s="145"/>
      <c r="D2" s="146"/>
      <c r="E2" s="147"/>
      <c r="F2" s="143"/>
      <c r="G2" s="144"/>
    </row>
    <row r="3" spans="1:7" s="1" customFormat="1" ht="14.25" customHeight="1" x14ac:dyDescent="0.2">
      <c r="A3" s="118" t="s">
        <v>2</v>
      </c>
      <c r="B3" s="118"/>
      <c r="C3" s="145"/>
      <c r="D3" s="146"/>
      <c r="E3" s="147"/>
      <c r="F3" s="143"/>
      <c r="G3" s="144"/>
    </row>
    <row r="4" spans="1:7" x14ac:dyDescent="0.2">
      <c r="A4" s="2"/>
      <c r="B4" s="119"/>
      <c r="C4" s="119"/>
      <c r="D4" s="119"/>
      <c r="E4" s="119"/>
      <c r="F4" s="148"/>
      <c r="G4" s="144"/>
    </row>
    <row r="5" spans="1:7" s="1" customFormat="1" x14ac:dyDescent="0.2">
      <c r="A5" s="120" t="s">
        <v>3</v>
      </c>
      <c r="B5" s="120"/>
      <c r="C5" s="120"/>
      <c r="D5" s="120"/>
      <c r="E5" s="120"/>
      <c r="F5" s="120"/>
      <c r="G5" s="120"/>
    </row>
    <row r="6" spans="1:7" s="1" customFormat="1" x14ac:dyDescent="0.2">
      <c r="A6" s="120" t="s">
        <v>4</v>
      </c>
      <c r="B6" s="120"/>
      <c r="C6" s="120"/>
      <c r="D6" s="120"/>
      <c r="E6" s="120"/>
      <c r="F6" s="120"/>
      <c r="G6" s="120"/>
    </row>
    <row r="7" spans="1:7" ht="13.5" thickBot="1" x14ac:dyDescent="0.25">
      <c r="A7" s="4"/>
      <c r="B7" s="5"/>
      <c r="C7" s="149"/>
      <c r="D7" s="150"/>
      <c r="E7" s="151"/>
      <c r="F7" s="149"/>
      <c r="G7" s="152"/>
    </row>
    <row r="8" spans="1:7" s="8" customFormat="1" ht="15.95" customHeight="1" thickBot="1" x14ac:dyDescent="0.25">
      <c r="A8" s="6" t="s">
        <v>5</v>
      </c>
      <c r="B8" s="7" t="s">
        <v>6</v>
      </c>
      <c r="C8" s="153" t="s">
        <v>7</v>
      </c>
      <c r="D8" s="154" t="s">
        <v>8</v>
      </c>
      <c r="E8" s="155" t="s">
        <v>9</v>
      </c>
      <c r="F8" s="155" t="s">
        <v>10</v>
      </c>
      <c r="G8" s="156" t="s">
        <v>11</v>
      </c>
    </row>
    <row r="9" spans="1:7" s="9" customFormat="1" ht="15.95" customHeight="1" x14ac:dyDescent="0.2">
      <c r="B9" s="10"/>
      <c r="C9" s="157"/>
      <c r="D9" s="158"/>
      <c r="E9" s="159"/>
      <c r="F9" s="160"/>
      <c r="G9" s="152"/>
    </row>
    <row r="10" spans="1:7" x14ac:dyDescent="0.2">
      <c r="B10" s="12" t="s">
        <v>12</v>
      </c>
      <c r="C10" s="148"/>
      <c r="E10" s="162"/>
      <c r="F10" s="148"/>
      <c r="G10" s="144"/>
    </row>
    <row r="11" spans="1:7" x14ac:dyDescent="0.2">
      <c r="G11" s="144"/>
    </row>
    <row r="12" spans="1:7" s="14" customFormat="1" x14ac:dyDescent="0.2">
      <c r="B12" s="15" t="s">
        <v>13</v>
      </c>
      <c r="C12" s="165"/>
      <c r="D12" s="165"/>
      <c r="E12" s="166"/>
      <c r="F12" s="167"/>
      <c r="G12" s="167"/>
    </row>
    <row r="13" spans="1:7" s="14" customFormat="1" x14ac:dyDescent="0.2">
      <c r="A13" s="16" t="s">
        <v>14</v>
      </c>
      <c r="B13" s="17" t="s">
        <v>15</v>
      </c>
      <c r="C13" s="168">
        <v>208.61</v>
      </c>
      <c r="D13" s="169" t="s">
        <v>16</v>
      </c>
      <c r="E13" s="170"/>
      <c r="F13" s="171">
        <f>C13*E13</f>
        <v>0</v>
      </c>
      <c r="G13" s="31"/>
    </row>
    <row r="14" spans="1:7" s="14" customFormat="1" x14ac:dyDescent="0.2">
      <c r="A14" s="19" t="s">
        <v>17</v>
      </c>
      <c r="B14" s="17" t="s">
        <v>18</v>
      </c>
      <c r="C14" s="168">
        <v>208.61</v>
      </c>
      <c r="D14" s="169" t="s">
        <v>16</v>
      </c>
      <c r="E14" s="170"/>
      <c r="F14" s="171">
        <f>C14*E14</f>
        <v>0</v>
      </c>
      <c r="G14" s="31"/>
    </row>
    <row r="15" spans="1:7" s="14" customFormat="1" x14ac:dyDescent="0.2">
      <c r="A15" s="19" t="s">
        <v>19</v>
      </c>
      <c r="B15" s="20" t="s">
        <v>20</v>
      </c>
      <c r="C15" s="168">
        <v>1</v>
      </c>
      <c r="D15" s="169" t="s">
        <v>21</v>
      </c>
      <c r="E15" s="170"/>
      <c r="F15" s="171">
        <f>C15*E15</f>
        <v>0</v>
      </c>
      <c r="G15" s="167"/>
    </row>
    <row r="16" spans="1:7" s="14" customFormat="1" x14ac:dyDescent="0.2">
      <c r="A16" s="19" t="s">
        <v>22</v>
      </c>
      <c r="B16" s="17" t="s">
        <v>23</v>
      </c>
      <c r="C16" s="168">
        <v>1</v>
      </c>
      <c r="D16" s="169" t="s">
        <v>24</v>
      </c>
      <c r="E16" s="172"/>
      <c r="F16" s="171">
        <f>C16*E16</f>
        <v>0</v>
      </c>
      <c r="G16" s="173"/>
    </row>
    <row r="17" spans="1:7" s="14" customFormat="1" x14ac:dyDescent="0.2">
      <c r="A17" s="19" t="s">
        <v>25</v>
      </c>
      <c r="B17" s="21" t="s">
        <v>26</v>
      </c>
      <c r="C17" s="168">
        <v>2</v>
      </c>
      <c r="D17" s="169" t="s">
        <v>24</v>
      </c>
      <c r="E17" s="172"/>
      <c r="F17" s="171">
        <f>C17*E17</f>
        <v>0</v>
      </c>
      <c r="G17" s="167">
        <f>SUM(F13:F17)</f>
        <v>0</v>
      </c>
    </row>
    <row r="18" spans="1:7" s="14" customFormat="1" x14ac:dyDescent="0.2">
      <c r="A18" s="22"/>
      <c r="C18" s="22"/>
      <c r="D18" s="22"/>
      <c r="E18" s="22"/>
      <c r="F18" s="22"/>
      <c r="G18" s="167"/>
    </row>
    <row r="19" spans="1:7" s="14" customFormat="1" x14ac:dyDescent="0.2">
      <c r="A19" s="16" t="s">
        <v>27</v>
      </c>
      <c r="B19" s="15" t="s">
        <v>28</v>
      </c>
      <c r="C19" s="168"/>
      <c r="D19" s="169"/>
      <c r="E19" s="170"/>
      <c r="F19" s="171"/>
      <c r="G19" s="167"/>
    </row>
    <row r="20" spans="1:7" s="24" customFormat="1" x14ac:dyDescent="0.2">
      <c r="A20" s="22" t="s">
        <v>17</v>
      </c>
      <c r="B20" s="23" t="s">
        <v>29</v>
      </c>
      <c r="C20" s="168">
        <v>12</v>
      </c>
      <c r="D20" s="169" t="s">
        <v>30</v>
      </c>
      <c r="E20" s="170"/>
      <c r="F20" s="171">
        <f>C20*E20</f>
        <v>0</v>
      </c>
      <c r="G20" s="174"/>
    </row>
    <row r="21" spans="1:7" s="24" customFormat="1" x14ac:dyDescent="0.2">
      <c r="A21" s="22" t="s">
        <v>19</v>
      </c>
      <c r="B21" s="23" t="s">
        <v>31</v>
      </c>
      <c r="C21" s="168">
        <v>223.02</v>
      </c>
      <c r="D21" s="33" t="s">
        <v>30</v>
      </c>
      <c r="E21" s="172"/>
      <c r="F21" s="171">
        <f>C21*E21</f>
        <v>0</v>
      </c>
      <c r="G21" s="174"/>
    </row>
    <row r="22" spans="1:7" s="24" customFormat="1" x14ac:dyDescent="0.2">
      <c r="A22" s="19" t="s">
        <v>22</v>
      </c>
      <c r="B22" s="26" t="s">
        <v>32</v>
      </c>
      <c r="C22" s="168">
        <v>96</v>
      </c>
      <c r="D22" s="33" t="s">
        <v>30</v>
      </c>
      <c r="E22" s="168"/>
      <c r="F22" s="171">
        <f>C22*E22</f>
        <v>0</v>
      </c>
      <c r="G22" s="174"/>
    </row>
    <row r="23" spans="1:7" s="24" customFormat="1" x14ac:dyDescent="0.2">
      <c r="A23" s="22" t="s">
        <v>25</v>
      </c>
      <c r="B23" s="26" t="s">
        <v>33</v>
      </c>
      <c r="C23" s="168">
        <v>153.01</v>
      </c>
      <c r="D23" s="33" t="s">
        <v>30</v>
      </c>
      <c r="E23" s="172"/>
      <c r="F23" s="171">
        <f>C23*E23</f>
        <v>0</v>
      </c>
      <c r="G23" s="174"/>
    </row>
    <row r="24" spans="1:7" s="24" customFormat="1" x14ac:dyDescent="0.2">
      <c r="A24" s="22" t="s">
        <v>34</v>
      </c>
      <c r="B24" s="23" t="s">
        <v>35</v>
      </c>
      <c r="C24" s="168">
        <v>294.37</v>
      </c>
      <c r="D24" s="33" t="s">
        <v>30</v>
      </c>
      <c r="E24" s="172"/>
      <c r="F24" s="171">
        <f>C24*E24</f>
        <v>0</v>
      </c>
      <c r="G24" s="174">
        <f>SUM(F20:F24)</f>
        <v>0</v>
      </c>
    </row>
    <row r="25" spans="1:7" s="24" customFormat="1" x14ac:dyDescent="0.2">
      <c r="A25" s="22"/>
      <c r="B25" s="27"/>
      <c r="C25" s="174"/>
      <c r="D25" s="175"/>
      <c r="E25" s="176"/>
      <c r="F25" s="167"/>
      <c r="G25" s="174"/>
    </row>
    <row r="26" spans="1:7" s="14" customFormat="1" x14ac:dyDescent="0.2">
      <c r="A26" s="16" t="s">
        <v>36</v>
      </c>
      <c r="B26" s="15" t="s">
        <v>37</v>
      </c>
      <c r="C26" s="22"/>
      <c r="D26" s="169"/>
      <c r="E26" s="170"/>
      <c r="F26" s="171"/>
      <c r="G26" s="167"/>
    </row>
    <row r="27" spans="1:7" s="24" customFormat="1" x14ac:dyDescent="0.2">
      <c r="A27" s="22" t="s">
        <v>17</v>
      </c>
      <c r="B27" s="23" t="s">
        <v>38</v>
      </c>
      <c r="C27" s="168">
        <v>63.01</v>
      </c>
      <c r="D27" s="33" t="s">
        <v>30</v>
      </c>
      <c r="E27" s="172"/>
      <c r="F27" s="171">
        <f t="shared" ref="F27:F33" si="0">C27*E27</f>
        <v>0</v>
      </c>
      <c r="G27" s="174"/>
    </row>
    <row r="28" spans="1:7" s="24" customFormat="1" ht="14.25" customHeight="1" x14ac:dyDescent="0.2">
      <c r="A28" s="22" t="s">
        <v>19</v>
      </c>
      <c r="B28" s="24" t="s">
        <v>39</v>
      </c>
      <c r="C28" s="168">
        <v>0.24</v>
      </c>
      <c r="D28" s="33" t="s">
        <v>30</v>
      </c>
      <c r="E28" s="172"/>
      <c r="F28" s="171">
        <f>C28*E28</f>
        <v>0</v>
      </c>
      <c r="G28" s="174"/>
    </row>
    <row r="29" spans="1:7" s="24" customFormat="1" x14ac:dyDescent="0.2">
      <c r="A29" s="22" t="s">
        <v>22</v>
      </c>
      <c r="B29" s="24" t="s">
        <v>40</v>
      </c>
      <c r="C29" s="168">
        <v>1.8</v>
      </c>
      <c r="D29" s="33" t="s">
        <v>30</v>
      </c>
      <c r="E29" s="172"/>
      <c r="F29" s="171">
        <f>C29*E29</f>
        <v>0</v>
      </c>
      <c r="G29" s="174"/>
    </row>
    <row r="30" spans="1:7" s="24" customFormat="1" ht="12.75" customHeight="1" x14ac:dyDescent="0.2">
      <c r="A30" s="22" t="s">
        <v>25</v>
      </c>
      <c r="B30" s="24" t="s">
        <v>41</v>
      </c>
      <c r="C30" s="168">
        <v>4.04</v>
      </c>
      <c r="D30" s="33" t="s">
        <v>30</v>
      </c>
      <c r="E30" s="172"/>
      <c r="F30" s="171">
        <f>C30*E30</f>
        <v>0</v>
      </c>
      <c r="G30" s="174"/>
    </row>
    <row r="31" spans="1:7" s="24" customFormat="1" x14ac:dyDescent="0.2">
      <c r="A31" s="22" t="s">
        <v>42</v>
      </c>
      <c r="B31" s="23" t="s">
        <v>43</v>
      </c>
      <c r="C31" s="168">
        <v>2.15</v>
      </c>
      <c r="D31" s="33" t="s">
        <v>30</v>
      </c>
      <c r="E31" s="172"/>
      <c r="F31" s="171">
        <f>C31*E31</f>
        <v>0</v>
      </c>
      <c r="G31" s="174"/>
    </row>
    <row r="32" spans="1:7" s="24" customFormat="1" x14ac:dyDescent="0.2">
      <c r="A32" s="22" t="s">
        <v>44</v>
      </c>
      <c r="B32" s="23" t="s">
        <v>45</v>
      </c>
      <c r="C32" s="168">
        <v>0.39</v>
      </c>
      <c r="D32" s="33" t="s">
        <v>30</v>
      </c>
      <c r="E32" s="172"/>
      <c r="F32" s="171">
        <f>C32*E32</f>
        <v>0</v>
      </c>
      <c r="G32" s="174"/>
    </row>
    <row r="33" spans="1:7" s="24" customFormat="1" ht="15" customHeight="1" x14ac:dyDescent="0.2">
      <c r="A33" s="22" t="s">
        <v>46</v>
      </c>
      <c r="B33" s="23" t="s">
        <v>47</v>
      </c>
      <c r="C33" s="168">
        <v>0.41</v>
      </c>
      <c r="D33" s="33" t="s">
        <v>30</v>
      </c>
      <c r="E33" s="172"/>
      <c r="F33" s="171">
        <f t="shared" si="0"/>
        <v>0</v>
      </c>
      <c r="G33" s="174"/>
    </row>
    <row r="34" spans="1:7" s="24" customFormat="1" x14ac:dyDescent="0.2">
      <c r="A34" s="22" t="s">
        <v>48</v>
      </c>
      <c r="B34" s="23" t="s">
        <v>49</v>
      </c>
      <c r="C34" s="168">
        <v>3.78</v>
      </c>
      <c r="D34" s="33" t="s">
        <v>30</v>
      </c>
      <c r="E34" s="172"/>
      <c r="F34" s="171">
        <f>C34*E34</f>
        <v>0</v>
      </c>
      <c r="G34" s="174"/>
    </row>
    <row r="35" spans="1:7" s="24" customFormat="1" x14ac:dyDescent="0.2">
      <c r="A35" s="22" t="s">
        <v>50</v>
      </c>
      <c r="B35" s="23" t="s">
        <v>51</v>
      </c>
      <c r="C35" s="168">
        <v>0.86</v>
      </c>
      <c r="D35" s="33" t="s">
        <v>30</v>
      </c>
      <c r="E35" s="172"/>
      <c r="F35" s="171">
        <f>C35*E35</f>
        <v>0</v>
      </c>
      <c r="G35" s="174"/>
    </row>
    <row r="36" spans="1:7" s="24" customFormat="1" x14ac:dyDescent="0.2">
      <c r="A36" s="22" t="s">
        <v>52</v>
      </c>
      <c r="B36" s="23" t="s">
        <v>53</v>
      </c>
      <c r="C36" s="168">
        <v>1.06</v>
      </c>
      <c r="D36" s="33" t="s">
        <v>30</v>
      </c>
      <c r="E36" s="172"/>
      <c r="F36" s="171">
        <f>C36*E36</f>
        <v>0</v>
      </c>
      <c r="G36" s="174"/>
    </row>
    <row r="37" spans="1:7" s="24" customFormat="1" x14ac:dyDescent="0.2">
      <c r="A37" s="22" t="s">
        <v>54</v>
      </c>
      <c r="B37" s="23" t="s">
        <v>55</v>
      </c>
      <c r="C37" s="168">
        <v>1.07</v>
      </c>
      <c r="D37" s="33" t="s">
        <v>30</v>
      </c>
      <c r="E37" s="172"/>
      <c r="F37" s="171">
        <f>C37*E37</f>
        <v>0</v>
      </c>
      <c r="G37" s="174"/>
    </row>
    <row r="38" spans="1:7" s="24" customFormat="1" x14ac:dyDescent="0.2">
      <c r="A38" s="22" t="s">
        <v>56</v>
      </c>
      <c r="B38" s="23" t="s">
        <v>57</v>
      </c>
      <c r="C38" s="168">
        <v>2.86</v>
      </c>
      <c r="D38" s="33" t="s">
        <v>30</v>
      </c>
      <c r="E38" s="172"/>
      <c r="F38" s="171">
        <f>C38*E38</f>
        <v>0</v>
      </c>
      <c r="G38" s="174"/>
    </row>
    <row r="39" spans="1:7" s="24" customFormat="1" x14ac:dyDescent="0.2">
      <c r="A39" s="22" t="s">
        <v>58</v>
      </c>
      <c r="B39" s="23" t="s">
        <v>59</v>
      </c>
      <c r="C39" s="168">
        <v>9.85</v>
      </c>
      <c r="D39" s="33" t="s">
        <v>30</v>
      </c>
      <c r="E39" s="172"/>
      <c r="F39" s="171">
        <f t="shared" ref="F39:F52" si="1">C39*E39</f>
        <v>0</v>
      </c>
      <c r="G39" s="174"/>
    </row>
    <row r="40" spans="1:7" s="24" customFormat="1" x14ac:dyDescent="0.2">
      <c r="A40" s="22" t="s">
        <v>60</v>
      </c>
      <c r="B40" s="23" t="s">
        <v>61</v>
      </c>
      <c r="C40" s="168">
        <v>1.87</v>
      </c>
      <c r="D40" s="33" t="s">
        <v>30</v>
      </c>
      <c r="E40" s="172"/>
      <c r="F40" s="171">
        <f t="shared" si="1"/>
        <v>0</v>
      </c>
      <c r="G40" s="174"/>
    </row>
    <row r="41" spans="1:7" s="24" customFormat="1" x14ac:dyDescent="0.2">
      <c r="A41" s="22" t="s">
        <v>62</v>
      </c>
      <c r="B41" s="23" t="s">
        <v>63</v>
      </c>
      <c r="C41" s="168">
        <v>0.37</v>
      </c>
      <c r="D41" s="33" t="s">
        <v>30</v>
      </c>
      <c r="E41" s="172"/>
      <c r="F41" s="171">
        <f t="shared" si="1"/>
        <v>0</v>
      </c>
      <c r="G41" s="174"/>
    </row>
    <row r="42" spans="1:7" s="24" customFormat="1" x14ac:dyDescent="0.2">
      <c r="A42" s="22" t="s">
        <v>64</v>
      </c>
      <c r="B42" s="23" t="s">
        <v>65</v>
      </c>
      <c r="C42" s="168">
        <v>1.01</v>
      </c>
      <c r="D42" s="33" t="s">
        <v>30</v>
      </c>
      <c r="E42" s="172"/>
      <c r="F42" s="171">
        <f t="shared" si="1"/>
        <v>0</v>
      </c>
      <c r="G42" s="174"/>
    </row>
    <row r="43" spans="1:7" s="24" customFormat="1" x14ac:dyDescent="0.2">
      <c r="A43" s="22" t="s">
        <v>66</v>
      </c>
      <c r="B43" s="23" t="s">
        <v>67</v>
      </c>
      <c r="C43" s="168">
        <v>1.01</v>
      </c>
      <c r="D43" s="33" t="s">
        <v>30</v>
      </c>
      <c r="E43" s="172"/>
      <c r="F43" s="171">
        <f t="shared" si="1"/>
        <v>0</v>
      </c>
      <c r="G43" s="174"/>
    </row>
    <row r="44" spans="1:7" s="24" customFormat="1" x14ac:dyDescent="0.2">
      <c r="A44" s="22" t="s">
        <v>68</v>
      </c>
      <c r="B44" s="23" t="s">
        <v>69</v>
      </c>
      <c r="C44" s="168">
        <v>1.01</v>
      </c>
      <c r="D44" s="33" t="s">
        <v>30</v>
      </c>
      <c r="E44" s="172"/>
      <c r="F44" s="171">
        <f t="shared" si="1"/>
        <v>0</v>
      </c>
      <c r="G44" s="174"/>
    </row>
    <row r="45" spans="1:7" s="24" customFormat="1" x14ac:dyDescent="0.2">
      <c r="A45" s="22" t="s">
        <v>70</v>
      </c>
      <c r="B45" s="23" t="s">
        <v>71</v>
      </c>
      <c r="C45" s="168">
        <v>0.22</v>
      </c>
      <c r="D45" s="33" t="s">
        <v>30</v>
      </c>
      <c r="E45" s="172"/>
      <c r="F45" s="171">
        <f t="shared" si="1"/>
        <v>0</v>
      </c>
      <c r="G45" s="174"/>
    </row>
    <row r="46" spans="1:7" s="24" customFormat="1" x14ac:dyDescent="0.2">
      <c r="A46" s="22" t="s">
        <v>72</v>
      </c>
      <c r="B46" s="23" t="s">
        <v>73</v>
      </c>
      <c r="C46" s="168">
        <v>0.27</v>
      </c>
      <c r="D46" s="33" t="s">
        <v>30</v>
      </c>
      <c r="E46" s="172"/>
      <c r="F46" s="171">
        <f t="shared" si="1"/>
        <v>0</v>
      </c>
      <c r="G46" s="174"/>
    </row>
    <row r="47" spans="1:7" s="24" customFormat="1" x14ac:dyDescent="0.2">
      <c r="A47" s="22" t="s">
        <v>74</v>
      </c>
      <c r="B47" s="24" t="s">
        <v>75</v>
      </c>
      <c r="C47" s="168">
        <v>2.15</v>
      </c>
      <c r="D47" s="33" t="s">
        <v>30</v>
      </c>
      <c r="E47" s="168"/>
      <c r="F47" s="171">
        <f t="shared" si="1"/>
        <v>0</v>
      </c>
      <c r="G47" s="174"/>
    </row>
    <row r="48" spans="1:7" s="24" customFormat="1" x14ac:dyDescent="0.2">
      <c r="A48" s="22" t="s">
        <v>76</v>
      </c>
      <c r="B48" s="23" t="s">
        <v>77</v>
      </c>
      <c r="C48" s="168">
        <v>17.13</v>
      </c>
      <c r="D48" s="33" t="s">
        <v>30</v>
      </c>
      <c r="E48" s="172"/>
      <c r="F48" s="171">
        <f t="shared" si="1"/>
        <v>0</v>
      </c>
      <c r="G48" s="174"/>
    </row>
    <row r="49" spans="1:7" s="24" customFormat="1" x14ac:dyDescent="0.2">
      <c r="A49" s="22" t="s">
        <v>78</v>
      </c>
      <c r="B49" s="23" t="s">
        <v>79</v>
      </c>
      <c r="C49" s="172">
        <v>3.35</v>
      </c>
      <c r="D49" s="33" t="s">
        <v>30</v>
      </c>
      <c r="E49" s="172"/>
      <c r="F49" s="171">
        <f t="shared" si="1"/>
        <v>0</v>
      </c>
      <c r="G49" s="174"/>
    </row>
    <row r="50" spans="1:7" s="24" customFormat="1" x14ac:dyDescent="0.2">
      <c r="A50" s="22" t="s">
        <v>80</v>
      </c>
      <c r="B50" s="23" t="s">
        <v>81</v>
      </c>
      <c r="C50" s="172">
        <v>1.65</v>
      </c>
      <c r="D50" s="33" t="s">
        <v>30</v>
      </c>
      <c r="E50" s="172"/>
      <c r="F50" s="171">
        <f t="shared" si="1"/>
        <v>0</v>
      </c>
      <c r="G50" s="174"/>
    </row>
    <row r="51" spans="1:7" s="24" customFormat="1" x14ac:dyDescent="0.2">
      <c r="A51" s="22" t="s">
        <v>82</v>
      </c>
      <c r="B51" s="23" t="s">
        <v>83</v>
      </c>
      <c r="C51" s="168">
        <v>0.37</v>
      </c>
      <c r="D51" s="33" t="s">
        <v>30</v>
      </c>
      <c r="E51" s="172"/>
      <c r="F51" s="171">
        <f t="shared" si="1"/>
        <v>0</v>
      </c>
      <c r="G51" s="174"/>
    </row>
    <row r="52" spans="1:7" s="24" customFormat="1" x14ac:dyDescent="0.2">
      <c r="A52" s="22" t="s">
        <v>84</v>
      </c>
      <c r="B52" s="23" t="s">
        <v>85</v>
      </c>
      <c r="C52" s="168">
        <v>0.75</v>
      </c>
      <c r="D52" s="33" t="s">
        <v>30</v>
      </c>
      <c r="E52" s="172"/>
      <c r="F52" s="171">
        <f t="shared" si="1"/>
        <v>0</v>
      </c>
      <c r="G52" s="174">
        <f>SUM(F27:F52)</f>
        <v>0</v>
      </c>
    </row>
    <row r="53" spans="1:7" s="24" customFormat="1" x14ac:dyDescent="0.2">
      <c r="A53" s="22"/>
      <c r="B53" s="23"/>
      <c r="C53" s="168"/>
      <c r="D53" s="33"/>
      <c r="E53" s="172"/>
      <c r="F53" s="171"/>
      <c r="G53" s="174"/>
    </row>
    <row r="54" spans="1:7" s="14" customFormat="1" x14ac:dyDescent="0.2">
      <c r="A54" s="16" t="s">
        <v>86</v>
      </c>
      <c r="B54" s="15" t="s">
        <v>87</v>
      </c>
      <c r="C54" s="168"/>
      <c r="D54" s="169"/>
      <c r="E54" s="170"/>
      <c r="F54" s="171"/>
      <c r="G54" s="167"/>
    </row>
    <row r="55" spans="1:7" s="14" customFormat="1" ht="27.75" x14ac:dyDescent="0.2">
      <c r="A55" s="22" t="s">
        <v>17</v>
      </c>
      <c r="B55" s="28" t="s">
        <v>88</v>
      </c>
      <c r="C55" s="168">
        <v>31.92</v>
      </c>
      <c r="D55" s="33" t="s">
        <v>16</v>
      </c>
      <c r="E55" s="172"/>
      <c r="F55" s="171">
        <f>C55*E55</f>
        <v>0</v>
      </c>
      <c r="G55" s="31"/>
    </row>
    <row r="56" spans="1:7" s="24" customFormat="1" ht="30.75" customHeight="1" x14ac:dyDescent="0.25">
      <c r="A56" s="22" t="s">
        <v>19</v>
      </c>
      <c r="B56" s="23" t="s">
        <v>89</v>
      </c>
      <c r="C56" s="168">
        <v>16.27</v>
      </c>
      <c r="D56" s="33" t="s">
        <v>16</v>
      </c>
      <c r="E56" s="172"/>
      <c r="F56" s="171">
        <f t="shared" ref="F56:F61" si="2">C56*E56</f>
        <v>0</v>
      </c>
      <c r="G56" s="174"/>
    </row>
    <row r="57" spans="1:7" s="24" customFormat="1" ht="14.25" customHeight="1" x14ac:dyDescent="0.2">
      <c r="A57" s="22" t="s">
        <v>22</v>
      </c>
      <c r="B57" s="23" t="s">
        <v>90</v>
      </c>
      <c r="C57" s="168">
        <v>15.9</v>
      </c>
      <c r="D57" s="33" t="s">
        <v>16</v>
      </c>
      <c r="E57" s="172"/>
      <c r="F57" s="171">
        <f t="shared" si="2"/>
        <v>0</v>
      </c>
      <c r="G57" s="31"/>
    </row>
    <row r="58" spans="1:7" s="24" customFormat="1" ht="29.25" customHeight="1" x14ac:dyDescent="0.2">
      <c r="A58" s="22" t="s">
        <v>25</v>
      </c>
      <c r="B58" s="28" t="s">
        <v>91</v>
      </c>
      <c r="C58" s="168">
        <v>75.27</v>
      </c>
      <c r="D58" s="33" t="s">
        <v>16</v>
      </c>
      <c r="E58" s="172"/>
      <c r="F58" s="171">
        <f t="shared" si="2"/>
        <v>0</v>
      </c>
      <c r="G58" s="174"/>
    </row>
    <row r="59" spans="1:7" s="24" customFormat="1" ht="30" x14ac:dyDescent="0.25">
      <c r="A59" s="22" t="s">
        <v>42</v>
      </c>
      <c r="B59" s="23" t="s">
        <v>92</v>
      </c>
      <c r="C59" s="168">
        <v>38.409999999999997</v>
      </c>
      <c r="D59" s="33" t="s">
        <v>16</v>
      </c>
      <c r="E59" s="172"/>
      <c r="F59" s="171">
        <f t="shared" si="2"/>
        <v>0</v>
      </c>
      <c r="G59" s="174"/>
    </row>
    <row r="60" spans="1:7" s="24" customFormat="1" x14ac:dyDescent="0.2">
      <c r="A60" s="22" t="s">
        <v>44</v>
      </c>
      <c r="B60" s="23" t="s">
        <v>93</v>
      </c>
      <c r="C60" s="168">
        <v>150.43</v>
      </c>
      <c r="D60" s="33" t="s">
        <v>16</v>
      </c>
      <c r="E60" s="172"/>
      <c r="F60" s="171">
        <f t="shared" si="2"/>
        <v>0</v>
      </c>
      <c r="G60" s="174"/>
    </row>
    <row r="61" spans="1:7" s="24" customFormat="1" x14ac:dyDescent="0.2">
      <c r="A61" s="22" t="s">
        <v>46</v>
      </c>
      <c r="B61" s="29" t="s">
        <v>94</v>
      </c>
      <c r="C61" s="168">
        <v>2.76</v>
      </c>
      <c r="D61" s="33" t="s">
        <v>16</v>
      </c>
      <c r="E61" s="172"/>
      <c r="F61" s="171">
        <f t="shared" si="2"/>
        <v>0</v>
      </c>
      <c r="G61" s="174">
        <f>SUM(F55:F61)</f>
        <v>0</v>
      </c>
    </row>
    <row r="62" spans="1:7" s="24" customFormat="1" x14ac:dyDescent="0.2">
      <c r="A62" s="22"/>
      <c r="B62" s="29"/>
      <c r="C62" s="168"/>
      <c r="D62" s="33"/>
      <c r="E62" s="172"/>
      <c r="F62" s="171"/>
      <c r="G62" s="174"/>
    </row>
    <row r="63" spans="1:7" s="14" customFormat="1" ht="15" customHeight="1" x14ac:dyDescent="0.2">
      <c r="A63" s="16" t="s">
        <v>95</v>
      </c>
      <c r="B63" s="15" t="s">
        <v>96</v>
      </c>
      <c r="C63" s="168"/>
      <c r="D63" s="169"/>
      <c r="E63" s="170"/>
      <c r="F63" s="171"/>
      <c r="G63" s="167"/>
    </row>
    <row r="64" spans="1:7" s="24" customFormat="1" x14ac:dyDescent="0.2">
      <c r="A64" s="22" t="s">
        <v>17</v>
      </c>
      <c r="B64" s="23" t="s">
        <v>97</v>
      </c>
      <c r="C64" s="168">
        <v>1450.8</v>
      </c>
      <c r="D64" s="33" t="s">
        <v>16</v>
      </c>
      <c r="E64" s="172"/>
      <c r="F64" s="171">
        <f>C64*E64</f>
        <v>0</v>
      </c>
      <c r="G64" s="174"/>
    </row>
    <row r="65" spans="1:7" s="24" customFormat="1" x14ac:dyDescent="0.2">
      <c r="A65" s="22" t="s">
        <v>19</v>
      </c>
      <c r="B65" s="23" t="s">
        <v>98</v>
      </c>
      <c r="C65" s="168">
        <v>825.4</v>
      </c>
      <c r="D65" s="33" t="s">
        <v>16</v>
      </c>
      <c r="E65" s="172"/>
      <c r="F65" s="171">
        <f>C65*E65</f>
        <v>0</v>
      </c>
      <c r="G65" s="174"/>
    </row>
    <row r="66" spans="1:7" s="24" customFormat="1" x14ac:dyDescent="0.2">
      <c r="A66" s="22" t="s">
        <v>22</v>
      </c>
      <c r="B66" s="23" t="s">
        <v>99</v>
      </c>
      <c r="C66" s="168">
        <v>419.73</v>
      </c>
      <c r="D66" s="33" t="s">
        <v>16</v>
      </c>
      <c r="E66" s="172"/>
      <c r="F66" s="171">
        <f>C66*E66</f>
        <v>0</v>
      </c>
      <c r="G66" s="174"/>
    </row>
    <row r="67" spans="1:7" s="24" customFormat="1" x14ac:dyDescent="0.2">
      <c r="A67" s="22" t="s">
        <v>25</v>
      </c>
      <c r="B67" s="23" t="s">
        <v>100</v>
      </c>
      <c r="C67" s="168">
        <f>C66</f>
        <v>419.73</v>
      </c>
      <c r="D67" s="33" t="s">
        <v>16</v>
      </c>
      <c r="E67" s="172"/>
      <c r="F67" s="171">
        <f t="shared" ref="F67" si="3">C67*E67</f>
        <v>0</v>
      </c>
      <c r="G67" s="174"/>
    </row>
    <row r="68" spans="1:7" s="24" customFormat="1" x14ac:dyDescent="0.2">
      <c r="A68" s="22" t="s">
        <v>42</v>
      </c>
      <c r="B68" s="23" t="s">
        <v>101</v>
      </c>
      <c r="C68" s="168">
        <v>360.26</v>
      </c>
      <c r="D68" s="33" t="s">
        <v>102</v>
      </c>
      <c r="E68" s="172"/>
      <c r="F68" s="171">
        <f>C68*E68</f>
        <v>0</v>
      </c>
      <c r="G68" s="174"/>
    </row>
    <row r="69" spans="1:7" s="24" customFormat="1" x14ac:dyDescent="0.2">
      <c r="A69" s="22" t="s">
        <v>44</v>
      </c>
      <c r="B69" s="23" t="s">
        <v>103</v>
      </c>
      <c r="C69" s="168">
        <v>106.5</v>
      </c>
      <c r="D69" s="33" t="s">
        <v>102</v>
      </c>
      <c r="E69" s="172"/>
      <c r="F69" s="171">
        <f>C69*E69</f>
        <v>0</v>
      </c>
      <c r="G69" s="174"/>
    </row>
    <row r="70" spans="1:7" s="24" customFormat="1" x14ac:dyDescent="0.2">
      <c r="A70" s="22" t="s">
        <v>46</v>
      </c>
      <c r="B70" s="23" t="s">
        <v>104</v>
      </c>
      <c r="C70" s="168">
        <v>308.42</v>
      </c>
      <c r="D70" s="33" t="s">
        <v>16</v>
      </c>
      <c r="E70" s="172"/>
      <c r="F70" s="171">
        <f>C70*E70</f>
        <v>0</v>
      </c>
      <c r="G70" s="174"/>
    </row>
    <row r="71" spans="1:7" s="24" customFormat="1" x14ac:dyDescent="0.2">
      <c r="A71" s="22" t="s">
        <v>105</v>
      </c>
      <c r="B71" s="23" t="s">
        <v>106</v>
      </c>
      <c r="C71" s="168">
        <v>255.78</v>
      </c>
      <c r="D71" s="33" t="s">
        <v>102</v>
      </c>
      <c r="E71" s="172"/>
      <c r="F71" s="171">
        <f>C71*E71</f>
        <v>0</v>
      </c>
      <c r="G71" s="174">
        <f>SUM(F64:F71)</f>
        <v>0</v>
      </c>
    </row>
    <row r="72" spans="1:7" s="24" customFormat="1" x14ac:dyDescent="0.2">
      <c r="A72" s="22"/>
      <c r="B72" s="30"/>
      <c r="C72" s="168"/>
      <c r="D72" s="33"/>
      <c r="E72" s="172"/>
      <c r="F72" s="171"/>
      <c r="G72" s="174"/>
    </row>
    <row r="73" spans="1:7" s="24" customFormat="1" x14ac:dyDescent="0.2">
      <c r="A73" s="31" t="s">
        <v>107</v>
      </c>
      <c r="B73" s="27" t="s">
        <v>108</v>
      </c>
      <c r="C73" s="168"/>
      <c r="D73" s="33"/>
      <c r="E73" s="172"/>
      <c r="F73" s="171"/>
      <c r="G73" s="174"/>
    </row>
    <row r="74" spans="1:7" s="24" customFormat="1" ht="15.75" customHeight="1" x14ac:dyDescent="0.2">
      <c r="A74" s="22" t="s">
        <v>17</v>
      </c>
      <c r="B74" s="30" t="s">
        <v>109</v>
      </c>
      <c r="C74" s="168">
        <v>65.45</v>
      </c>
      <c r="D74" s="33" t="s">
        <v>16</v>
      </c>
      <c r="E74" s="172"/>
      <c r="F74" s="171">
        <f>C74*E74</f>
        <v>0</v>
      </c>
      <c r="G74" s="174"/>
    </row>
    <row r="75" spans="1:7" s="24" customFormat="1" ht="17.25" customHeight="1" x14ac:dyDescent="0.2">
      <c r="A75" s="22" t="s">
        <v>19</v>
      </c>
      <c r="B75" s="30" t="s">
        <v>110</v>
      </c>
      <c r="C75" s="168">
        <v>93.56</v>
      </c>
      <c r="D75" s="33" t="s">
        <v>16</v>
      </c>
      <c r="E75" s="172"/>
      <c r="F75" s="171">
        <f>C75*E75</f>
        <v>0</v>
      </c>
      <c r="G75" s="174"/>
    </row>
    <row r="76" spans="1:7" s="24" customFormat="1" ht="15.75" customHeight="1" x14ac:dyDescent="0.2">
      <c r="A76" s="22" t="s">
        <v>22</v>
      </c>
      <c r="B76" s="30" t="s">
        <v>111</v>
      </c>
      <c r="C76" s="168">
        <v>116.37</v>
      </c>
      <c r="D76" s="33" t="s">
        <v>102</v>
      </c>
      <c r="E76" s="172"/>
      <c r="F76" s="171">
        <f>C76*E76</f>
        <v>0</v>
      </c>
      <c r="G76" s="174"/>
    </row>
    <row r="77" spans="1:7" s="24" customFormat="1" ht="27" customHeight="1" x14ac:dyDescent="0.2">
      <c r="A77" s="22" t="s">
        <v>25</v>
      </c>
      <c r="B77" s="30" t="s">
        <v>112</v>
      </c>
      <c r="C77" s="168">
        <v>982.53</v>
      </c>
      <c r="D77" s="33" t="s">
        <v>102</v>
      </c>
      <c r="E77" s="172"/>
      <c r="F77" s="171">
        <f>C77*E77</f>
        <v>0</v>
      </c>
      <c r="G77" s="174">
        <f>SUM(F74:F77)</f>
        <v>0</v>
      </c>
    </row>
    <row r="78" spans="1:7" s="24" customFormat="1" ht="12" customHeight="1" x14ac:dyDescent="0.2">
      <c r="A78" s="25"/>
      <c r="C78" s="168"/>
      <c r="D78" s="168"/>
      <c r="E78" s="168"/>
      <c r="F78" s="168"/>
      <c r="G78" s="174"/>
    </row>
    <row r="79" spans="1:7" s="24" customFormat="1" x14ac:dyDescent="0.2">
      <c r="A79" s="31" t="s">
        <v>113</v>
      </c>
      <c r="B79" s="27" t="s">
        <v>114</v>
      </c>
      <c r="C79" s="168"/>
      <c r="D79" s="33"/>
      <c r="E79" s="172"/>
      <c r="F79" s="171"/>
      <c r="G79" s="174"/>
    </row>
    <row r="80" spans="1:7" s="24" customFormat="1" ht="13.5" customHeight="1" x14ac:dyDescent="0.2">
      <c r="A80" s="22" t="s">
        <v>17</v>
      </c>
      <c r="B80" s="23" t="s">
        <v>115</v>
      </c>
      <c r="C80" s="168">
        <v>23.61</v>
      </c>
      <c r="D80" s="33" t="s">
        <v>16</v>
      </c>
      <c r="E80" s="172"/>
      <c r="F80" s="171">
        <f>C80*E80</f>
        <v>0</v>
      </c>
      <c r="G80" s="174">
        <f>SUM(F80:F80)</f>
        <v>0</v>
      </c>
    </row>
    <row r="81" spans="1:7" s="24" customFormat="1" x14ac:dyDescent="0.2">
      <c r="B81" s="23"/>
      <c r="C81" s="168"/>
      <c r="D81" s="33"/>
      <c r="E81" s="172"/>
      <c r="F81" s="171"/>
      <c r="G81" s="174"/>
    </row>
    <row r="82" spans="1:7" s="24" customFormat="1" x14ac:dyDescent="0.2">
      <c r="A82" s="31" t="s">
        <v>116</v>
      </c>
      <c r="B82" s="27" t="s">
        <v>117</v>
      </c>
      <c r="C82" s="168"/>
      <c r="D82" s="33"/>
      <c r="E82" s="172"/>
      <c r="F82" s="171"/>
      <c r="G82" s="174"/>
    </row>
    <row r="83" spans="1:7" s="24" customFormat="1" ht="72" customHeight="1" x14ac:dyDescent="0.2">
      <c r="A83" s="22" t="s">
        <v>17</v>
      </c>
      <c r="B83" s="30" t="s">
        <v>118</v>
      </c>
      <c r="C83" s="168">
        <v>1</v>
      </c>
      <c r="D83" s="33" t="s">
        <v>24</v>
      </c>
      <c r="E83" s="172"/>
      <c r="F83" s="171">
        <f>C83*E83</f>
        <v>0</v>
      </c>
      <c r="G83" s="174"/>
    </row>
    <row r="84" spans="1:7" s="24" customFormat="1" ht="76.5" x14ac:dyDescent="0.2">
      <c r="A84" s="22" t="s">
        <v>19</v>
      </c>
      <c r="B84" s="30" t="s">
        <v>119</v>
      </c>
      <c r="C84" s="168">
        <v>6</v>
      </c>
      <c r="D84" s="33" t="s">
        <v>24</v>
      </c>
      <c r="E84" s="172"/>
      <c r="F84" s="171">
        <f>C84*E84</f>
        <v>0</v>
      </c>
      <c r="G84" s="174"/>
    </row>
    <row r="85" spans="1:7" s="24" customFormat="1" ht="63.75" x14ac:dyDescent="0.2">
      <c r="A85" s="22" t="s">
        <v>22</v>
      </c>
      <c r="B85" s="30" t="s">
        <v>120</v>
      </c>
      <c r="C85" s="168">
        <v>2</v>
      </c>
      <c r="D85" s="33" t="s">
        <v>24</v>
      </c>
      <c r="E85" s="168"/>
      <c r="F85" s="171">
        <f t="shared" ref="F85:F90" si="4">C85*E85</f>
        <v>0</v>
      </c>
      <c r="G85" s="174"/>
    </row>
    <row r="86" spans="1:7" s="24" customFormat="1" ht="76.5" x14ac:dyDescent="0.2">
      <c r="A86" s="22" t="s">
        <v>25</v>
      </c>
      <c r="B86" s="30" t="s">
        <v>121</v>
      </c>
      <c r="C86" s="168">
        <v>3</v>
      </c>
      <c r="D86" s="33" t="s">
        <v>24</v>
      </c>
      <c r="E86" s="172"/>
      <c r="F86" s="171">
        <f t="shared" si="4"/>
        <v>0</v>
      </c>
      <c r="G86" s="168"/>
    </row>
    <row r="87" spans="1:7" s="24" customFormat="1" x14ac:dyDescent="0.2">
      <c r="A87" s="22" t="s">
        <v>42</v>
      </c>
      <c r="B87" s="26" t="s">
        <v>122</v>
      </c>
      <c r="C87" s="177">
        <v>4</v>
      </c>
      <c r="D87" s="46" t="s">
        <v>24</v>
      </c>
      <c r="E87" s="178"/>
      <c r="F87" s="179">
        <f t="shared" si="4"/>
        <v>0</v>
      </c>
      <c r="G87" s="168"/>
    </row>
    <row r="88" spans="1:7" s="24" customFormat="1" ht="54.75" customHeight="1" x14ac:dyDescent="0.2">
      <c r="A88" s="22" t="s">
        <v>44</v>
      </c>
      <c r="B88" s="23" t="s">
        <v>123</v>
      </c>
      <c r="C88" s="168">
        <v>2.3199999999999998</v>
      </c>
      <c r="D88" s="33" t="s">
        <v>16</v>
      </c>
      <c r="E88" s="172"/>
      <c r="F88" s="171">
        <f t="shared" si="4"/>
        <v>0</v>
      </c>
      <c r="G88" s="174"/>
    </row>
    <row r="89" spans="1:7" s="24" customFormat="1" ht="63.75" x14ac:dyDescent="0.2">
      <c r="A89" s="22" t="s">
        <v>46</v>
      </c>
      <c r="B89" s="23" t="s">
        <v>124</v>
      </c>
      <c r="C89" s="168">
        <v>14.88</v>
      </c>
      <c r="D89" s="33" t="s">
        <v>16</v>
      </c>
      <c r="E89" s="172"/>
      <c r="F89" s="171">
        <f t="shared" si="4"/>
        <v>0</v>
      </c>
      <c r="G89" s="174"/>
    </row>
    <row r="90" spans="1:7" s="24" customFormat="1" x14ac:dyDescent="0.2">
      <c r="A90" s="22" t="s">
        <v>105</v>
      </c>
      <c r="B90" s="23" t="s">
        <v>125</v>
      </c>
      <c r="C90" s="168">
        <v>19.440000000000001</v>
      </c>
      <c r="D90" s="33" t="s">
        <v>16</v>
      </c>
      <c r="E90" s="172"/>
      <c r="F90" s="171">
        <f t="shared" si="4"/>
        <v>0</v>
      </c>
      <c r="G90" s="174">
        <f>SUM(F83:F90)</f>
        <v>0</v>
      </c>
    </row>
    <row r="91" spans="1:7" s="24" customFormat="1" x14ac:dyDescent="0.2">
      <c r="A91" s="22"/>
      <c r="B91" s="23"/>
      <c r="C91" s="168"/>
      <c r="D91" s="33"/>
      <c r="E91" s="172"/>
      <c r="F91" s="171"/>
      <c r="G91" s="174"/>
    </row>
    <row r="92" spans="1:7" s="24" customFormat="1" x14ac:dyDescent="0.2">
      <c r="A92" s="31" t="s">
        <v>126</v>
      </c>
      <c r="B92" s="27" t="s">
        <v>127</v>
      </c>
      <c r="C92" s="168"/>
      <c r="D92" s="33"/>
      <c r="E92" s="172"/>
      <c r="F92" s="171"/>
      <c r="G92" s="174"/>
    </row>
    <row r="93" spans="1:7" s="24" customFormat="1" x14ac:dyDescent="0.2">
      <c r="A93" s="22" t="s">
        <v>17</v>
      </c>
      <c r="B93" s="23" t="s">
        <v>128</v>
      </c>
      <c r="C93" s="168">
        <v>159.01</v>
      </c>
      <c r="D93" s="33" t="s">
        <v>16</v>
      </c>
      <c r="E93" s="172"/>
      <c r="F93" s="171">
        <f>C93*E93</f>
        <v>0</v>
      </c>
      <c r="G93" s="174">
        <f>SUM(F93:F93)</f>
        <v>0</v>
      </c>
    </row>
    <row r="94" spans="1:7" s="24" customFormat="1" x14ac:dyDescent="0.2">
      <c r="B94" s="23"/>
      <c r="C94" s="168"/>
      <c r="D94" s="33"/>
      <c r="E94" s="172"/>
      <c r="F94" s="171"/>
      <c r="G94" s="174"/>
    </row>
    <row r="95" spans="1:7" s="24" customFormat="1" x14ac:dyDescent="0.2">
      <c r="A95" s="31" t="s">
        <v>129</v>
      </c>
      <c r="B95" s="27" t="s">
        <v>130</v>
      </c>
      <c r="C95" s="174"/>
      <c r="D95" s="33"/>
      <c r="E95" s="172"/>
      <c r="F95" s="171"/>
      <c r="G95" s="174"/>
    </row>
    <row r="96" spans="1:7" s="24" customFormat="1" x14ac:dyDescent="0.2">
      <c r="B96" s="27" t="s">
        <v>131</v>
      </c>
      <c r="C96" s="168"/>
      <c r="D96" s="33"/>
      <c r="E96" s="172"/>
      <c r="F96" s="168"/>
      <c r="G96" s="174"/>
    </row>
    <row r="97" spans="1:7" s="24" customFormat="1" x14ac:dyDescent="0.2">
      <c r="A97" s="22" t="s">
        <v>132</v>
      </c>
      <c r="B97" s="23" t="s">
        <v>133</v>
      </c>
      <c r="C97" s="168">
        <v>29.21</v>
      </c>
      <c r="D97" s="33" t="s">
        <v>102</v>
      </c>
      <c r="E97" s="172"/>
      <c r="F97" s="171">
        <f>C97*E97</f>
        <v>0</v>
      </c>
      <c r="G97" s="174"/>
    </row>
    <row r="98" spans="1:7" s="24" customFormat="1" x14ac:dyDescent="0.2">
      <c r="A98" s="33" t="s">
        <v>134</v>
      </c>
      <c r="B98" s="23" t="s">
        <v>135</v>
      </c>
      <c r="C98" s="168">
        <v>46</v>
      </c>
      <c r="D98" s="33" t="s">
        <v>24</v>
      </c>
      <c r="E98" s="172"/>
      <c r="F98" s="171">
        <f>C98*E98</f>
        <v>0</v>
      </c>
      <c r="G98" s="174"/>
    </row>
    <row r="99" spans="1:7" s="24" customFormat="1" x14ac:dyDescent="0.2">
      <c r="A99" s="22" t="s">
        <v>136</v>
      </c>
      <c r="B99" s="23" t="s">
        <v>137</v>
      </c>
      <c r="C99" s="168">
        <v>6.7</v>
      </c>
      <c r="D99" s="33" t="s">
        <v>16</v>
      </c>
      <c r="E99" s="172"/>
      <c r="F99" s="171">
        <f>C99*E99</f>
        <v>0</v>
      </c>
      <c r="G99" s="174"/>
    </row>
    <row r="100" spans="1:7" s="24" customFormat="1" x14ac:dyDescent="0.2">
      <c r="A100" s="22" t="s">
        <v>138</v>
      </c>
      <c r="B100" s="23" t="s">
        <v>139</v>
      </c>
      <c r="C100" s="168">
        <v>9.58</v>
      </c>
      <c r="D100" s="33" t="s">
        <v>102</v>
      </c>
      <c r="E100" s="172"/>
      <c r="F100" s="171">
        <f>C100*E100</f>
        <v>0</v>
      </c>
      <c r="G100" s="174"/>
    </row>
    <row r="101" spans="1:7" s="24" customFormat="1" x14ac:dyDescent="0.2">
      <c r="A101" s="22" t="s">
        <v>34</v>
      </c>
      <c r="B101" s="23" t="s">
        <v>140</v>
      </c>
      <c r="C101" s="168">
        <v>14.62</v>
      </c>
      <c r="D101" s="33" t="s">
        <v>102</v>
      </c>
      <c r="E101" s="172"/>
      <c r="F101" s="171">
        <f>C101*E101</f>
        <v>0</v>
      </c>
      <c r="G101" s="174">
        <f>SUM(F97:F101)</f>
        <v>0</v>
      </c>
    </row>
    <row r="102" spans="1:7" s="24" customFormat="1" x14ac:dyDescent="0.2">
      <c r="B102" s="27" t="s">
        <v>141</v>
      </c>
      <c r="C102" s="168"/>
      <c r="D102" s="33"/>
      <c r="E102" s="172"/>
      <c r="F102" s="168"/>
      <c r="G102" s="174"/>
    </row>
    <row r="103" spans="1:7" s="24" customFormat="1" x14ac:dyDescent="0.2">
      <c r="A103" s="22" t="s">
        <v>132</v>
      </c>
      <c r="B103" s="23" t="s">
        <v>133</v>
      </c>
      <c r="C103" s="168">
        <v>10.8</v>
      </c>
      <c r="D103" s="33" t="s">
        <v>102</v>
      </c>
      <c r="E103" s="172"/>
      <c r="F103" s="171">
        <f>C103*E103</f>
        <v>0</v>
      </c>
      <c r="G103" s="174"/>
    </row>
    <row r="104" spans="1:7" s="24" customFormat="1" x14ac:dyDescent="0.2">
      <c r="A104" s="33" t="s">
        <v>134</v>
      </c>
      <c r="B104" s="23" t="s">
        <v>135</v>
      </c>
      <c r="C104" s="168">
        <v>12</v>
      </c>
      <c r="D104" s="33" t="s">
        <v>24</v>
      </c>
      <c r="E104" s="172"/>
      <c r="F104" s="171">
        <f>C104*E104</f>
        <v>0</v>
      </c>
      <c r="G104" s="174"/>
    </row>
    <row r="105" spans="1:7" s="24" customFormat="1" x14ac:dyDescent="0.2">
      <c r="A105" s="22" t="s">
        <v>136</v>
      </c>
      <c r="B105" s="23" t="s">
        <v>137</v>
      </c>
      <c r="C105" s="168">
        <v>3.24</v>
      </c>
      <c r="D105" s="33" t="s">
        <v>16</v>
      </c>
      <c r="E105" s="172"/>
      <c r="F105" s="171">
        <f>C105*E105</f>
        <v>0</v>
      </c>
      <c r="G105" s="174"/>
    </row>
    <row r="106" spans="1:7" s="24" customFormat="1" x14ac:dyDescent="0.2">
      <c r="A106" s="22" t="s">
        <v>138</v>
      </c>
      <c r="B106" s="23" t="s">
        <v>139</v>
      </c>
      <c r="C106" s="168">
        <v>6.3</v>
      </c>
      <c r="D106" s="33" t="s">
        <v>102</v>
      </c>
      <c r="E106" s="172"/>
      <c r="F106" s="171">
        <f>C106*E106</f>
        <v>0</v>
      </c>
      <c r="G106" s="174"/>
    </row>
    <row r="107" spans="1:7" s="24" customFormat="1" x14ac:dyDescent="0.2">
      <c r="A107" s="22" t="s">
        <v>34</v>
      </c>
      <c r="B107" s="23" t="s">
        <v>140</v>
      </c>
      <c r="C107" s="168">
        <v>3.6</v>
      </c>
      <c r="D107" s="33" t="s">
        <v>102</v>
      </c>
      <c r="E107" s="172"/>
      <c r="F107" s="171">
        <f>C107*E107</f>
        <v>0</v>
      </c>
      <c r="G107" s="174">
        <f>SUM(F103:F107)</f>
        <v>0</v>
      </c>
    </row>
    <row r="108" spans="1:7" s="24" customFormat="1" x14ac:dyDescent="0.2">
      <c r="A108" s="31"/>
      <c r="B108" s="23"/>
      <c r="C108" s="168"/>
      <c r="D108" s="33"/>
      <c r="E108" s="172"/>
      <c r="F108" s="168"/>
      <c r="G108" s="174"/>
    </row>
    <row r="109" spans="1:7" s="24" customFormat="1" x14ac:dyDescent="0.2">
      <c r="A109" s="31" t="s">
        <v>142</v>
      </c>
      <c r="B109" s="27" t="s">
        <v>143</v>
      </c>
      <c r="C109" s="168"/>
      <c r="D109" s="33"/>
      <c r="E109" s="172"/>
      <c r="F109" s="171"/>
      <c r="G109" s="174"/>
    </row>
    <row r="110" spans="1:7" s="24" customFormat="1" x14ac:dyDescent="0.2">
      <c r="A110" s="22" t="s">
        <v>17</v>
      </c>
      <c r="B110" s="23" t="s">
        <v>144</v>
      </c>
      <c r="C110" s="168">
        <v>3</v>
      </c>
      <c r="D110" s="33" t="s">
        <v>24</v>
      </c>
      <c r="E110" s="172"/>
      <c r="F110" s="171">
        <f>C110*E110</f>
        <v>0</v>
      </c>
      <c r="G110" s="174"/>
    </row>
    <row r="111" spans="1:7" s="24" customFormat="1" x14ac:dyDescent="0.2">
      <c r="A111" s="22" t="s">
        <v>19</v>
      </c>
      <c r="B111" s="23" t="s">
        <v>145</v>
      </c>
      <c r="C111" s="168">
        <v>4</v>
      </c>
      <c r="D111" s="33" t="s">
        <v>24</v>
      </c>
      <c r="E111" s="172"/>
      <c r="F111" s="171">
        <f>C111*E111</f>
        <v>0</v>
      </c>
      <c r="G111" s="174"/>
    </row>
    <row r="112" spans="1:7" s="24" customFormat="1" x14ac:dyDescent="0.2">
      <c r="A112" s="22" t="s">
        <v>22</v>
      </c>
      <c r="B112" s="23" t="s">
        <v>146</v>
      </c>
      <c r="C112" s="168">
        <v>1</v>
      </c>
      <c r="D112" s="33" t="s">
        <v>24</v>
      </c>
      <c r="E112" s="172"/>
      <c r="F112" s="171">
        <f>C112*E112</f>
        <v>0</v>
      </c>
      <c r="G112" s="174"/>
    </row>
    <row r="113" spans="1:7" s="24" customFormat="1" ht="25.5" customHeight="1" x14ac:dyDescent="0.2">
      <c r="A113" s="22" t="s">
        <v>25</v>
      </c>
      <c r="B113" s="23" t="s">
        <v>147</v>
      </c>
      <c r="C113" s="168">
        <v>1</v>
      </c>
      <c r="D113" s="33" t="s">
        <v>24</v>
      </c>
      <c r="E113" s="172"/>
      <c r="F113" s="171">
        <f>C113*E113</f>
        <v>0</v>
      </c>
      <c r="G113" s="174"/>
    </row>
    <row r="114" spans="1:7" s="24" customFormat="1" x14ac:dyDescent="0.2">
      <c r="A114" s="22" t="s">
        <v>42</v>
      </c>
      <c r="B114" s="23" t="s">
        <v>148</v>
      </c>
      <c r="C114" s="168">
        <v>1</v>
      </c>
      <c r="D114" s="33" t="s">
        <v>24</v>
      </c>
      <c r="E114" s="172"/>
      <c r="F114" s="171">
        <f>C114*E114</f>
        <v>0</v>
      </c>
      <c r="G114" s="174"/>
    </row>
    <row r="115" spans="1:7" s="24" customFormat="1" x14ac:dyDescent="0.2">
      <c r="A115" s="22" t="s">
        <v>44</v>
      </c>
      <c r="B115" s="23" t="s">
        <v>149</v>
      </c>
      <c r="C115" s="168">
        <v>4</v>
      </c>
      <c r="D115" s="33" t="s">
        <v>24</v>
      </c>
      <c r="E115" s="172"/>
      <c r="F115" s="171">
        <f t="shared" ref="F115:F130" si="5">C115*E115</f>
        <v>0</v>
      </c>
      <c r="G115" s="174"/>
    </row>
    <row r="116" spans="1:7" s="24" customFormat="1" x14ac:dyDescent="0.2">
      <c r="A116" s="22" t="s">
        <v>46</v>
      </c>
      <c r="B116" s="23" t="s">
        <v>150</v>
      </c>
      <c r="C116" s="168">
        <v>4</v>
      </c>
      <c r="D116" s="33" t="s">
        <v>24</v>
      </c>
      <c r="E116" s="172"/>
      <c r="F116" s="171">
        <f>C116*E116</f>
        <v>0</v>
      </c>
      <c r="G116" s="174"/>
    </row>
    <row r="117" spans="1:7" s="24" customFormat="1" x14ac:dyDescent="0.2">
      <c r="A117" s="22" t="s">
        <v>105</v>
      </c>
      <c r="B117" s="23" t="s">
        <v>151</v>
      </c>
      <c r="C117" s="168">
        <f>C110</f>
        <v>3</v>
      </c>
      <c r="D117" s="33" t="s">
        <v>24</v>
      </c>
      <c r="E117" s="172"/>
      <c r="F117" s="171">
        <f>C117*E117</f>
        <v>0</v>
      </c>
      <c r="G117" s="174"/>
    </row>
    <row r="118" spans="1:7" s="24" customFormat="1" x14ac:dyDescent="0.2">
      <c r="A118" s="22" t="s">
        <v>152</v>
      </c>
      <c r="B118" s="23" t="s">
        <v>153</v>
      </c>
      <c r="C118" s="168">
        <v>2</v>
      </c>
      <c r="D118" s="33" t="s">
        <v>24</v>
      </c>
      <c r="E118" s="172"/>
      <c r="F118" s="171">
        <f>C118*E118</f>
        <v>0</v>
      </c>
      <c r="G118" s="174"/>
    </row>
    <row r="119" spans="1:7" s="24" customFormat="1" x14ac:dyDescent="0.2">
      <c r="A119" s="22" t="s">
        <v>154</v>
      </c>
      <c r="B119" s="23" t="s">
        <v>155</v>
      </c>
      <c r="C119" s="168">
        <v>2</v>
      </c>
      <c r="D119" s="33" t="s">
        <v>24</v>
      </c>
      <c r="E119" s="172"/>
      <c r="F119" s="171">
        <f>C119*E119</f>
        <v>0</v>
      </c>
      <c r="G119" s="174"/>
    </row>
    <row r="120" spans="1:7" s="24" customFormat="1" x14ac:dyDescent="0.2">
      <c r="A120" s="22" t="s">
        <v>156</v>
      </c>
      <c r="B120" s="24" t="s">
        <v>157</v>
      </c>
      <c r="C120" s="168">
        <v>5</v>
      </c>
      <c r="D120" s="33" t="s">
        <v>24</v>
      </c>
      <c r="E120" s="172"/>
      <c r="F120" s="171">
        <f>C120*E120</f>
        <v>0</v>
      </c>
      <c r="G120" s="174"/>
    </row>
    <row r="121" spans="1:7" s="24" customFormat="1" x14ac:dyDescent="0.2">
      <c r="A121" s="22" t="s">
        <v>158</v>
      </c>
      <c r="B121" s="24" t="s">
        <v>159</v>
      </c>
      <c r="C121" s="168">
        <v>1</v>
      </c>
      <c r="D121" s="33" t="s">
        <v>24</v>
      </c>
      <c r="E121" s="172"/>
      <c r="F121" s="171">
        <f t="shared" si="5"/>
        <v>0</v>
      </c>
      <c r="G121" s="174"/>
    </row>
    <row r="122" spans="1:7" s="24" customFormat="1" x14ac:dyDescent="0.2">
      <c r="A122" s="22" t="s">
        <v>160</v>
      </c>
      <c r="B122" s="23" t="s">
        <v>161</v>
      </c>
      <c r="C122" s="168">
        <v>5</v>
      </c>
      <c r="D122" s="33" t="s">
        <v>24</v>
      </c>
      <c r="E122" s="172"/>
      <c r="F122" s="171">
        <f t="shared" si="5"/>
        <v>0</v>
      </c>
      <c r="G122" s="174"/>
    </row>
    <row r="123" spans="1:7" s="24" customFormat="1" x14ac:dyDescent="0.2">
      <c r="A123" s="22" t="s">
        <v>162</v>
      </c>
      <c r="B123" s="23" t="s">
        <v>163</v>
      </c>
      <c r="C123" s="168">
        <v>3</v>
      </c>
      <c r="D123" s="33" t="s">
        <v>24</v>
      </c>
      <c r="E123" s="172"/>
      <c r="F123" s="171">
        <f t="shared" si="5"/>
        <v>0</v>
      </c>
      <c r="G123" s="174"/>
    </row>
    <row r="124" spans="1:7" s="24" customFormat="1" x14ac:dyDescent="0.2">
      <c r="A124" s="22" t="s">
        <v>164</v>
      </c>
      <c r="B124" s="23" t="s">
        <v>165</v>
      </c>
      <c r="C124" s="168">
        <v>25.39</v>
      </c>
      <c r="D124" s="33" t="s">
        <v>166</v>
      </c>
      <c r="E124" s="172"/>
      <c r="F124" s="171">
        <f t="shared" si="5"/>
        <v>0</v>
      </c>
      <c r="G124" s="174"/>
    </row>
    <row r="125" spans="1:7" s="24" customFormat="1" x14ac:dyDescent="0.2">
      <c r="A125" s="22" t="s">
        <v>167</v>
      </c>
      <c r="B125" s="23" t="s">
        <v>168</v>
      </c>
      <c r="C125" s="168">
        <v>4</v>
      </c>
      <c r="D125" s="33" t="s">
        <v>24</v>
      </c>
      <c r="E125" s="172"/>
      <c r="F125" s="171">
        <f t="shared" si="5"/>
        <v>0</v>
      </c>
      <c r="G125" s="174"/>
    </row>
    <row r="126" spans="1:7" s="24" customFormat="1" ht="15" x14ac:dyDescent="0.25">
      <c r="A126" s="22" t="s">
        <v>169</v>
      </c>
      <c r="B126" s="20" t="s">
        <v>170</v>
      </c>
      <c r="C126" s="168">
        <v>45.36</v>
      </c>
      <c r="D126" s="169" t="s">
        <v>102</v>
      </c>
      <c r="E126" s="170"/>
      <c r="F126" s="171">
        <f t="shared" si="5"/>
        <v>0</v>
      </c>
      <c r="G126" s="174"/>
    </row>
    <row r="127" spans="1:7" s="24" customFormat="1" ht="15" x14ac:dyDescent="0.25">
      <c r="A127" s="22" t="s">
        <v>171</v>
      </c>
      <c r="B127" s="20" t="s">
        <v>172</v>
      </c>
      <c r="C127" s="168">
        <v>38.51</v>
      </c>
      <c r="D127" s="169" t="s">
        <v>102</v>
      </c>
      <c r="E127" s="170"/>
      <c r="F127" s="171">
        <f t="shared" si="5"/>
        <v>0</v>
      </c>
      <c r="G127" s="174"/>
    </row>
    <row r="128" spans="1:7" s="24" customFormat="1" ht="15" x14ac:dyDescent="0.25">
      <c r="A128" s="22" t="s">
        <v>70</v>
      </c>
      <c r="B128" s="20" t="s">
        <v>173</v>
      </c>
      <c r="C128" s="168">
        <v>14.53</v>
      </c>
      <c r="D128" s="169" t="s">
        <v>102</v>
      </c>
      <c r="E128" s="170"/>
      <c r="F128" s="171">
        <f t="shared" si="5"/>
        <v>0</v>
      </c>
      <c r="G128" s="174"/>
    </row>
    <row r="129" spans="1:7" s="24" customFormat="1" ht="15" x14ac:dyDescent="0.25">
      <c r="A129" s="22" t="s">
        <v>72</v>
      </c>
      <c r="B129" s="20" t="s">
        <v>174</v>
      </c>
      <c r="C129" s="168">
        <v>43.79</v>
      </c>
      <c r="D129" s="169" t="s">
        <v>102</v>
      </c>
      <c r="E129" s="170"/>
      <c r="F129" s="171">
        <f>C129*E129</f>
        <v>0</v>
      </c>
      <c r="G129" s="174"/>
    </row>
    <row r="130" spans="1:7" s="24" customFormat="1" ht="15" x14ac:dyDescent="0.25">
      <c r="A130" s="22" t="s">
        <v>74</v>
      </c>
      <c r="B130" s="20" t="s">
        <v>175</v>
      </c>
      <c r="C130" s="168">
        <v>15.93</v>
      </c>
      <c r="D130" s="169" t="s">
        <v>102</v>
      </c>
      <c r="E130" s="170"/>
      <c r="F130" s="171">
        <f t="shared" si="5"/>
        <v>0</v>
      </c>
      <c r="G130" s="174"/>
    </row>
    <row r="131" spans="1:7" s="24" customFormat="1" ht="15" x14ac:dyDescent="0.25">
      <c r="A131" s="22" t="s">
        <v>76</v>
      </c>
      <c r="B131" s="20" t="s">
        <v>176</v>
      </c>
      <c r="C131" s="168">
        <v>26.8</v>
      </c>
      <c r="D131" s="169" t="s">
        <v>102</v>
      </c>
      <c r="E131" s="170"/>
      <c r="F131" s="171">
        <f>C131*E131</f>
        <v>0</v>
      </c>
      <c r="G131" s="174"/>
    </row>
    <row r="132" spans="1:7" s="24" customFormat="1" x14ac:dyDescent="0.2">
      <c r="A132" s="22" t="s">
        <v>78</v>
      </c>
      <c r="B132" s="24" t="s">
        <v>177</v>
      </c>
      <c r="C132" s="168">
        <v>7</v>
      </c>
      <c r="D132" s="33" t="s">
        <v>24</v>
      </c>
      <c r="E132" s="168"/>
      <c r="F132" s="171">
        <f>C132*E132</f>
        <v>0</v>
      </c>
      <c r="G132" s="174"/>
    </row>
    <row r="133" spans="1:7" s="24" customFormat="1" x14ac:dyDescent="0.2">
      <c r="A133" s="22" t="s">
        <v>80</v>
      </c>
      <c r="B133" s="24" t="s">
        <v>178</v>
      </c>
      <c r="C133" s="168">
        <v>1</v>
      </c>
      <c r="D133" s="33" t="s">
        <v>24</v>
      </c>
      <c r="E133" s="168"/>
      <c r="F133" s="171">
        <f>C133*E133</f>
        <v>0</v>
      </c>
      <c r="G133" s="174"/>
    </row>
    <row r="134" spans="1:7" s="24" customFormat="1" x14ac:dyDescent="0.2">
      <c r="A134" s="22" t="s">
        <v>82</v>
      </c>
      <c r="B134" s="23" t="s">
        <v>179</v>
      </c>
      <c r="C134" s="168">
        <v>1</v>
      </c>
      <c r="D134" s="33" t="s">
        <v>21</v>
      </c>
      <c r="E134" s="172"/>
      <c r="F134" s="171">
        <f>C134*E134</f>
        <v>0</v>
      </c>
      <c r="G134" s="174"/>
    </row>
    <row r="135" spans="1:7" s="24" customFormat="1" x14ac:dyDescent="0.2">
      <c r="A135" s="22" t="s">
        <v>84</v>
      </c>
      <c r="B135" s="23" t="s">
        <v>180</v>
      </c>
      <c r="C135" s="168">
        <v>1</v>
      </c>
      <c r="D135" s="33" t="s">
        <v>21</v>
      </c>
      <c r="E135" s="172"/>
      <c r="F135" s="171">
        <f>C135*E135</f>
        <v>0</v>
      </c>
      <c r="G135" s="174">
        <f>SUM(F110:F135)</f>
        <v>0</v>
      </c>
    </row>
    <row r="136" spans="1:7" s="24" customFormat="1" x14ac:dyDescent="0.2">
      <c r="A136" s="22"/>
      <c r="B136" s="23"/>
      <c r="C136" s="168"/>
      <c r="D136" s="33"/>
      <c r="E136" s="172"/>
      <c r="F136" s="171"/>
      <c r="G136" s="174"/>
    </row>
    <row r="137" spans="1:7" s="24" customFormat="1" x14ac:dyDescent="0.2">
      <c r="A137" s="31" t="s">
        <v>181</v>
      </c>
      <c r="B137" s="27" t="s">
        <v>182</v>
      </c>
      <c r="C137" s="168"/>
      <c r="D137" s="33"/>
      <c r="E137" s="172"/>
      <c r="F137" s="171"/>
      <c r="G137" s="174"/>
    </row>
    <row r="138" spans="1:7" s="24" customFormat="1" x14ac:dyDescent="0.2">
      <c r="A138" s="22" t="s">
        <v>17</v>
      </c>
      <c r="B138" s="23" t="s">
        <v>183</v>
      </c>
      <c r="C138" s="168">
        <f>C139+C140</f>
        <v>2276.1999999999998</v>
      </c>
      <c r="D138" s="33" t="s">
        <v>16</v>
      </c>
      <c r="E138" s="172"/>
      <c r="F138" s="171">
        <f>C138*E138</f>
        <v>0</v>
      </c>
      <c r="G138" s="174"/>
    </row>
    <row r="139" spans="1:7" s="24" customFormat="1" x14ac:dyDescent="0.2">
      <c r="A139" s="22" t="s">
        <v>19</v>
      </c>
      <c r="B139" s="23" t="s">
        <v>184</v>
      </c>
      <c r="C139" s="168">
        <v>1450.8</v>
      </c>
      <c r="D139" s="33" t="s">
        <v>16</v>
      </c>
      <c r="E139" s="172"/>
      <c r="F139" s="171">
        <f>C139*E139</f>
        <v>0</v>
      </c>
      <c r="G139" s="174"/>
    </row>
    <row r="140" spans="1:7" s="24" customFormat="1" x14ac:dyDescent="0.2">
      <c r="A140" s="33" t="s">
        <v>22</v>
      </c>
      <c r="B140" s="23" t="s">
        <v>185</v>
      </c>
      <c r="C140" s="168">
        <v>825.4</v>
      </c>
      <c r="D140" s="33" t="s">
        <v>16</v>
      </c>
      <c r="E140" s="172"/>
      <c r="F140" s="171">
        <f>C140*E140</f>
        <v>0</v>
      </c>
      <c r="G140" s="174">
        <f>SUM(F138:F140)</f>
        <v>0</v>
      </c>
    </row>
    <row r="141" spans="1:7" s="24" customFormat="1" x14ac:dyDescent="0.2">
      <c r="A141" s="22"/>
      <c r="B141" s="23"/>
      <c r="C141" s="168"/>
      <c r="D141" s="33"/>
      <c r="E141" s="172"/>
      <c r="F141" s="171"/>
      <c r="G141" s="174"/>
    </row>
    <row r="142" spans="1:7" s="24" customFormat="1" x14ac:dyDescent="0.2">
      <c r="A142" s="31" t="s">
        <v>186</v>
      </c>
      <c r="B142" s="27" t="s">
        <v>187</v>
      </c>
      <c r="C142" s="168"/>
      <c r="D142" s="33"/>
      <c r="E142" s="172"/>
      <c r="F142" s="171"/>
      <c r="G142" s="174"/>
    </row>
    <row r="143" spans="1:7" s="24" customFormat="1" x14ac:dyDescent="0.2">
      <c r="A143" s="22" t="s">
        <v>17</v>
      </c>
      <c r="B143" s="30" t="s">
        <v>188</v>
      </c>
      <c r="C143" s="168">
        <v>1129.73</v>
      </c>
      <c r="D143" s="33" t="s">
        <v>16</v>
      </c>
      <c r="E143" s="172"/>
      <c r="F143" s="171">
        <f>C143*E143</f>
        <v>0</v>
      </c>
      <c r="G143" s="174"/>
    </row>
    <row r="144" spans="1:7" s="24" customFormat="1" x14ac:dyDescent="0.2">
      <c r="A144" s="22" t="s">
        <v>19</v>
      </c>
      <c r="B144" s="23" t="s">
        <v>189</v>
      </c>
      <c r="C144" s="168">
        <v>2</v>
      </c>
      <c r="D144" s="33" t="s">
        <v>24</v>
      </c>
      <c r="E144" s="172"/>
      <c r="F144" s="171">
        <f>C144*E144</f>
        <v>0</v>
      </c>
      <c r="G144" s="168"/>
    </row>
    <row r="145" spans="1:7" s="24" customFormat="1" ht="25.5" x14ac:dyDescent="0.2">
      <c r="A145" s="22" t="s">
        <v>22</v>
      </c>
      <c r="B145" s="23" t="s">
        <v>190</v>
      </c>
      <c r="C145" s="168">
        <v>1</v>
      </c>
      <c r="D145" s="33" t="s">
        <v>21</v>
      </c>
      <c r="E145" s="172"/>
      <c r="F145" s="171">
        <f>C145*E145</f>
        <v>0</v>
      </c>
      <c r="G145" s="180">
        <f>SUM(F143:F145)</f>
        <v>0</v>
      </c>
    </row>
    <row r="146" spans="1:7" s="24" customFormat="1" ht="15.75" customHeight="1" x14ac:dyDescent="0.2">
      <c r="A146" s="22"/>
      <c r="B146" s="34"/>
      <c r="C146" s="163"/>
      <c r="D146" s="11"/>
      <c r="E146" s="163"/>
      <c r="F146" s="163"/>
      <c r="G146" s="180"/>
    </row>
    <row r="147" spans="1:7" s="24" customFormat="1" x14ac:dyDescent="0.2">
      <c r="A147" s="22"/>
      <c r="B147" s="121" t="s">
        <v>191</v>
      </c>
      <c r="C147" s="121"/>
      <c r="D147" s="121"/>
      <c r="E147" s="121"/>
      <c r="F147" s="166" t="s">
        <v>192</v>
      </c>
      <c r="G147" s="174">
        <f>SUM(G17:G145)</f>
        <v>0</v>
      </c>
    </row>
    <row r="148" spans="1:7" s="24" customFormat="1" x14ac:dyDescent="0.2">
      <c r="A148" s="22"/>
      <c r="C148" s="168"/>
      <c r="D148" s="168"/>
      <c r="E148" s="168"/>
      <c r="F148" s="168"/>
      <c r="G148" s="174"/>
    </row>
    <row r="149" spans="1:7" s="24" customFormat="1" x14ac:dyDescent="0.2">
      <c r="A149" s="22"/>
      <c r="B149" s="27" t="s">
        <v>193</v>
      </c>
      <c r="C149" s="168"/>
      <c r="D149" s="33"/>
      <c r="E149" s="172"/>
      <c r="F149" s="168"/>
      <c r="G149" s="174"/>
    </row>
    <row r="150" spans="1:7" s="14" customFormat="1" x14ac:dyDescent="0.2">
      <c r="A150" s="16" t="s">
        <v>14</v>
      </c>
      <c r="B150" s="15" t="s">
        <v>13</v>
      </c>
      <c r="C150" s="165"/>
      <c r="D150" s="165"/>
      <c r="E150" s="166"/>
      <c r="F150" s="167"/>
      <c r="G150" s="167"/>
    </row>
    <row r="151" spans="1:7" s="14" customFormat="1" x14ac:dyDescent="0.2">
      <c r="A151" s="19" t="s">
        <v>17</v>
      </c>
      <c r="B151" s="20" t="s">
        <v>20</v>
      </c>
      <c r="C151" s="168">
        <v>1</v>
      </c>
      <c r="D151" s="169" t="s">
        <v>21</v>
      </c>
      <c r="E151" s="170"/>
      <c r="F151" s="171">
        <f>C151*E151</f>
        <v>0</v>
      </c>
      <c r="G151" s="167">
        <f>SUM(F151)</f>
        <v>0</v>
      </c>
    </row>
    <row r="152" spans="1:7" s="14" customFormat="1" x14ac:dyDescent="0.2">
      <c r="A152" s="22"/>
      <c r="B152" s="20"/>
      <c r="C152" s="22"/>
      <c r="D152" s="22"/>
      <c r="E152" s="22"/>
      <c r="F152" s="22"/>
      <c r="G152" s="167"/>
    </row>
    <row r="153" spans="1:7" s="14" customFormat="1" x14ac:dyDescent="0.2">
      <c r="A153" s="16" t="s">
        <v>27</v>
      </c>
      <c r="B153" s="15" t="s">
        <v>37</v>
      </c>
      <c r="C153" s="22"/>
      <c r="D153" s="169"/>
      <c r="E153" s="170"/>
      <c r="F153" s="171"/>
      <c r="G153" s="167"/>
    </row>
    <row r="154" spans="1:7" s="24" customFormat="1" x14ac:dyDescent="0.2">
      <c r="A154" s="22" t="s">
        <v>132</v>
      </c>
      <c r="B154" s="26" t="s">
        <v>194</v>
      </c>
      <c r="C154" s="177">
        <v>9.3000000000000007</v>
      </c>
      <c r="D154" s="46" t="s">
        <v>30</v>
      </c>
      <c r="E154" s="172"/>
      <c r="F154" s="171">
        <f t="shared" ref="F154:F193" si="6">C154*E154</f>
        <v>0</v>
      </c>
      <c r="G154" s="174"/>
    </row>
    <row r="155" spans="1:7" s="24" customFormat="1" x14ac:dyDescent="0.2">
      <c r="A155" s="22" t="s">
        <v>134</v>
      </c>
      <c r="B155" s="26" t="s">
        <v>43</v>
      </c>
      <c r="C155" s="177">
        <v>1.98</v>
      </c>
      <c r="D155" s="46" t="s">
        <v>30</v>
      </c>
      <c r="E155" s="172"/>
      <c r="F155" s="171">
        <f t="shared" si="6"/>
        <v>0</v>
      </c>
      <c r="G155" s="174"/>
    </row>
    <row r="156" spans="1:7" s="24" customFormat="1" x14ac:dyDescent="0.2">
      <c r="A156" s="22" t="s">
        <v>136</v>
      </c>
      <c r="B156" s="26" t="s">
        <v>195</v>
      </c>
      <c r="C156" s="177">
        <v>0.36</v>
      </c>
      <c r="D156" s="46" t="s">
        <v>30</v>
      </c>
      <c r="E156" s="172"/>
      <c r="F156" s="171">
        <f t="shared" si="6"/>
        <v>0</v>
      </c>
      <c r="G156" s="174"/>
    </row>
    <row r="157" spans="1:7" s="24" customFormat="1" x14ac:dyDescent="0.2">
      <c r="A157" s="22" t="s">
        <v>25</v>
      </c>
      <c r="B157" s="26" t="s">
        <v>196</v>
      </c>
      <c r="C157" s="177">
        <v>0.38</v>
      </c>
      <c r="D157" s="46" t="s">
        <v>30</v>
      </c>
      <c r="E157" s="172"/>
      <c r="F157" s="171">
        <f t="shared" si="6"/>
        <v>0</v>
      </c>
      <c r="G157" s="174"/>
    </row>
    <row r="158" spans="1:7" s="24" customFormat="1" x14ac:dyDescent="0.2">
      <c r="A158" s="22" t="s">
        <v>42</v>
      </c>
      <c r="B158" s="26" t="s">
        <v>49</v>
      </c>
      <c r="C158" s="177">
        <v>3.48</v>
      </c>
      <c r="D158" s="46" t="s">
        <v>30</v>
      </c>
      <c r="E158" s="172"/>
      <c r="F158" s="171">
        <f t="shared" si="6"/>
        <v>0</v>
      </c>
      <c r="G158" s="174"/>
    </row>
    <row r="159" spans="1:7" s="24" customFormat="1" x14ac:dyDescent="0.2">
      <c r="A159" s="22" t="s">
        <v>44</v>
      </c>
      <c r="B159" s="26" t="s">
        <v>51</v>
      </c>
      <c r="C159" s="177">
        <v>0.78</v>
      </c>
      <c r="D159" s="46" t="s">
        <v>30</v>
      </c>
      <c r="E159" s="172"/>
      <c r="F159" s="171">
        <f t="shared" si="6"/>
        <v>0</v>
      </c>
      <c r="G159" s="174"/>
    </row>
    <row r="160" spans="1:7" s="24" customFormat="1" x14ac:dyDescent="0.2">
      <c r="A160" s="22" t="s">
        <v>46</v>
      </c>
      <c r="B160" s="26" t="s">
        <v>53</v>
      </c>
      <c r="C160" s="177">
        <v>0.98</v>
      </c>
      <c r="D160" s="46" t="s">
        <v>30</v>
      </c>
      <c r="E160" s="172"/>
      <c r="F160" s="171">
        <f t="shared" si="6"/>
        <v>0</v>
      </c>
      <c r="G160" s="174"/>
    </row>
    <row r="161" spans="1:7" s="24" customFormat="1" x14ac:dyDescent="0.2">
      <c r="A161" s="22" t="s">
        <v>48</v>
      </c>
      <c r="B161" s="26" t="s">
        <v>55</v>
      </c>
      <c r="C161" s="177">
        <v>0.98</v>
      </c>
      <c r="D161" s="46" t="s">
        <v>30</v>
      </c>
      <c r="E161" s="172"/>
      <c r="F161" s="171">
        <f t="shared" si="6"/>
        <v>0</v>
      </c>
      <c r="G161" s="174"/>
    </row>
    <row r="162" spans="1:7" s="24" customFormat="1" x14ac:dyDescent="0.2">
      <c r="A162" s="22" t="s">
        <v>50</v>
      </c>
      <c r="B162" s="26" t="s">
        <v>57</v>
      </c>
      <c r="C162" s="177">
        <v>2.4700000000000002</v>
      </c>
      <c r="D162" s="46" t="s">
        <v>30</v>
      </c>
      <c r="E162" s="172"/>
      <c r="F162" s="171">
        <f t="shared" si="6"/>
        <v>0</v>
      </c>
      <c r="G162" s="174"/>
    </row>
    <row r="163" spans="1:7" s="24" customFormat="1" x14ac:dyDescent="0.2">
      <c r="A163" s="22" t="s">
        <v>52</v>
      </c>
      <c r="B163" s="26" t="s">
        <v>59</v>
      </c>
      <c r="C163" s="177">
        <v>9.07</v>
      </c>
      <c r="D163" s="46" t="s">
        <v>30</v>
      </c>
      <c r="E163" s="172"/>
      <c r="F163" s="171">
        <f t="shared" si="6"/>
        <v>0</v>
      </c>
      <c r="G163" s="174"/>
    </row>
    <row r="164" spans="1:7" s="24" customFormat="1" x14ac:dyDescent="0.2">
      <c r="A164" s="22" t="s">
        <v>54</v>
      </c>
      <c r="B164" s="26" t="s">
        <v>61</v>
      </c>
      <c r="C164" s="177">
        <v>1.87</v>
      </c>
      <c r="D164" s="46" t="s">
        <v>30</v>
      </c>
      <c r="E164" s="172"/>
      <c r="F164" s="171">
        <f t="shared" si="6"/>
        <v>0</v>
      </c>
      <c r="G164" s="174"/>
    </row>
    <row r="165" spans="1:7" s="24" customFormat="1" x14ac:dyDescent="0.2">
      <c r="A165" s="22" t="s">
        <v>56</v>
      </c>
      <c r="B165" s="26" t="s">
        <v>197</v>
      </c>
      <c r="C165" s="177">
        <v>1.72</v>
      </c>
      <c r="D165" s="46" t="s">
        <v>30</v>
      </c>
      <c r="E165" s="172"/>
      <c r="F165" s="171">
        <f t="shared" si="6"/>
        <v>0</v>
      </c>
      <c r="G165" s="174"/>
    </row>
    <row r="166" spans="1:7" s="24" customFormat="1" x14ac:dyDescent="0.2">
      <c r="A166" s="22" t="s">
        <v>58</v>
      </c>
      <c r="B166" s="26" t="s">
        <v>198</v>
      </c>
      <c r="C166" s="177">
        <v>0.89</v>
      </c>
      <c r="D166" s="46" t="s">
        <v>30</v>
      </c>
      <c r="E166" s="172"/>
      <c r="F166" s="171">
        <f t="shared" si="6"/>
        <v>0</v>
      </c>
      <c r="G166" s="174"/>
    </row>
    <row r="167" spans="1:7" s="24" customFormat="1" x14ac:dyDescent="0.2">
      <c r="A167" s="22" t="s">
        <v>60</v>
      </c>
      <c r="B167" s="26" t="s">
        <v>199</v>
      </c>
      <c r="C167" s="177">
        <v>0.37</v>
      </c>
      <c r="D167" s="46" t="s">
        <v>30</v>
      </c>
      <c r="E167" s="172"/>
      <c r="F167" s="171">
        <f t="shared" si="6"/>
        <v>0</v>
      </c>
      <c r="G167" s="174"/>
    </row>
    <row r="168" spans="1:7" s="24" customFormat="1" x14ac:dyDescent="0.2">
      <c r="A168" s="22" t="s">
        <v>62</v>
      </c>
      <c r="B168" s="26" t="s">
        <v>200</v>
      </c>
      <c r="C168" s="177">
        <v>1.47</v>
      </c>
      <c r="D168" s="46" t="s">
        <v>30</v>
      </c>
      <c r="E168" s="172"/>
      <c r="F168" s="171">
        <f t="shared" si="6"/>
        <v>0</v>
      </c>
      <c r="G168" s="174"/>
    </row>
    <row r="169" spans="1:7" s="24" customFormat="1" x14ac:dyDescent="0.2">
      <c r="A169" s="22" t="s">
        <v>64</v>
      </c>
      <c r="B169" s="26" t="s">
        <v>201</v>
      </c>
      <c r="C169" s="177">
        <v>2.62</v>
      </c>
      <c r="D169" s="46" t="s">
        <v>30</v>
      </c>
      <c r="E169" s="172"/>
      <c r="F169" s="171">
        <f t="shared" si="6"/>
        <v>0</v>
      </c>
      <c r="G169" s="174"/>
    </row>
    <row r="170" spans="1:7" s="24" customFormat="1" x14ac:dyDescent="0.2">
      <c r="A170" s="22" t="s">
        <v>66</v>
      </c>
      <c r="B170" s="26" t="s">
        <v>65</v>
      </c>
      <c r="C170" s="177">
        <v>1.01</v>
      </c>
      <c r="D170" s="46" t="s">
        <v>30</v>
      </c>
      <c r="E170" s="172"/>
      <c r="F170" s="171">
        <f t="shared" si="6"/>
        <v>0</v>
      </c>
      <c r="G170" s="174"/>
    </row>
    <row r="171" spans="1:7" s="24" customFormat="1" x14ac:dyDescent="0.2">
      <c r="A171" s="22" t="s">
        <v>68</v>
      </c>
      <c r="B171" s="26" t="s">
        <v>67</v>
      </c>
      <c r="C171" s="177">
        <v>1.01</v>
      </c>
      <c r="D171" s="46" t="s">
        <v>30</v>
      </c>
      <c r="E171" s="172"/>
      <c r="F171" s="171">
        <f t="shared" si="6"/>
        <v>0</v>
      </c>
      <c r="G171" s="174"/>
    </row>
    <row r="172" spans="1:7" s="24" customFormat="1" x14ac:dyDescent="0.2">
      <c r="A172" s="22" t="s">
        <v>70</v>
      </c>
      <c r="B172" s="26" t="s">
        <v>69</v>
      </c>
      <c r="C172" s="177">
        <v>1.01</v>
      </c>
      <c r="D172" s="46" t="s">
        <v>30</v>
      </c>
      <c r="E172" s="172"/>
      <c r="F172" s="171">
        <f t="shared" si="6"/>
        <v>0</v>
      </c>
      <c r="G172" s="174"/>
    </row>
    <row r="173" spans="1:7" s="24" customFormat="1" x14ac:dyDescent="0.2">
      <c r="A173" s="22" t="s">
        <v>72</v>
      </c>
      <c r="B173" s="26" t="s">
        <v>202</v>
      </c>
      <c r="C173" s="177">
        <v>3.91</v>
      </c>
      <c r="D173" s="46" t="s">
        <v>30</v>
      </c>
      <c r="E173" s="172"/>
      <c r="F173" s="171">
        <f t="shared" si="6"/>
        <v>0</v>
      </c>
      <c r="G173" s="174"/>
    </row>
    <row r="174" spans="1:7" s="24" customFormat="1" x14ac:dyDescent="0.2">
      <c r="A174" s="22" t="s">
        <v>74</v>
      </c>
      <c r="B174" s="26" t="s">
        <v>203</v>
      </c>
      <c r="C174" s="177">
        <v>0.22</v>
      </c>
      <c r="D174" s="46" t="s">
        <v>30</v>
      </c>
      <c r="E174" s="172"/>
      <c r="F174" s="171">
        <f t="shared" si="6"/>
        <v>0</v>
      </c>
      <c r="G174" s="174"/>
    </row>
    <row r="175" spans="1:7" s="24" customFormat="1" x14ac:dyDescent="0.2">
      <c r="A175" s="22" t="s">
        <v>78</v>
      </c>
      <c r="B175" s="26" t="s">
        <v>204</v>
      </c>
      <c r="C175" s="177">
        <v>0.27</v>
      </c>
      <c r="D175" s="46" t="s">
        <v>30</v>
      </c>
      <c r="E175" s="172"/>
      <c r="F175" s="171">
        <f t="shared" si="6"/>
        <v>0</v>
      </c>
      <c r="G175" s="174"/>
    </row>
    <row r="176" spans="1:7" s="24" customFormat="1" ht="12.75" customHeight="1" x14ac:dyDescent="0.2">
      <c r="A176" s="22" t="s">
        <v>80</v>
      </c>
      <c r="B176" s="26" t="s">
        <v>205</v>
      </c>
      <c r="C176" s="177">
        <v>1.92</v>
      </c>
      <c r="D176" s="46" t="s">
        <v>30</v>
      </c>
      <c r="E176" s="172"/>
      <c r="F176" s="171">
        <f t="shared" si="6"/>
        <v>0</v>
      </c>
      <c r="G176" s="174"/>
    </row>
    <row r="177" spans="1:7" s="24" customFormat="1" x14ac:dyDescent="0.2">
      <c r="A177" s="22" t="s">
        <v>82</v>
      </c>
      <c r="B177" s="26" t="s">
        <v>206</v>
      </c>
      <c r="C177" s="177">
        <v>1.48</v>
      </c>
      <c r="D177" s="46" t="s">
        <v>30</v>
      </c>
      <c r="E177" s="172"/>
      <c r="F177" s="171">
        <f t="shared" si="6"/>
        <v>0</v>
      </c>
      <c r="G177" s="174"/>
    </row>
    <row r="178" spans="1:7" s="24" customFormat="1" x14ac:dyDescent="0.2">
      <c r="A178" s="22" t="s">
        <v>84</v>
      </c>
      <c r="B178" s="26" t="s">
        <v>207</v>
      </c>
      <c r="C178" s="177">
        <v>1.48</v>
      </c>
      <c r="D178" s="46" t="s">
        <v>30</v>
      </c>
      <c r="E178" s="172"/>
      <c r="F178" s="171">
        <f t="shared" si="6"/>
        <v>0</v>
      </c>
      <c r="G178" s="174"/>
    </row>
    <row r="179" spans="1:7" s="24" customFormat="1" x14ac:dyDescent="0.2">
      <c r="A179" s="22" t="s">
        <v>208</v>
      </c>
      <c r="B179" s="26" t="s">
        <v>209</v>
      </c>
      <c r="C179" s="177">
        <v>1.48</v>
      </c>
      <c r="D179" s="46" t="s">
        <v>30</v>
      </c>
      <c r="E179" s="172"/>
      <c r="F179" s="171">
        <f t="shared" si="6"/>
        <v>0</v>
      </c>
      <c r="G179" s="174"/>
    </row>
    <row r="180" spans="1:7" s="24" customFormat="1" x14ac:dyDescent="0.2">
      <c r="A180" s="22" t="s">
        <v>210</v>
      </c>
      <c r="B180" s="26" t="s">
        <v>211</v>
      </c>
      <c r="C180" s="177">
        <v>1.48</v>
      </c>
      <c r="D180" s="46" t="s">
        <v>30</v>
      </c>
      <c r="E180" s="172"/>
      <c r="F180" s="171">
        <f t="shared" si="6"/>
        <v>0</v>
      </c>
      <c r="G180" s="174"/>
    </row>
    <row r="181" spans="1:7" s="24" customFormat="1" x14ac:dyDescent="0.2">
      <c r="A181" s="35" t="s">
        <v>212</v>
      </c>
      <c r="B181" s="26" t="s">
        <v>213</v>
      </c>
      <c r="C181" s="177">
        <v>1.48</v>
      </c>
      <c r="D181" s="46" t="s">
        <v>30</v>
      </c>
      <c r="E181" s="172"/>
      <c r="F181" s="171">
        <f t="shared" si="6"/>
        <v>0</v>
      </c>
      <c r="G181" s="174"/>
    </row>
    <row r="182" spans="1:7" s="24" customFormat="1" x14ac:dyDescent="0.2">
      <c r="A182" s="35" t="s">
        <v>214</v>
      </c>
      <c r="B182" s="26" t="s">
        <v>215</v>
      </c>
      <c r="C182" s="177">
        <v>1.48</v>
      </c>
      <c r="D182" s="46" t="s">
        <v>30</v>
      </c>
      <c r="E182" s="172"/>
      <c r="F182" s="171">
        <f t="shared" si="6"/>
        <v>0</v>
      </c>
      <c r="G182" s="174"/>
    </row>
    <row r="183" spans="1:7" s="24" customFormat="1" x14ac:dyDescent="0.2">
      <c r="A183" s="35" t="s">
        <v>216</v>
      </c>
      <c r="B183" s="26" t="s">
        <v>217</v>
      </c>
      <c r="C183" s="177">
        <v>2.0499999999999998</v>
      </c>
      <c r="D183" s="46" t="s">
        <v>30</v>
      </c>
      <c r="E183" s="172"/>
      <c r="F183" s="171">
        <f t="shared" si="6"/>
        <v>0</v>
      </c>
      <c r="G183" s="174"/>
    </row>
    <row r="184" spans="1:7" s="24" customFormat="1" x14ac:dyDescent="0.2">
      <c r="A184" s="35" t="s">
        <v>218</v>
      </c>
      <c r="B184" s="26" t="s">
        <v>219</v>
      </c>
      <c r="C184" s="177">
        <v>2.0499999999999998</v>
      </c>
      <c r="D184" s="46" t="s">
        <v>30</v>
      </c>
      <c r="E184" s="172"/>
      <c r="F184" s="171">
        <f t="shared" si="6"/>
        <v>0</v>
      </c>
      <c r="G184" s="174"/>
    </row>
    <row r="185" spans="1:7" s="24" customFormat="1" x14ac:dyDescent="0.2">
      <c r="A185" s="35" t="s">
        <v>220</v>
      </c>
      <c r="B185" s="26" t="s">
        <v>221</v>
      </c>
      <c r="C185" s="177">
        <v>2.0299999999999998</v>
      </c>
      <c r="D185" s="46" t="s">
        <v>30</v>
      </c>
      <c r="E185" s="172"/>
      <c r="F185" s="171">
        <f t="shared" si="6"/>
        <v>0</v>
      </c>
      <c r="G185" s="174"/>
    </row>
    <row r="186" spans="1:7" s="24" customFormat="1" x14ac:dyDescent="0.2">
      <c r="A186" s="35" t="s">
        <v>222</v>
      </c>
      <c r="B186" s="26" t="s">
        <v>223</v>
      </c>
      <c r="C186" s="177">
        <v>1.22</v>
      </c>
      <c r="D186" s="46" t="s">
        <v>30</v>
      </c>
      <c r="E186" s="172"/>
      <c r="F186" s="171">
        <f t="shared" si="6"/>
        <v>0</v>
      </c>
      <c r="G186" s="174"/>
    </row>
    <row r="187" spans="1:7" s="24" customFormat="1" x14ac:dyDescent="0.2">
      <c r="A187" s="35" t="s">
        <v>224</v>
      </c>
      <c r="B187" s="26" t="s">
        <v>225</v>
      </c>
      <c r="C187" s="177">
        <v>2.0499999999999998</v>
      </c>
      <c r="D187" s="46" t="s">
        <v>30</v>
      </c>
      <c r="E187" s="172"/>
      <c r="F187" s="171">
        <f t="shared" si="6"/>
        <v>0</v>
      </c>
      <c r="G187" s="174"/>
    </row>
    <row r="188" spans="1:7" s="24" customFormat="1" x14ac:dyDescent="0.2">
      <c r="A188" s="22" t="s">
        <v>226</v>
      </c>
      <c r="B188" s="24" t="s">
        <v>75</v>
      </c>
      <c r="C188" s="168">
        <v>2.15</v>
      </c>
      <c r="D188" s="33" t="s">
        <v>30</v>
      </c>
      <c r="E188" s="168"/>
      <c r="F188" s="171">
        <f t="shared" si="6"/>
        <v>0</v>
      </c>
      <c r="G188" s="174"/>
    </row>
    <row r="189" spans="1:7" s="24" customFormat="1" x14ac:dyDescent="0.2">
      <c r="A189" s="22" t="s">
        <v>76</v>
      </c>
      <c r="B189" s="26" t="s">
        <v>227</v>
      </c>
      <c r="C189" s="177">
        <v>45.19</v>
      </c>
      <c r="D189" s="46" t="s">
        <v>30</v>
      </c>
      <c r="E189" s="172"/>
      <c r="F189" s="171">
        <f t="shared" si="6"/>
        <v>0</v>
      </c>
      <c r="G189" s="174"/>
    </row>
    <row r="190" spans="1:7" s="24" customFormat="1" x14ac:dyDescent="0.2">
      <c r="A190" s="22" t="s">
        <v>78</v>
      </c>
      <c r="B190" s="23" t="s">
        <v>79</v>
      </c>
      <c r="C190" s="172">
        <v>3.07</v>
      </c>
      <c r="D190" s="33" t="s">
        <v>30</v>
      </c>
      <c r="E190" s="172"/>
      <c r="F190" s="171">
        <f t="shared" si="6"/>
        <v>0</v>
      </c>
      <c r="G190" s="174"/>
    </row>
    <row r="191" spans="1:7" s="24" customFormat="1" x14ac:dyDescent="0.2">
      <c r="A191" s="22" t="s">
        <v>80</v>
      </c>
      <c r="B191" s="23" t="s">
        <v>81</v>
      </c>
      <c r="C191" s="172">
        <v>1.43</v>
      </c>
      <c r="D191" s="33" t="s">
        <v>30</v>
      </c>
      <c r="E191" s="172"/>
      <c r="F191" s="171">
        <f t="shared" si="6"/>
        <v>0</v>
      </c>
      <c r="G191" s="174"/>
    </row>
    <row r="192" spans="1:7" s="24" customFormat="1" x14ac:dyDescent="0.2">
      <c r="A192" s="22" t="s">
        <v>82</v>
      </c>
      <c r="B192" s="23" t="s">
        <v>83</v>
      </c>
      <c r="C192" s="168">
        <v>0.37</v>
      </c>
      <c r="D192" s="33" t="s">
        <v>30</v>
      </c>
      <c r="E192" s="172"/>
      <c r="F192" s="171">
        <f t="shared" si="6"/>
        <v>0</v>
      </c>
      <c r="G192" s="174"/>
    </row>
    <row r="193" spans="1:7" s="24" customFormat="1" x14ac:dyDescent="0.2">
      <c r="A193" s="22" t="s">
        <v>84</v>
      </c>
      <c r="B193" s="23" t="s">
        <v>85</v>
      </c>
      <c r="C193" s="168">
        <v>0.75</v>
      </c>
      <c r="D193" s="33" t="s">
        <v>30</v>
      </c>
      <c r="E193" s="172"/>
      <c r="F193" s="171">
        <f t="shared" si="6"/>
        <v>0</v>
      </c>
      <c r="G193" s="174">
        <f>SUM(F154:F193)</f>
        <v>0</v>
      </c>
    </row>
    <row r="194" spans="1:7" s="24" customFormat="1" x14ac:dyDescent="0.2">
      <c r="A194" s="22"/>
      <c r="B194" s="23"/>
      <c r="C194" s="168"/>
      <c r="D194" s="33"/>
      <c r="E194" s="172"/>
      <c r="F194" s="171"/>
      <c r="G194" s="174"/>
    </row>
    <row r="195" spans="1:7" s="14" customFormat="1" x14ac:dyDescent="0.2">
      <c r="A195" s="16" t="s">
        <v>36</v>
      </c>
      <c r="B195" s="15" t="s">
        <v>87</v>
      </c>
      <c r="C195" s="168"/>
      <c r="D195" s="169"/>
      <c r="E195" s="170"/>
      <c r="F195" s="171"/>
      <c r="G195" s="167"/>
    </row>
    <row r="196" spans="1:7" s="14" customFormat="1" ht="27.75" x14ac:dyDescent="0.2">
      <c r="A196" s="22" t="s">
        <v>17</v>
      </c>
      <c r="B196" s="28" t="s">
        <v>228</v>
      </c>
      <c r="C196" s="168">
        <v>72.63</v>
      </c>
      <c r="D196" s="33" t="s">
        <v>16</v>
      </c>
      <c r="E196" s="172"/>
      <c r="F196" s="171">
        <f>C196*E196</f>
        <v>0</v>
      </c>
      <c r="G196" s="31"/>
    </row>
    <row r="197" spans="1:7" s="24" customFormat="1" ht="30.75" customHeight="1" x14ac:dyDescent="0.25">
      <c r="A197" s="22" t="s">
        <v>19</v>
      </c>
      <c r="B197" s="23" t="s">
        <v>229</v>
      </c>
      <c r="C197" s="168">
        <v>37.340000000000003</v>
      </c>
      <c r="D197" s="33" t="s">
        <v>16</v>
      </c>
      <c r="E197" s="172"/>
      <c r="F197" s="171">
        <f>C197*E197</f>
        <v>0</v>
      </c>
      <c r="G197" s="174"/>
    </row>
    <row r="198" spans="1:7" s="24" customFormat="1" ht="14.25" customHeight="1" x14ac:dyDescent="0.2">
      <c r="A198" s="22" t="s">
        <v>22</v>
      </c>
      <c r="B198" s="23" t="s">
        <v>230</v>
      </c>
      <c r="C198" s="168">
        <v>158.26</v>
      </c>
      <c r="D198" s="33" t="s">
        <v>16</v>
      </c>
      <c r="E198" s="172"/>
      <c r="F198" s="171">
        <f>C198*E198</f>
        <v>0</v>
      </c>
      <c r="G198" s="174"/>
    </row>
    <row r="199" spans="1:7" s="24" customFormat="1" x14ac:dyDescent="0.2">
      <c r="A199" s="22" t="s">
        <v>138</v>
      </c>
      <c r="B199" s="24" t="s">
        <v>231</v>
      </c>
      <c r="C199" s="168">
        <v>185.57</v>
      </c>
      <c r="D199" s="33" t="s">
        <v>16</v>
      </c>
      <c r="E199" s="168"/>
      <c r="F199" s="171">
        <f>C199*E199</f>
        <v>0</v>
      </c>
      <c r="G199" s="174"/>
    </row>
    <row r="200" spans="1:7" s="24" customFormat="1" x14ac:dyDescent="0.2">
      <c r="A200" s="22" t="s">
        <v>42</v>
      </c>
      <c r="B200" s="23" t="s">
        <v>232</v>
      </c>
      <c r="C200" s="168">
        <v>4.12</v>
      </c>
      <c r="D200" s="33" t="s">
        <v>16</v>
      </c>
      <c r="E200" s="172"/>
      <c r="F200" s="171">
        <f>C200*E200</f>
        <v>0</v>
      </c>
      <c r="G200" s="174">
        <f>SUM(F196:F200)</f>
        <v>0</v>
      </c>
    </row>
    <row r="201" spans="1:7" s="24" customFormat="1" x14ac:dyDescent="0.2">
      <c r="A201" s="22"/>
      <c r="B201" s="23"/>
      <c r="C201" s="168"/>
      <c r="D201" s="33"/>
      <c r="E201" s="172"/>
      <c r="F201" s="168"/>
      <c r="G201" s="174"/>
    </row>
    <row r="202" spans="1:7" s="14" customFormat="1" ht="15" customHeight="1" x14ac:dyDescent="0.2">
      <c r="A202" s="16" t="s">
        <v>86</v>
      </c>
      <c r="B202" s="36" t="s">
        <v>96</v>
      </c>
      <c r="C202" s="168"/>
      <c r="D202" s="169"/>
      <c r="E202" s="170"/>
      <c r="F202" s="171"/>
      <c r="G202" s="167"/>
    </row>
    <row r="203" spans="1:7" s="24" customFormat="1" x14ac:dyDescent="0.2">
      <c r="A203" s="22" t="s">
        <v>17</v>
      </c>
      <c r="B203" s="23" t="s">
        <v>97</v>
      </c>
      <c r="C203" s="168">
        <v>2722.8</v>
      </c>
      <c r="D203" s="33" t="s">
        <v>16</v>
      </c>
      <c r="E203" s="172"/>
      <c r="F203" s="171">
        <f>C203*E203</f>
        <v>0</v>
      </c>
      <c r="G203" s="174"/>
    </row>
    <row r="204" spans="1:7" s="24" customFormat="1" x14ac:dyDescent="0.2">
      <c r="A204" s="22" t="s">
        <v>19</v>
      </c>
      <c r="B204" s="23" t="s">
        <v>98</v>
      </c>
      <c r="C204" s="168">
        <v>1401.4</v>
      </c>
      <c r="D204" s="33" t="s">
        <v>16</v>
      </c>
      <c r="E204" s="172"/>
      <c r="F204" s="171">
        <f>C204*E204</f>
        <v>0</v>
      </c>
      <c r="G204" s="174"/>
    </row>
    <row r="205" spans="1:7" s="24" customFormat="1" x14ac:dyDescent="0.2">
      <c r="A205" s="22" t="s">
        <v>22</v>
      </c>
      <c r="B205" s="23" t="s">
        <v>99</v>
      </c>
      <c r="C205" s="168">
        <v>833.38</v>
      </c>
      <c r="D205" s="33" t="s">
        <v>16</v>
      </c>
      <c r="E205" s="172"/>
      <c r="F205" s="171">
        <f>C205*E205</f>
        <v>0</v>
      </c>
      <c r="G205" s="174"/>
    </row>
    <row r="206" spans="1:7" s="24" customFormat="1" x14ac:dyDescent="0.2">
      <c r="A206" s="22" t="s">
        <v>25</v>
      </c>
      <c r="B206" s="23" t="s">
        <v>100</v>
      </c>
      <c r="C206" s="168">
        <f>C205</f>
        <v>833.38</v>
      </c>
      <c r="D206" s="33" t="s">
        <v>16</v>
      </c>
      <c r="E206" s="172"/>
      <c r="F206" s="171">
        <f>C206*E206</f>
        <v>0</v>
      </c>
      <c r="G206" s="174"/>
    </row>
    <row r="207" spans="1:7" s="24" customFormat="1" x14ac:dyDescent="0.2">
      <c r="A207" s="22" t="s">
        <v>42</v>
      </c>
      <c r="B207" s="23" t="s">
        <v>233</v>
      </c>
      <c r="C207" s="168">
        <v>577.88</v>
      </c>
      <c r="D207" s="33" t="s">
        <v>102</v>
      </c>
      <c r="E207" s="172"/>
      <c r="F207" s="171">
        <f>C207*E207</f>
        <v>0</v>
      </c>
      <c r="G207" s="174">
        <f>SUM(F203:F207)</f>
        <v>0</v>
      </c>
    </row>
    <row r="208" spans="1:7" s="24" customFormat="1" x14ac:dyDescent="0.2">
      <c r="A208" s="22"/>
      <c r="B208" s="23"/>
      <c r="C208" s="168"/>
      <c r="D208" s="33"/>
      <c r="E208" s="172"/>
      <c r="F208" s="171"/>
      <c r="G208" s="174"/>
    </row>
    <row r="209" spans="1:7" s="24" customFormat="1" x14ac:dyDescent="0.2">
      <c r="A209" s="31" t="s">
        <v>95</v>
      </c>
      <c r="B209" s="27" t="s">
        <v>108</v>
      </c>
      <c r="C209" s="168"/>
      <c r="D209" s="33"/>
      <c r="E209" s="172"/>
      <c r="F209" s="171"/>
      <c r="G209" s="174"/>
    </row>
    <row r="210" spans="1:7" s="24" customFormat="1" ht="18.75" customHeight="1" x14ac:dyDescent="0.2">
      <c r="A210" s="22" t="s">
        <v>17</v>
      </c>
      <c r="B210" s="30" t="s">
        <v>109</v>
      </c>
      <c r="C210" s="168">
        <v>65.45</v>
      </c>
      <c r="D210" s="33" t="s">
        <v>16</v>
      </c>
      <c r="E210" s="172"/>
      <c r="F210" s="171">
        <f>C210*E210</f>
        <v>0</v>
      </c>
      <c r="G210" s="174"/>
    </row>
    <row r="211" spans="1:7" s="24" customFormat="1" ht="18.75" customHeight="1" x14ac:dyDescent="0.2">
      <c r="A211" s="22" t="s">
        <v>19</v>
      </c>
      <c r="B211" s="30" t="s">
        <v>110</v>
      </c>
      <c r="C211" s="168">
        <v>301.62</v>
      </c>
      <c r="D211" s="33" t="s">
        <v>16</v>
      </c>
      <c r="E211" s="172"/>
      <c r="F211" s="171">
        <f>C211*E211</f>
        <v>0</v>
      </c>
      <c r="G211" s="174"/>
    </row>
    <row r="212" spans="1:7" s="24" customFormat="1" ht="13.5" customHeight="1" x14ac:dyDescent="0.2">
      <c r="A212" s="22" t="s">
        <v>22</v>
      </c>
      <c r="B212" s="30" t="s">
        <v>111</v>
      </c>
      <c r="C212" s="168">
        <v>36.08</v>
      </c>
      <c r="D212" s="33" t="s">
        <v>102</v>
      </c>
      <c r="E212" s="172"/>
      <c r="F212" s="171">
        <f>C212*E212</f>
        <v>0</v>
      </c>
      <c r="G212" s="174"/>
    </row>
    <row r="213" spans="1:7" s="24" customFormat="1" ht="25.5" customHeight="1" x14ac:dyDescent="0.2">
      <c r="A213" s="22" t="s">
        <v>25</v>
      </c>
      <c r="B213" s="30" t="s">
        <v>112</v>
      </c>
      <c r="C213" s="168">
        <v>115</v>
      </c>
      <c r="D213" s="33" t="s">
        <v>102</v>
      </c>
      <c r="E213" s="172"/>
      <c r="F213" s="171">
        <f>C213*E213</f>
        <v>0</v>
      </c>
      <c r="G213" s="174"/>
    </row>
    <row r="214" spans="1:7" s="24" customFormat="1" ht="15" customHeight="1" x14ac:dyDescent="0.2">
      <c r="A214" s="22" t="s">
        <v>42</v>
      </c>
      <c r="B214" s="24" t="s">
        <v>234</v>
      </c>
      <c r="C214" s="168">
        <f>C199*0.6</f>
        <v>111.342</v>
      </c>
      <c r="D214" s="33" t="s">
        <v>102</v>
      </c>
      <c r="E214" s="172"/>
      <c r="F214" s="171">
        <f>C214*E214</f>
        <v>0</v>
      </c>
      <c r="G214" s="174">
        <f>SUM(F210:F214)</f>
        <v>0</v>
      </c>
    </row>
    <row r="215" spans="1:7" s="24" customFormat="1" x14ac:dyDescent="0.2">
      <c r="C215" s="168"/>
      <c r="D215" s="168"/>
      <c r="E215" s="168"/>
      <c r="F215" s="168"/>
      <c r="G215" s="174"/>
    </row>
    <row r="216" spans="1:7" s="24" customFormat="1" x14ac:dyDescent="0.2">
      <c r="A216" s="31" t="s">
        <v>107</v>
      </c>
      <c r="B216" s="27" t="s">
        <v>114</v>
      </c>
      <c r="C216" s="168"/>
      <c r="D216" s="33"/>
      <c r="E216" s="172"/>
      <c r="F216" s="171"/>
      <c r="G216" s="174"/>
    </row>
    <row r="217" spans="1:7" s="24" customFormat="1" ht="15.75" customHeight="1" x14ac:dyDescent="0.2">
      <c r="A217" s="22" t="s">
        <v>17</v>
      </c>
      <c r="B217" s="18" t="s">
        <v>235</v>
      </c>
      <c r="C217" s="168">
        <v>28.18</v>
      </c>
      <c r="D217" s="33" t="s">
        <v>16</v>
      </c>
      <c r="E217" s="172"/>
      <c r="F217" s="171">
        <f>C217*E217</f>
        <v>0</v>
      </c>
      <c r="G217" s="174">
        <f>SUM(F217:F217)</f>
        <v>0</v>
      </c>
    </row>
    <row r="218" spans="1:7" s="24" customFormat="1" x14ac:dyDescent="0.2">
      <c r="B218" s="23"/>
      <c r="C218" s="168"/>
      <c r="D218" s="33"/>
      <c r="E218" s="172"/>
      <c r="F218" s="171"/>
      <c r="G218" s="174"/>
    </row>
    <row r="219" spans="1:7" s="24" customFormat="1" x14ac:dyDescent="0.2">
      <c r="A219" s="31" t="s">
        <v>113</v>
      </c>
      <c r="B219" s="27" t="s">
        <v>117</v>
      </c>
      <c r="C219" s="168"/>
      <c r="D219" s="33"/>
      <c r="E219" s="172"/>
      <c r="F219" s="171"/>
      <c r="G219" s="174"/>
    </row>
    <row r="220" spans="1:7" s="24" customFormat="1" ht="63.75" x14ac:dyDescent="0.2">
      <c r="A220" s="22" t="s">
        <v>17</v>
      </c>
      <c r="B220" s="30" t="s">
        <v>236</v>
      </c>
      <c r="C220" s="168">
        <v>1</v>
      </c>
      <c r="D220" s="33" t="s">
        <v>24</v>
      </c>
      <c r="E220" s="172"/>
      <c r="F220" s="171">
        <f t="shared" ref="F220:F226" si="7">C220*E220</f>
        <v>0</v>
      </c>
      <c r="G220" s="174"/>
    </row>
    <row r="221" spans="1:7" s="24" customFormat="1" ht="89.25" x14ac:dyDescent="0.2">
      <c r="A221" s="22" t="s">
        <v>19</v>
      </c>
      <c r="B221" s="30" t="s">
        <v>237</v>
      </c>
      <c r="C221" s="168">
        <v>16</v>
      </c>
      <c r="D221" s="33" t="s">
        <v>24</v>
      </c>
      <c r="E221" s="172"/>
      <c r="F221" s="171">
        <f t="shared" si="7"/>
        <v>0</v>
      </c>
      <c r="G221" s="174"/>
    </row>
    <row r="222" spans="1:7" s="24" customFormat="1" ht="63.75" x14ac:dyDescent="0.2">
      <c r="A222" s="22" t="s">
        <v>22</v>
      </c>
      <c r="B222" s="30" t="s">
        <v>238</v>
      </c>
      <c r="C222" s="168">
        <v>5</v>
      </c>
      <c r="D222" s="33" t="s">
        <v>24</v>
      </c>
      <c r="E222" s="168"/>
      <c r="F222" s="171">
        <f t="shared" si="7"/>
        <v>0</v>
      </c>
      <c r="G222" s="174"/>
    </row>
    <row r="223" spans="1:7" s="24" customFormat="1" ht="63.75" x14ac:dyDescent="0.2">
      <c r="A223" s="22" t="s">
        <v>25</v>
      </c>
      <c r="B223" s="30" t="s">
        <v>239</v>
      </c>
      <c r="C223" s="168">
        <v>2</v>
      </c>
      <c r="D223" s="33" t="s">
        <v>24</v>
      </c>
      <c r="E223" s="172"/>
      <c r="F223" s="171">
        <f t="shared" si="7"/>
        <v>0</v>
      </c>
      <c r="G223" s="174"/>
    </row>
    <row r="224" spans="1:7" s="24" customFormat="1" x14ac:dyDescent="0.2">
      <c r="A224" s="22" t="s">
        <v>42</v>
      </c>
      <c r="B224" s="26" t="s">
        <v>122</v>
      </c>
      <c r="C224" s="177">
        <v>3</v>
      </c>
      <c r="D224" s="46" t="s">
        <v>24</v>
      </c>
      <c r="E224" s="178"/>
      <c r="F224" s="171">
        <f t="shared" si="7"/>
        <v>0</v>
      </c>
      <c r="G224" s="168"/>
    </row>
    <row r="225" spans="1:7" s="24" customFormat="1" ht="55.5" customHeight="1" x14ac:dyDescent="0.2">
      <c r="A225" s="22" t="s">
        <v>44</v>
      </c>
      <c r="B225" s="23" t="s">
        <v>123</v>
      </c>
      <c r="C225" s="168">
        <v>2.31</v>
      </c>
      <c r="D225" s="33" t="s">
        <v>16</v>
      </c>
      <c r="E225" s="172"/>
      <c r="F225" s="171">
        <f t="shared" si="7"/>
        <v>0</v>
      </c>
      <c r="G225" s="174"/>
    </row>
    <row r="226" spans="1:7" s="24" customFormat="1" ht="63.75" x14ac:dyDescent="0.2">
      <c r="B226" s="23" t="s">
        <v>124</v>
      </c>
      <c r="C226" s="168">
        <v>32.17</v>
      </c>
      <c r="D226" s="33" t="s">
        <v>16</v>
      </c>
      <c r="E226" s="172"/>
      <c r="F226" s="171">
        <f t="shared" si="7"/>
        <v>0</v>
      </c>
      <c r="G226" s="174">
        <f>SUM(F220:F226)</f>
        <v>0</v>
      </c>
    </row>
    <row r="227" spans="1:7" s="24" customFormat="1" x14ac:dyDescent="0.2">
      <c r="B227" s="23"/>
      <c r="C227" s="168"/>
      <c r="D227" s="33"/>
      <c r="E227" s="172"/>
      <c r="F227" s="171"/>
      <c r="G227" s="174"/>
    </row>
    <row r="228" spans="1:7" s="24" customFormat="1" x14ac:dyDescent="0.2">
      <c r="A228" s="31" t="s">
        <v>116</v>
      </c>
      <c r="B228" s="27" t="s">
        <v>127</v>
      </c>
      <c r="C228" s="168"/>
      <c r="D228" s="33"/>
      <c r="E228" s="172"/>
      <c r="F228" s="171"/>
      <c r="G228" s="174"/>
    </row>
    <row r="229" spans="1:7" s="24" customFormat="1" x14ac:dyDescent="0.2">
      <c r="A229" s="22" t="s">
        <v>17</v>
      </c>
      <c r="B229" s="23" t="s">
        <v>128</v>
      </c>
      <c r="C229" s="168">
        <v>367.07</v>
      </c>
      <c r="D229" s="33" t="s">
        <v>16</v>
      </c>
      <c r="E229" s="172"/>
      <c r="F229" s="171">
        <f>C229*E229</f>
        <v>0</v>
      </c>
      <c r="G229" s="174">
        <f>SUM(F229:F229)</f>
        <v>0</v>
      </c>
    </row>
    <row r="230" spans="1:7" s="24" customFormat="1" x14ac:dyDescent="0.2">
      <c r="B230" s="23"/>
      <c r="C230" s="168"/>
      <c r="D230" s="33"/>
      <c r="E230" s="172"/>
      <c r="F230" s="171"/>
      <c r="G230" s="174"/>
    </row>
    <row r="231" spans="1:7" s="24" customFormat="1" x14ac:dyDescent="0.2">
      <c r="A231" s="31" t="s">
        <v>126</v>
      </c>
      <c r="B231" s="27" t="s">
        <v>130</v>
      </c>
      <c r="C231" s="174"/>
      <c r="D231" s="33"/>
      <c r="E231" s="172"/>
      <c r="F231" s="171"/>
      <c r="G231" s="174"/>
    </row>
    <row r="232" spans="1:7" s="24" customFormat="1" x14ac:dyDescent="0.2">
      <c r="B232" s="27" t="s">
        <v>131</v>
      </c>
      <c r="C232" s="168"/>
      <c r="D232" s="33"/>
      <c r="E232" s="172"/>
      <c r="F232" s="168"/>
      <c r="G232" s="174"/>
    </row>
    <row r="233" spans="1:7" s="24" customFormat="1" x14ac:dyDescent="0.2">
      <c r="A233" s="22" t="s">
        <v>132</v>
      </c>
      <c r="B233" s="23" t="s">
        <v>133</v>
      </c>
      <c r="C233" s="168">
        <v>29.21</v>
      </c>
      <c r="D233" s="33" t="s">
        <v>102</v>
      </c>
      <c r="E233" s="172"/>
      <c r="F233" s="171">
        <f>C233*E233</f>
        <v>0</v>
      </c>
      <c r="G233" s="174"/>
    </row>
    <row r="234" spans="1:7" s="24" customFormat="1" x14ac:dyDescent="0.2">
      <c r="A234" s="33" t="s">
        <v>134</v>
      </c>
      <c r="B234" s="23" t="s">
        <v>135</v>
      </c>
      <c r="C234" s="168">
        <v>46</v>
      </c>
      <c r="D234" s="33" t="s">
        <v>24</v>
      </c>
      <c r="E234" s="172"/>
      <c r="F234" s="171">
        <f>C234*E234</f>
        <v>0</v>
      </c>
      <c r="G234" s="174"/>
    </row>
    <row r="235" spans="1:7" s="24" customFormat="1" x14ac:dyDescent="0.2">
      <c r="A235" s="22" t="s">
        <v>136</v>
      </c>
      <c r="B235" s="23" t="s">
        <v>137</v>
      </c>
      <c r="C235" s="168">
        <v>6.7</v>
      </c>
      <c r="D235" s="33" t="s">
        <v>16</v>
      </c>
      <c r="E235" s="172"/>
      <c r="F235" s="171">
        <f>C235*E235</f>
        <v>0</v>
      </c>
      <c r="G235" s="174"/>
    </row>
    <row r="236" spans="1:7" s="24" customFormat="1" x14ac:dyDescent="0.2">
      <c r="A236" s="22" t="s">
        <v>138</v>
      </c>
      <c r="B236" s="23" t="s">
        <v>139</v>
      </c>
      <c r="C236" s="168">
        <v>9.58</v>
      </c>
      <c r="D236" s="33" t="s">
        <v>102</v>
      </c>
      <c r="E236" s="172"/>
      <c r="F236" s="171">
        <f>C236*E236</f>
        <v>0</v>
      </c>
      <c r="G236" s="174"/>
    </row>
    <row r="237" spans="1:7" s="24" customFormat="1" x14ac:dyDescent="0.2">
      <c r="A237" s="22" t="s">
        <v>34</v>
      </c>
      <c r="B237" s="23" t="s">
        <v>140</v>
      </c>
      <c r="C237" s="168">
        <v>14.62</v>
      </c>
      <c r="D237" s="33" t="s">
        <v>102</v>
      </c>
      <c r="E237" s="172"/>
      <c r="F237" s="171">
        <f>C237*E237</f>
        <v>0</v>
      </c>
      <c r="G237" s="174">
        <f>SUM(F233:F237)</f>
        <v>0</v>
      </c>
    </row>
    <row r="238" spans="1:7" s="24" customFormat="1" x14ac:dyDescent="0.2">
      <c r="B238" s="27" t="s">
        <v>141</v>
      </c>
      <c r="C238" s="168"/>
      <c r="D238" s="33"/>
      <c r="E238" s="172"/>
      <c r="F238" s="168"/>
      <c r="G238" s="174"/>
    </row>
    <row r="239" spans="1:7" s="24" customFormat="1" x14ac:dyDescent="0.2">
      <c r="A239" s="22" t="s">
        <v>132</v>
      </c>
      <c r="B239" s="23" t="s">
        <v>133</v>
      </c>
      <c r="C239" s="168">
        <v>10.8</v>
      </c>
      <c r="D239" s="33" t="s">
        <v>102</v>
      </c>
      <c r="E239" s="172"/>
      <c r="F239" s="171">
        <f>C239*E239</f>
        <v>0</v>
      </c>
      <c r="G239" s="174"/>
    </row>
    <row r="240" spans="1:7" s="24" customFormat="1" x14ac:dyDescent="0.2">
      <c r="A240" s="33" t="s">
        <v>134</v>
      </c>
      <c r="B240" s="23" t="s">
        <v>135</v>
      </c>
      <c r="C240" s="168">
        <v>12</v>
      </c>
      <c r="D240" s="33" t="s">
        <v>24</v>
      </c>
      <c r="E240" s="172"/>
      <c r="F240" s="171">
        <f>C240*E240</f>
        <v>0</v>
      </c>
      <c r="G240" s="174"/>
    </row>
    <row r="241" spans="1:7" s="24" customFormat="1" x14ac:dyDescent="0.2">
      <c r="A241" s="22" t="s">
        <v>136</v>
      </c>
      <c r="B241" s="23" t="s">
        <v>137</v>
      </c>
      <c r="C241" s="168">
        <v>3.24</v>
      </c>
      <c r="D241" s="33" t="s">
        <v>16</v>
      </c>
      <c r="E241" s="172"/>
      <c r="F241" s="171">
        <f>C241*E241</f>
        <v>0</v>
      </c>
      <c r="G241" s="174"/>
    </row>
    <row r="242" spans="1:7" s="24" customFormat="1" x14ac:dyDescent="0.2">
      <c r="A242" s="22" t="s">
        <v>138</v>
      </c>
      <c r="B242" s="23" t="s">
        <v>139</v>
      </c>
      <c r="C242" s="168">
        <v>6.3</v>
      </c>
      <c r="D242" s="33" t="s">
        <v>102</v>
      </c>
      <c r="E242" s="172"/>
      <c r="F242" s="171">
        <f>C242*E242</f>
        <v>0</v>
      </c>
      <c r="G242" s="174"/>
    </row>
    <row r="243" spans="1:7" s="24" customFormat="1" x14ac:dyDescent="0.2">
      <c r="A243" s="22" t="s">
        <v>34</v>
      </c>
      <c r="B243" s="23" t="s">
        <v>140</v>
      </c>
      <c r="C243" s="168">
        <v>3.6</v>
      </c>
      <c r="D243" s="33" t="s">
        <v>102</v>
      </c>
      <c r="E243" s="172"/>
      <c r="F243" s="171">
        <f>C243*E243</f>
        <v>0</v>
      </c>
      <c r="G243" s="174">
        <f>SUM(F239:F243)</f>
        <v>0</v>
      </c>
    </row>
    <row r="244" spans="1:7" s="24" customFormat="1" x14ac:dyDescent="0.2">
      <c r="B244" s="23"/>
      <c r="C244" s="168"/>
      <c r="D244" s="33"/>
      <c r="E244" s="172"/>
      <c r="F244" s="168"/>
      <c r="G244" s="174"/>
    </row>
    <row r="245" spans="1:7" s="24" customFormat="1" x14ac:dyDescent="0.2">
      <c r="A245" s="31" t="s">
        <v>129</v>
      </c>
      <c r="B245" s="27" t="s">
        <v>240</v>
      </c>
      <c r="C245" s="168"/>
      <c r="D245" s="33"/>
      <c r="E245" s="172"/>
      <c r="F245" s="171"/>
      <c r="G245" s="174"/>
    </row>
    <row r="246" spans="1:7" s="24" customFormat="1" x14ac:dyDescent="0.2">
      <c r="A246" s="22" t="s">
        <v>17</v>
      </c>
      <c r="B246" s="23" t="s">
        <v>241</v>
      </c>
      <c r="C246" s="168">
        <v>27.65</v>
      </c>
      <c r="D246" s="33" t="s">
        <v>166</v>
      </c>
      <c r="E246" s="172"/>
      <c r="F246" s="171">
        <f>C246*E246</f>
        <v>0</v>
      </c>
      <c r="G246" s="174"/>
    </row>
    <row r="247" spans="1:7" s="24" customFormat="1" x14ac:dyDescent="0.2">
      <c r="A247" s="22" t="s">
        <v>19</v>
      </c>
      <c r="B247" s="23" t="s">
        <v>242</v>
      </c>
      <c r="C247" s="168">
        <v>14.04</v>
      </c>
      <c r="D247" s="33" t="s">
        <v>243</v>
      </c>
      <c r="E247" s="172"/>
      <c r="F247" s="171">
        <f>C247*E247</f>
        <v>0</v>
      </c>
      <c r="G247" s="174"/>
    </row>
    <row r="248" spans="1:7" s="24" customFormat="1" x14ac:dyDescent="0.2">
      <c r="A248" s="22" t="s">
        <v>22</v>
      </c>
      <c r="B248" s="23" t="s">
        <v>244</v>
      </c>
      <c r="C248" s="168">
        <v>14.04</v>
      </c>
      <c r="D248" s="33" t="s">
        <v>243</v>
      </c>
      <c r="E248" s="172"/>
      <c r="F248" s="171">
        <f>C248*E248</f>
        <v>0</v>
      </c>
      <c r="G248" s="174">
        <f>SUM(F246:F248)</f>
        <v>0</v>
      </c>
    </row>
    <row r="249" spans="1:7" s="24" customFormat="1" x14ac:dyDescent="0.2">
      <c r="B249" s="23"/>
      <c r="C249" s="168"/>
      <c r="D249" s="33"/>
      <c r="E249" s="172"/>
      <c r="F249" s="171"/>
      <c r="G249" s="174"/>
    </row>
    <row r="250" spans="1:7" s="24" customFormat="1" x14ac:dyDescent="0.2">
      <c r="A250" s="31" t="s">
        <v>142</v>
      </c>
      <c r="B250" s="27" t="s">
        <v>143</v>
      </c>
      <c r="C250" s="168"/>
      <c r="D250" s="33"/>
      <c r="E250" s="172"/>
      <c r="F250" s="171"/>
      <c r="G250" s="174"/>
    </row>
    <row r="251" spans="1:7" s="24" customFormat="1" x14ac:dyDescent="0.2">
      <c r="A251" s="22" t="s">
        <v>17</v>
      </c>
      <c r="B251" s="23" t="s">
        <v>144</v>
      </c>
      <c r="C251" s="168">
        <v>4</v>
      </c>
      <c r="D251" s="33" t="s">
        <v>24</v>
      </c>
      <c r="E251" s="172"/>
      <c r="F251" s="171">
        <f>C251*E251</f>
        <v>0</v>
      </c>
      <c r="G251" s="174"/>
    </row>
    <row r="252" spans="1:7" s="24" customFormat="1" x14ac:dyDescent="0.2">
      <c r="A252" s="22" t="s">
        <v>19</v>
      </c>
      <c r="B252" s="23" t="s">
        <v>245</v>
      </c>
      <c r="C252" s="168">
        <v>5</v>
      </c>
      <c r="D252" s="33" t="s">
        <v>24</v>
      </c>
      <c r="E252" s="172"/>
      <c r="F252" s="171">
        <f>C252*E252</f>
        <v>0</v>
      </c>
      <c r="G252" s="174"/>
    </row>
    <row r="253" spans="1:7" s="24" customFormat="1" ht="14.25" customHeight="1" x14ac:dyDescent="0.2">
      <c r="A253" s="22" t="s">
        <v>22</v>
      </c>
      <c r="B253" s="24" t="s">
        <v>246</v>
      </c>
      <c r="C253" s="168">
        <v>1</v>
      </c>
      <c r="D253" s="33" t="s">
        <v>24</v>
      </c>
      <c r="E253" s="168"/>
      <c r="F253" s="171">
        <f>C253*E253</f>
        <v>0</v>
      </c>
      <c r="G253" s="174"/>
    </row>
    <row r="254" spans="1:7" s="24" customFormat="1" ht="25.5" x14ac:dyDescent="0.2">
      <c r="A254" s="22" t="s">
        <v>25</v>
      </c>
      <c r="B254" s="23" t="s">
        <v>247</v>
      </c>
      <c r="C254" s="168">
        <v>1</v>
      </c>
      <c r="D254" s="33" t="s">
        <v>24</v>
      </c>
      <c r="E254" s="172"/>
      <c r="F254" s="171">
        <f>C254*E254</f>
        <v>0</v>
      </c>
      <c r="G254" s="174"/>
    </row>
    <row r="255" spans="1:7" s="24" customFormat="1" x14ac:dyDescent="0.2">
      <c r="A255" s="22" t="s">
        <v>42</v>
      </c>
      <c r="B255" s="23" t="s">
        <v>248</v>
      </c>
      <c r="C255" s="168">
        <v>4</v>
      </c>
      <c r="D255" s="33" t="s">
        <v>24</v>
      </c>
      <c r="E255" s="172"/>
      <c r="F255" s="171">
        <f t="shared" ref="F255:F266" si="8">C255*E255</f>
        <v>0</v>
      </c>
      <c r="G255" s="174"/>
    </row>
    <row r="256" spans="1:7" s="24" customFormat="1" x14ac:dyDescent="0.2">
      <c r="A256" s="22" t="s">
        <v>44</v>
      </c>
      <c r="B256" s="23" t="s">
        <v>249</v>
      </c>
      <c r="C256" s="168">
        <v>2</v>
      </c>
      <c r="D256" s="33" t="s">
        <v>24</v>
      </c>
      <c r="E256" s="172"/>
      <c r="F256" s="171">
        <f t="shared" si="8"/>
        <v>0</v>
      </c>
      <c r="G256" s="174"/>
    </row>
    <row r="257" spans="1:7" s="24" customFormat="1" x14ac:dyDescent="0.2">
      <c r="A257" s="22" t="s">
        <v>46</v>
      </c>
      <c r="B257" s="23" t="s">
        <v>250</v>
      </c>
      <c r="C257" s="168">
        <v>5</v>
      </c>
      <c r="D257" s="33" t="s">
        <v>24</v>
      </c>
      <c r="E257" s="172"/>
      <c r="F257" s="171">
        <f t="shared" si="8"/>
        <v>0</v>
      </c>
      <c r="G257" s="174"/>
    </row>
    <row r="258" spans="1:7" s="24" customFormat="1" x14ac:dyDescent="0.2">
      <c r="A258" s="22" t="s">
        <v>105</v>
      </c>
      <c r="B258" s="23" t="s">
        <v>150</v>
      </c>
      <c r="C258" s="168">
        <v>4</v>
      </c>
      <c r="D258" s="33" t="s">
        <v>24</v>
      </c>
      <c r="E258" s="172"/>
      <c r="F258" s="171">
        <f t="shared" si="8"/>
        <v>0</v>
      </c>
      <c r="G258" s="174"/>
    </row>
    <row r="259" spans="1:7" s="24" customFormat="1" x14ac:dyDescent="0.2">
      <c r="A259" s="22" t="s">
        <v>152</v>
      </c>
      <c r="B259" s="23" t="s">
        <v>251</v>
      </c>
      <c r="C259" s="168">
        <v>1</v>
      </c>
      <c r="D259" s="33" t="s">
        <v>24</v>
      </c>
      <c r="E259" s="172"/>
      <c r="F259" s="171">
        <f t="shared" si="8"/>
        <v>0</v>
      </c>
      <c r="G259" s="174"/>
    </row>
    <row r="260" spans="1:7" s="24" customFormat="1" x14ac:dyDescent="0.2">
      <c r="A260" s="22" t="s">
        <v>154</v>
      </c>
      <c r="B260" s="23" t="s">
        <v>151</v>
      </c>
      <c r="C260" s="168">
        <f>C251</f>
        <v>4</v>
      </c>
      <c r="D260" s="33" t="s">
        <v>24</v>
      </c>
      <c r="E260" s="172"/>
      <c r="F260" s="171">
        <f t="shared" si="8"/>
        <v>0</v>
      </c>
      <c r="G260" s="174"/>
    </row>
    <row r="261" spans="1:7" s="24" customFormat="1" x14ac:dyDescent="0.2">
      <c r="A261" s="22" t="s">
        <v>156</v>
      </c>
      <c r="B261" s="23" t="s">
        <v>153</v>
      </c>
      <c r="C261" s="168">
        <v>3</v>
      </c>
      <c r="D261" s="33" t="s">
        <v>24</v>
      </c>
      <c r="E261" s="172"/>
      <c r="F261" s="171">
        <f t="shared" si="8"/>
        <v>0</v>
      </c>
      <c r="G261" s="174"/>
    </row>
    <row r="262" spans="1:7" s="24" customFormat="1" x14ac:dyDescent="0.2">
      <c r="A262" s="22" t="s">
        <v>158</v>
      </c>
      <c r="B262" s="23" t="s">
        <v>155</v>
      </c>
      <c r="C262" s="168">
        <v>3</v>
      </c>
      <c r="D262" s="33" t="s">
        <v>24</v>
      </c>
      <c r="E262" s="172"/>
      <c r="F262" s="171">
        <f t="shared" si="8"/>
        <v>0</v>
      </c>
      <c r="G262" s="174"/>
    </row>
    <row r="263" spans="1:7" s="24" customFormat="1" x14ac:dyDescent="0.2">
      <c r="A263" s="25" t="s">
        <v>160</v>
      </c>
      <c r="B263" s="23" t="s">
        <v>168</v>
      </c>
      <c r="C263" s="168">
        <v>3</v>
      </c>
      <c r="D263" s="33" t="s">
        <v>24</v>
      </c>
      <c r="E263" s="172"/>
      <c r="F263" s="171">
        <f t="shared" si="8"/>
        <v>0</v>
      </c>
      <c r="G263" s="174"/>
    </row>
    <row r="264" spans="1:7" s="24" customFormat="1" x14ac:dyDescent="0.2">
      <c r="A264" s="25" t="s">
        <v>162</v>
      </c>
      <c r="B264" s="23" t="s">
        <v>165</v>
      </c>
      <c r="C264" s="168">
        <v>30.99</v>
      </c>
      <c r="D264" s="33" t="s">
        <v>166</v>
      </c>
      <c r="E264" s="172"/>
      <c r="F264" s="171">
        <f t="shared" si="8"/>
        <v>0</v>
      </c>
      <c r="G264" s="174"/>
    </row>
    <row r="265" spans="1:7" s="24" customFormat="1" x14ac:dyDescent="0.2">
      <c r="A265" s="25" t="s">
        <v>164</v>
      </c>
      <c r="B265" s="23" t="s">
        <v>179</v>
      </c>
      <c r="C265" s="168">
        <v>1</v>
      </c>
      <c r="D265" s="33" t="s">
        <v>21</v>
      </c>
      <c r="E265" s="172"/>
      <c r="F265" s="171">
        <f t="shared" si="8"/>
        <v>0</v>
      </c>
      <c r="G265" s="174"/>
    </row>
    <row r="266" spans="1:7" s="24" customFormat="1" x14ac:dyDescent="0.2">
      <c r="A266" s="22" t="s">
        <v>167</v>
      </c>
      <c r="B266" s="23" t="s">
        <v>180</v>
      </c>
      <c r="C266" s="168">
        <v>1</v>
      </c>
      <c r="D266" s="33" t="s">
        <v>21</v>
      </c>
      <c r="E266" s="172"/>
      <c r="F266" s="171">
        <f t="shared" si="8"/>
        <v>0</v>
      </c>
      <c r="G266" s="174">
        <f>SUM(F251:F266)</f>
        <v>0</v>
      </c>
    </row>
    <row r="267" spans="1:7" s="24" customFormat="1" ht="12.75" customHeight="1" x14ac:dyDescent="0.2">
      <c r="B267" s="23"/>
      <c r="C267" s="168"/>
      <c r="D267" s="33"/>
      <c r="E267" s="172"/>
      <c r="F267" s="171"/>
      <c r="G267" s="174"/>
    </row>
    <row r="268" spans="1:7" s="24" customFormat="1" x14ac:dyDescent="0.2">
      <c r="A268" s="31" t="s">
        <v>181</v>
      </c>
      <c r="B268" s="27" t="s">
        <v>182</v>
      </c>
      <c r="C268" s="168"/>
      <c r="D268" s="33"/>
      <c r="E268" s="172"/>
      <c r="F268" s="171"/>
      <c r="G268" s="174"/>
    </row>
    <row r="269" spans="1:7" s="24" customFormat="1" x14ac:dyDescent="0.2">
      <c r="A269" s="22" t="s">
        <v>17</v>
      </c>
      <c r="B269" s="23" t="s">
        <v>183</v>
      </c>
      <c r="C269" s="168">
        <f>C270+C271</f>
        <v>4124.2000000000007</v>
      </c>
      <c r="D269" s="33" t="s">
        <v>16</v>
      </c>
      <c r="E269" s="172"/>
      <c r="F269" s="171">
        <f>C269*E269</f>
        <v>0</v>
      </c>
      <c r="G269" s="174"/>
    </row>
    <row r="270" spans="1:7" s="24" customFormat="1" x14ac:dyDescent="0.2">
      <c r="A270" s="22" t="s">
        <v>19</v>
      </c>
      <c r="B270" s="23" t="s">
        <v>184</v>
      </c>
      <c r="C270" s="168">
        <v>2722.8</v>
      </c>
      <c r="D270" s="33" t="s">
        <v>16</v>
      </c>
      <c r="E270" s="172"/>
      <c r="F270" s="171">
        <f>C270*E270</f>
        <v>0</v>
      </c>
      <c r="G270" s="174"/>
    </row>
    <row r="271" spans="1:7" s="24" customFormat="1" x14ac:dyDescent="0.2">
      <c r="A271" s="33" t="s">
        <v>22</v>
      </c>
      <c r="B271" s="23" t="s">
        <v>185</v>
      </c>
      <c r="C271" s="168">
        <v>1401.4</v>
      </c>
      <c r="D271" s="33" t="s">
        <v>16</v>
      </c>
      <c r="E271" s="172"/>
      <c r="F271" s="171">
        <f>C271*E271</f>
        <v>0</v>
      </c>
      <c r="G271" s="174">
        <f>SUM(F269:F271)</f>
        <v>0</v>
      </c>
    </row>
    <row r="272" spans="1:7" s="24" customFormat="1" x14ac:dyDescent="0.2">
      <c r="B272" s="23"/>
      <c r="C272" s="168"/>
      <c r="D272" s="33"/>
      <c r="E272" s="172"/>
      <c r="F272" s="171"/>
      <c r="G272" s="174"/>
    </row>
    <row r="273" spans="1:7" s="24" customFormat="1" ht="11.25" customHeight="1" x14ac:dyDescent="0.2">
      <c r="A273" s="31" t="s">
        <v>186</v>
      </c>
      <c r="B273" s="27" t="s">
        <v>252</v>
      </c>
      <c r="C273" s="168"/>
      <c r="D273" s="33"/>
      <c r="E273" s="172"/>
      <c r="F273" s="171"/>
      <c r="G273" s="174"/>
    </row>
    <row r="274" spans="1:7" s="24" customFormat="1" ht="14.1" customHeight="1" x14ac:dyDescent="0.2">
      <c r="A274" s="22" t="s">
        <v>17</v>
      </c>
      <c r="B274" s="23" t="s">
        <v>189</v>
      </c>
      <c r="C274" s="168">
        <v>4</v>
      </c>
      <c r="D274" s="33" t="s">
        <v>24</v>
      </c>
      <c r="E274" s="172"/>
      <c r="F274" s="171">
        <f>C274*E274</f>
        <v>0</v>
      </c>
      <c r="G274" s="174">
        <f>SUM(F274:F274)</f>
        <v>0</v>
      </c>
    </row>
    <row r="275" spans="1:7" s="24" customFormat="1" ht="14.1" customHeight="1" x14ac:dyDescent="0.2">
      <c r="A275" s="31"/>
      <c r="B275" s="34"/>
      <c r="C275" s="163"/>
      <c r="D275" s="11"/>
      <c r="E275" s="163"/>
      <c r="F275" s="163"/>
      <c r="G275" s="174"/>
    </row>
    <row r="276" spans="1:7" s="24" customFormat="1" x14ac:dyDescent="0.2">
      <c r="A276" s="22"/>
      <c r="B276" s="121" t="s">
        <v>253</v>
      </c>
      <c r="C276" s="121"/>
      <c r="D276" s="121"/>
      <c r="E276" s="121"/>
      <c r="F276" s="166" t="s">
        <v>192</v>
      </c>
      <c r="G276" s="174">
        <f>SUM(G151:G274)</f>
        <v>0</v>
      </c>
    </row>
    <row r="277" spans="1:7" s="24" customFormat="1" x14ac:dyDescent="0.2">
      <c r="A277" s="22"/>
      <c r="B277" s="23"/>
      <c r="C277" s="168"/>
      <c r="D277" s="33"/>
      <c r="E277" s="172"/>
      <c r="F277" s="170"/>
      <c r="G277" s="174"/>
    </row>
    <row r="278" spans="1:7" s="24" customFormat="1" ht="15" customHeight="1" x14ac:dyDescent="0.2">
      <c r="A278" s="22"/>
      <c r="B278" s="122" t="s">
        <v>254</v>
      </c>
      <c r="C278" s="122"/>
      <c r="D278" s="122"/>
      <c r="E278" s="122"/>
      <c r="F278" s="168"/>
      <c r="G278" s="174"/>
    </row>
    <row r="279" spans="1:7" s="39" customFormat="1" x14ac:dyDescent="0.2">
      <c r="A279" s="37" t="s">
        <v>14</v>
      </c>
      <c r="B279" s="38" t="s">
        <v>13</v>
      </c>
      <c r="C279" s="181"/>
      <c r="D279" s="181"/>
      <c r="E279" s="182"/>
      <c r="F279" s="183"/>
      <c r="G279" s="183"/>
    </row>
    <row r="280" spans="1:7" s="39" customFormat="1" x14ac:dyDescent="0.2">
      <c r="A280" s="40" t="s">
        <v>17</v>
      </c>
      <c r="B280" s="41" t="s">
        <v>20</v>
      </c>
      <c r="C280" s="177">
        <v>1</v>
      </c>
      <c r="D280" s="184" t="s">
        <v>21</v>
      </c>
      <c r="E280" s="185"/>
      <c r="F280" s="179">
        <f>C280*E280</f>
        <v>0</v>
      </c>
      <c r="G280" s="183">
        <f>SUM(F280:F280)</f>
        <v>0</v>
      </c>
    </row>
    <row r="281" spans="1:7" s="39" customFormat="1" x14ac:dyDescent="0.2">
      <c r="A281" s="35"/>
      <c r="B281" s="41"/>
      <c r="C281" s="177"/>
      <c r="D281" s="184"/>
      <c r="E281" s="185"/>
      <c r="F281" s="179"/>
      <c r="G281" s="183"/>
    </row>
    <row r="282" spans="1:7" s="39" customFormat="1" x14ac:dyDescent="0.2">
      <c r="A282" s="37" t="s">
        <v>27</v>
      </c>
      <c r="B282" s="38" t="s">
        <v>37</v>
      </c>
      <c r="C282" s="35"/>
      <c r="D282" s="184"/>
      <c r="E282" s="185"/>
      <c r="F282" s="179"/>
      <c r="G282" s="183"/>
    </row>
    <row r="283" spans="1:7" s="42" customFormat="1" x14ac:dyDescent="0.2">
      <c r="A283" s="35" t="s">
        <v>132</v>
      </c>
      <c r="B283" s="26" t="s">
        <v>255</v>
      </c>
      <c r="C283" s="177">
        <v>9.3000000000000007</v>
      </c>
      <c r="D283" s="46" t="s">
        <v>30</v>
      </c>
      <c r="E283" s="178"/>
      <c r="F283" s="179">
        <f t="shared" ref="F283:F319" si="9">C283*E283</f>
        <v>0</v>
      </c>
      <c r="G283" s="186"/>
    </row>
    <row r="284" spans="1:7" s="42" customFormat="1" x14ac:dyDescent="0.2">
      <c r="A284" s="35" t="s">
        <v>134</v>
      </c>
      <c r="B284" s="26" t="s">
        <v>43</v>
      </c>
      <c r="C284" s="177">
        <v>1.98</v>
      </c>
      <c r="D284" s="46" t="s">
        <v>30</v>
      </c>
      <c r="E284" s="178"/>
      <c r="F284" s="179">
        <f t="shared" si="9"/>
        <v>0</v>
      </c>
      <c r="G284" s="186"/>
    </row>
    <row r="285" spans="1:7" s="42" customFormat="1" x14ac:dyDescent="0.2">
      <c r="A285" s="35" t="s">
        <v>136</v>
      </c>
      <c r="B285" s="26" t="s">
        <v>45</v>
      </c>
      <c r="C285" s="177">
        <v>0.36</v>
      </c>
      <c r="D285" s="46" t="s">
        <v>30</v>
      </c>
      <c r="E285" s="178"/>
      <c r="F285" s="179">
        <f t="shared" si="9"/>
        <v>0</v>
      </c>
      <c r="G285" s="186"/>
    </row>
    <row r="286" spans="1:7" s="42" customFormat="1" x14ac:dyDescent="0.2">
      <c r="A286" s="35" t="s">
        <v>138</v>
      </c>
      <c r="B286" s="26" t="s">
        <v>196</v>
      </c>
      <c r="C286" s="177">
        <v>0.38</v>
      </c>
      <c r="D286" s="46" t="s">
        <v>30</v>
      </c>
      <c r="E286" s="178"/>
      <c r="F286" s="179">
        <f t="shared" si="9"/>
        <v>0</v>
      </c>
      <c r="G286" s="186"/>
    </row>
    <row r="287" spans="1:7" s="42" customFormat="1" x14ac:dyDescent="0.2">
      <c r="A287" s="35" t="s">
        <v>25</v>
      </c>
      <c r="B287" s="26" t="s">
        <v>49</v>
      </c>
      <c r="C287" s="177">
        <v>3.48</v>
      </c>
      <c r="D287" s="46" t="s">
        <v>30</v>
      </c>
      <c r="E287" s="178"/>
      <c r="F287" s="179">
        <f t="shared" si="9"/>
        <v>0</v>
      </c>
      <c r="G287" s="186"/>
    </row>
    <row r="288" spans="1:7" s="42" customFormat="1" x14ac:dyDescent="0.2">
      <c r="A288" s="35" t="s">
        <v>42</v>
      </c>
      <c r="B288" s="26" t="s">
        <v>51</v>
      </c>
      <c r="C288" s="177">
        <v>0.78</v>
      </c>
      <c r="D288" s="46" t="s">
        <v>30</v>
      </c>
      <c r="E288" s="178"/>
      <c r="F288" s="179">
        <f t="shared" si="9"/>
        <v>0</v>
      </c>
      <c r="G288" s="186"/>
    </row>
    <row r="289" spans="1:7" s="42" customFormat="1" x14ac:dyDescent="0.2">
      <c r="A289" s="35" t="s">
        <v>44</v>
      </c>
      <c r="B289" s="26" t="s">
        <v>53</v>
      </c>
      <c r="C289" s="177">
        <v>0.98</v>
      </c>
      <c r="D289" s="46" t="s">
        <v>30</v>
      </c>
      <c r="E289" s="178"/>
      <c r="F289" s="179">
        <f t="shared" si="9"/>
        <v>0</v>
      </c>
      <c r="G289" s="186"/>
    </row>
    <row r="290" spans="1:7" s="42" customFormat="1" x14ac:dyDescent="0.2">
      <c r="A290" s="35" t="s">
        <v>46</v>
      </c>
      <c r="B290" s="26" t="s">
        <v>55</v>
      </c>
      <c r="C290" s="177">
        <v>0.98</v>
      </c>
      <c r="D290" s="46" t="s">
        <v>30</v>
      </c>
      <c r="E290" s="178"/>
      <c r="F290" s="179">
        <f t="shared" si="9"/>
        <v>0</v>
      </c>
      <c r="G290" s="186"/>
    </row>
    <row r="291" spans="1:7" s="42" customFormat="1" x14ac:dyDescent="0.2">
      <c r="A291" s="35" t="s">
        <v>48</v>
      </c>
      <c r="B291" s="26" t="s">
        <v>57</v>
      </c>
      <c r="C291" s="177">
        <v>2.4700000000000002</v>
      </c>
      <c r="D291" s="46" t="s">
        <v>30</v>
      </c>
      <c r="E291" s="178"/>
      <c r="F291" s="179">
        <f t="shared" si="9"/>
        <v>0</v>
      </c>
      <c r="G291" s="186"/>
    </row>
    <row r="292" spans="1:7" s="42" customFormat="1" x14ac:dyDescent="0.2">
      <c r="A292" s="35" t="s">
        <v>50</v>
      </c>
      <c r="B292" s="26" t="s">
        <v>59</v>
      </c>
      <c r="C292" s="177">
        <v>9.07</v>
      </c>
      <c r="D292" s="46" t="s">
        <v>30</v>
      </c>
      <c r="E292" s="178"/>
      <c r="F292" s="179">
        <f t="shared" si="9"/>
        <v>0</v>
      </c>
      <c r="G292" s="186"/>
    </row>
    <row r="293" spans="1:7" s="42" customFormat="1" x14ac:dyDescent="0.2">
      <c r="A293" s="35" t="s">
        <v>52</v>
      </c>
      <c r="B293" s="26" t="s">
        <v>197</v>
      </c>
      <c r="C293" s="177">
        <v>1.72</v>
      </c>
      <c r="D293" s="46" t="s">
        <v>30</v>
      </c>
      <c r="E293" s="178"/>
      <c r="F293" s="179">
        <f t="shared" si="9"/>
        <v>0</v>
      </c>
      <c r="G293" s="186"/>
    </row>
    <row r="294" spans="1:7" s="42" customFormat="1" x14ac:dyDescent="0.2">
      <c r="A294" s="35" t="s">
        <v>68</v>
      </c>
      <c r="B294" s="26" t="s">
        <v>256</v>
      </c>
      <c r="C294" s="177">
        <v>0.89</v>
      </c>
      <c r="D294" s="46" t="s">
        <v>30</v>
      </c>
      <c r="E294" s="178"/>
      <c r="F294" s="179">
        <f t="shared" si="9"/>
        <v>0</v>
      </c>
      <c r="G294" s="186"/>
    </row>
    <row r="295" spans="1:7" s="42" customFormat="1" x14ac:dyDescent="0.2">
      <c r="A295" s="35" t="s">
        <v>70</v>
      </c>
      <c r="B295" s="26" t="s">
        <v>257</v>
      </c>
      <c r="C295" s="177">
        <v>0.37</v>
      </c>
      <c r="D295" s="46" t="s">
        <v>30</v>
      </c>
      <c r="E295" s="178"/>
      <c r="F295" s="179">
        <f t="shared" si="9"/>
        <v>0</v>
      </c>
      <c r="G295" s="186"/>
    </row>
    <row r="296" spans="1:7" s="42" customFormat="1" x14ac:dyDescent="0.2">
      <c r="A296" s="35" t="s">
        <v>72</v>
      </c>
      <c r="B296" s="26" t="s">
        <v>258</v>
      </c>
      <c r="C296" s="177">
        <v>1.47</v>
      </c>
      <c r="D296" s="46" t="s">
        <v>30</v>
      </c>
      <c r="E296" s="178"/>
      <c r="F296" s="179">
        <f t="shared" si="9"/>
        <v>0</v>
      </c>
      <c r="G296" s="186"/>
    </row>
    <row r="297" spans="1:7" s="42" customFormat="1" x14ac:dyDescent="0.2">
      <c r="A297" s="35" t="s">
        <v>74</v>
      </c>
      <c r="B297" s="26" t="s">
        <v>259</v>
      </c>
      <c r="C297" s="177">
        <v>2.62</v>
      </c>
      <c r="D297" s="46" t="s">
        <v>30</v>
      </c>
      <c r="E297" s="178"/>
      <c r="F297" s="179">
        <f t="shared" si="9"/>
        <v>0</v>
      </c>
      <c r="G297" s="186"/>
    </row>
    <row r="298" spans="1:7" s="42" customFormat="1" x14ac:dyDescent="0.2">
      <c r="A298" s="35" t="s">
        <v>78</v>
      </c>
      <c r="B298" s="26" t="s">
        <v>260</v>
      </c>
      <c r="C298" s="177">
        <v>1.01</v>
      </c>
      <c r="D298" s="46" t="s">
        <v>30</v>
      </c>
      <c r="E298" s="178"/>
      <c r="F298" s="179">
        <f t="shared" si="9"/>
        <v>0</v>
      </c>
      <c r="G298" s="186"/>
    </row>
    <row r="299" spans="1:7" s="42" customFormat="1" x14ac:dyDescent="0.2">
      <c r="A299" s="35" t="s">
        <v>80</v>
      </c>
      <c r="B299" s="26" t="s">
        <v>261</v>
      </c>
      <c r="C299" s="177">
        <v>1.01</v>
      </c>
      <c r="D299" s="46" t="s">
        <v>30</v>
      </c>
      <c r="E299" s="178"/>
      <c r="F299" s="179">
        <f t="shared" si="9"/>
        <v>0</v>
      </c>
      <c r="G299" s="186"/>
    </row>
    <row r="300" spans="1:7" s="42" customFormat="1" x14ac:dyDescent="0.2">
      <c r="A300" s="35" t="s">
        <v>82</v>
      </c>
      <c r="B300" s="26" t="s">
        <v>262</v>
      </c>
      <c r="C300" s="177">
        <v>1.01</v>
      </c>
      <c r="D300" s="46" t="s">
        <v>30</v>
      </c>
      <c r="E300" s="178"/>
      <c r="F300" s="179">
        <f t="shared" si="9"/>
        <v>0</v>
      </c>
      <c r="G300" s="186"/>
    </row>
    <row r="301" spans="1:7" s="42" customFormat="1" x14ac:dyDescent="0.2">
      <c r="A301" s="35" t="s">
        <v>84</v>
      </c>
      <c r="B301" s="26" t="s">
        <v>263</v>
      </c>
      <c r="C301" s="177">
        <v>3.91</v>
      </c>
      <c r="D301" s="46" t="s">
        <v>30</v>
      </c>
      <c r="E301" s="178"/>
      <c r="F301" s="179">
        <f t="shared" si="9"/>
        <v>0</v>
      </c>
      <c r="G301" s="186"/>
    </row>
    <row r="302" spans="1:7" s="42" customFormat="1" x14ac:dyDescent="0.2">
      <c r="A302" s="35" t="s">
        <v>208</v>
      </c>
      <c r="B302" s="26" t="s">
        <v>264</v>
      </c>
      <c r="C302" s="177">
        <v>0.22</v>
      </c>
      <c r="D302" s="46" t="s">
        <v>30</v>
      </c>
      <c r="E302" s="178"/>
      <c r="F302" s="179">
        <f t="shared" si="9"/>
        <v>0</v>
      </c>
      <c r="G302" s="186"/>
    </row>
    <row r="303" spans="1:7" s="42" customFormat="1" x14ac:dyDescent="0.2">
      <c r="A303" s="35" t="s">
        <v>265</v>
      </c>
      <c r="B303" s="26" t="s">
        <v>266</v>
      </c>
      <c r="C303" s="177">
        <v>0.27</v>
      </c>
      <c r="D303" s="46" t="s">
        <v>30</v>
      </c>
      <c r="E303" s="178"/>
      <c r="F303" s="179">
        <f t="shared" si="9"/>
        <v>0</v>
      </c>
      <c r="G303" s="186"/>
    </row>
    <row r="304" spans="1:7" s="42" customFormat="1" x14ac:dyDescent="0.2">
      <c r="A304" s="35" t="s">
        <v>212</v>
      </c>
      <c r="B304" s="26" t="s">
        <v>267</v>
      </c>
      <c r="C304" s="177">
        <v>1.92</v>
      </c>
      <c r="D304" s="46" t="s">
        <v>30</v>
      </c>
      <c r="E304" s="178"/>
      <c r="F304" s="179">
        <f t="shared" si="9"/>
        <v>0</v>
      </c>
      <c r="G304" s="186"/>
    </row>
    <row r="305" spans="1:7" s="42" customFormat="1" x14ac:dyDescent="0.2">
      <c r="A305" s="35" t="s">
        <v>214</v>
      </c>
      <c r="B305" s="26" t="s">
        <v>268</v>
      </c>
      <c r="C305" s="177">
        <v>1.48</v>
      </c>
      <c r="D305" s="46" t="s">
        <v>30</v>
      </c>
      <c r="E305" s="178"/>
      <c r="F305" s="179">
        <f t="shared" si="9"/>
        <v>0</v>
      </c>
      <c r="G305" s="186"/>
    </row>
    <row r="306" spans="1:7" s="42" customFormat="1" x14ac:dyDescent="0.2">
      <c r="A306" s="35" t="s">
        <v>216</v>
      </c>
      <c r="B306" s="26" t="s">
        <v>269</v>
      </c>
      <c r="C306" s="177">
        <v>1.48</v>
      </c>
      <c r="D306" s="46" t="s">
        <v>30</v>
      </c>
      <c r="E306" s="178"/>
      <c r="F306" s="179">
        <f t="shared" si="9"/>
        <v>0</v>
      </c>
      <c r="G306" s="186"/>
    </row>
    <row r="307" spans="1:7" s="42" customFormat="1" x14ac:dyDescent="0.2">
      <c r="A307" s="35" t="s">
        <v>218</v>
      </c>
      <c r="B307" s="26" t="s">
        <v>270</v>
      </c>
      <c r="C307" s="177">
        <v>1.48</v>
      </c>
      <c r="D307" s="46" t="s">
        <v>30</v>
      </c>
      <c r="E307" s="178"/>
      <c r="F307" s="179">
        <f t="shared" si="9"/>
        <v>0</v>
      </c>
      <c r="G307" s="186"/>
    </row>
    <row r="308" spans="1:7" s="42" customFormat="1" x14ac:dyDescent="0.2">
      <c r="A308" s="35" t="s">
        <v>220</v>
      </c>
      <c r="B308" s="26" t="s">
        <v>271</v>
      </c>
      <c r="C308" s="177">
        <v>1.48</v>
      </c>
      <c r="D308" s="46" t="s">
        <v>30</v>
      </c>
      <c r="E308" s="178"/>
      <c r="F308" s="179">
        <f t="shared" si="9"/>
        <v>0</v>
      </c>
      <c r="G308" s="186"/>
    </row>
    <row r="309" spans="1:7" s="42" customFormat="1" x14ac:dyDescent="0.2">
      <c r="A309" s="35" t="s">
        <v>222</v>
      </c>
      <c r="B309" s="26" t="s">
        <v>272</v>
      </c>
      <c r="C309" s="177">
        <v>1.48</v>
      </c>
      <c r="D309" s="46" t="s">
        <v>30</v>
      </c>
      <c r="E309" s="178"/>
      <c r="F309" s="179">
        <f t="shared" si="9"/>
        <v>0</v>
      </c>
      <c r="G309" s="186"/>
    </row>
    <row r="310" spans="1:7" s="42" customFormat="1" x14ac:dyDescent="0.2">
      <c r="A310" s="35" t="s">
        <v>224</v>
      </c>
      <c r="B310" s="26" t="s">
        <v>273</v>
      </c>
      <c r="C310" s="177">
        <v>1.48</v>
      </c>
      <c r="D310" s="46" t="s">
        <v>30</v>
      </c>
      <c r="E310" s="178"/>
      <c r="F310" s="179">
        <f t="shared" si="9"/>
        <v>0</v>
      </c>
      <c r="G310" s="186"/>
    </row>
    <row r="311" spans="1:7" s="42" customFormat="1" x14ac:dyDescent="0.2">
      <c r="A311" s="35" t="s">
        <v>274</v>
      </c>
      <c r="B311" s="26" t="s">
        <v>275</v>
      </c>
      <c r="C311" s="177">
        <v>2.0499999999999998</v>
      </c>
      <c r="D311" s="46" t="s">
        <v>30</v>
      </c>
      <c r="E311" s="178"/>
      <c r="F311" s="179">
        <f t="shared" si="9"/>
        <v>0</v>
      </c>
      <c r="G311" s="186"/>
    </row>
    <row r="312" spans="1:7" s="42" customFormat="1" x14ac:dyDescent="0.2">
      <c r="A312" s="35" t="s">
        <v>226</v>
      </c>
      <c r="B312" s="26" t="s">
        <v>276</v>
      </c>
      <c r="C312" s="177">
        <v>2.0499999999999998</v>
      </c>
      <c r="D312" s="46" t="s">
        <v>30</v>
      </c>
      <c r="E312" s="178"/>
      <c r="F312" s="179">
        <f t="shared" si="9"/>
        <v>0</v>
      </c>
      <c r="G312" s="186"/>
    </row>
    <row r="313" spans="1:7" s="42" customFormat="1" x14ac:dyDescent="0.2">
      <c r="A313" s="35" t="s">
        <v>277</v>
      </c>
      <c r="B313" s="26" t="s">
        <v>278</v>
      </c>
      <c r="C313" s="177">
        <v>2.0299999999999998</v>
      </c>
      <c r="D313" s="46" t="s">
        <v>30</v>
      </c>
      <c r="E313" s="178"/>
      <c r="F313" s="179">
        <f t="shared" si="9"/>
        <v>0</v>
      </c>
      <c r="G313" s="186"/>
    </row>
    <row r="314" spans="1:7" s="42" customFormat="1" x14ac:dyDescent="0.2">
      <c r="A314" s="35" t="s">
        <v>279</v>
      </c>
      <c r="B314" s="26" t="s">
        <v>280</v>
      </c>
      <c r="C314" s="177">
        <v>1.22</v>
      </c>
      <c r="D314" s="46" t="s">
        <v>30</v>
      </c>
      <c r="E314" s="178"/>
      <c r="F314" s="179">
        <f t="shared" si="9"/>
        <v>0</v>
      </c>
      <c r="G314" s="186"/>
    </row>
    <row r="315" spans="1:7" s="42" customFormat="1" x14ac:dyDescent="0.2">
      <c r="A315" s="35" t="s">
        <v>281</v>
      </c>
      <c r="B315" s="26" t="s">
        <v>282</v>
      </c>
      <c r="C315" s="177">
        <v>2.0499999999999998</v>
      </c>
      <c r="D315" s="46" t="s">
        <v>30</v>
      </c>
      <c r="E315" s="178"/>
      <c r="F315" s="179">
        <f t="shared" si="9"/>
        <v>0</v>
      </c>
      <c r="G315" s="186"/>
    </row>
    <row r="316" spans="1:7" s="42" customFormat="1" x14ac:dyDescent="0.2">
      <c r="A316" s="35" t="s">
        <v>283</v>
      </c>
      <c r="B316" s="24" t="s">
        <v>75</v>
      </c>
      <c r="C316" s="168">
        <v>2.15</v>
      </c>
      <c r="D316" s="33" t="s">
        <v>30</v>
      </c>
      <c r="E316" s="168"/>
      <c r="F316" s="171">
        <f t="shared" si="9"/>
        <v>0</v>
      </c>
      <c r="G316" s="186"/>
    </row>
    <row r="317" spans="1:7" s="24" customFormat="1" x14ac:dyDescent="0.2">
      <c r="A317" s="22" t="s">
        <v>284</v>
      </c>
      <c r="B317" s="26" t="s">
        <v>285</v>
      </c>
      <c r="C317" s="177">
        <v>47.53</v>
      </c>
      <c r="D317" s="46" t="s">
        <v>30</v>
      </c>
      <c r="E317" s="178"/>
      <c r="F317" s="179">
        <f t="shared" si="9"/>
        <v>0</v>
      </c>
      <c r="G317" s="186"/>
    </row>
    <row r="318" spans="1:7" s="24" customFormat="1" x14ac:dyDescent="0.2">
      <c r="A318" s="22" t="s">
        <v>286</v>
      </c>
      <c r="B318" s="23" t="s">
        <v>81</v>
      </c>
      <c r="C318" s="172">
        <v>1.43</v>
      </c>
      <c r="D318" s="33" t="s">
        <v>30</v>
      </c>
      <c r="E318" s="172"/>
      <c r="F318" s="171">
        <f t="shared" si="9"/>
        <v>0</v>
      </c>
      <c r="G318" s="174"/>
    </row>
    <row r="319" spans="1:7" s="24" customFormat="1" x14ac:dyDescent="0.2">
      <c r="A319" s="22" t="s">
        <v>287</v>
      </c>
      <c r="B319" s="23" t="s">
        <v>83</v>
      </c>
      <c r="C319" s="168">
        <v>0.37</v>
      </c>
      <c r="D319" s="33" t="s">
        <v>30</v>
      </c>
      <c r="E319" s="172"/>
      <c r="F319" s="171">
        <f t="shared" si="9"/>
        <v>0</v>
      </c>
      <c r="G319" s="174"/>
    </row>
    <row r="320" spans="1:7" s="24" customFormat="1" x14ac:dyDescent="0.2">
      <c r="A320" s="22" t="s">
        <v>288</v>
      </c>
      <c r="B320" s="23" t="s">
        <v>85</v>
      </c>
      <c r="C320" s="168">
        <v>0.75</v>
      </c>
      <c r="D320" s="33" t="s">
        <v>30</v>
      </c>
      <c r="E320" s="172"/>
      <c r="F320" s="171">
        <f>C320*E320</f>
        <v>0</v>
      </c>
      <c r="G320" s="174">
        <f>SUM(F283:F320)</f>
        <v>0</v>
      </c>
    </row>
    <row r="321" spans="1:7" s="42" customFormat="1" x14ac:dyDescent="0.2">
      <c r="A321" s="35"/>
      <c r="C321" s="177"/>
      <c r="D321" s="177"/>
      <c r="E321" s="177"/>
      <c r="F321" s="177"/>
      <c r="G321" s="186"/>
    </row>
    <row r="322" spans="1:7" s="39" customFormat="1" x14ac:dyDescent="0.2">
      <c r="A322" s="37" t="s">
        <v>36</v>
      </c>
      <c r="B322" s="38" t="s">
        <v>87</v>
      </c>
      <c r="C322" s="177"/>
      <c r="D322" s="184"/>
      <c r="E322" s="185"/>
      <c r="F322" s="179"/>
      <c r="G322" s="183"/>
    </row>
    <row r="323" spans="1:7" s="39" customFormat="1" ht="27.75" x14ac:dyDescent="0.2">
      <c r="A323" s="35" t="s">
        <v>17</v>
      </c>
      <c r="B323" s="28" t="s">
        <v>228</v>
      </c>
      <c r="C323" s="168">
        <v>72.63</v>
      </c>
      <c r="D323" s="33" t="s">
        <v>16</v>
      </c>
      <c r="E323" s="172"/>
      <c r="F323" s="171">
        <f>C323*E323</f>
        <v>0</v>
      </c>
      <c r="G323" s="186"/>
    </row>
    <row r="324" spans="1:7" s="39" customFormat="1" ht="30" x14ac:dyDescent="0.25">
      <c r="A324" s="35" t="s">
        <v>19</v>
      </c>
      <c r="B324" s="23" t="s">
        <v>229</v>
      </c>
      <c r="C324" s="168">
        <v>37.340000000000003</v>
      </c>
      <c r="D324" s="33" t="s">
        <v>16</v>
      </c>
      <c r="E324" s="172"/>
      <c r="F324" s="171">
        <f>C324*E324</f>
        <v>0</v>
      </c>
      <c r="G324" s="186"/>
    </row>
    <row r="325" spans="1:7" s="42" customFormat="1" ht="15.75" customHeight="1" x14ac:dyDescent="0.2">
      <c r="A325" s="35" t="s">
        <v>25</v>
      </c>
      <c r="B325" s="23" t="s">
        <v>230</v>
      </c>
      <c r="C325" s="168">
        <v>326.83</v>
      </c>
      <c r="D325" s="33" t="s">
        <v>16</v>
      </c>
      <c r="E325" s="172"/>
      <c r="F325" s="171">
        <f>C325*E325</f>
        <v>0</v>
      </c>
      <c r="G325" s="186"/>
    </row>
    <row r="326" spans="1:7" s="42" customFormat="1" x14ac:dyDescent="0.2">
      <c r="A326" s="35" t="s">
        <v>42</v>
      </c>
      <c r="B326" s="26" t="s">
        <v>232</v>
      </c>
      <c r="C326" s="177">
        <v>4.12</v>
      </c>
      <c r="D326" s="46" t="s">
        <v>16</v>
      </c>
      <c r="E326" s="178"/>
      <c r="F326" s="179">
        <f>C326*E326</f>
        <v>0</v>
      </c>
      <c r="G326" s="186">
        <f>SUM(F323:F326)</f>
        <v>0</v>
      </c>
    </row>
    <row r="327" spans="1:7" s="42" customFormat="1" x14ac:dyDescent="0.2">
      <c r="A327" s="35"/>
      <c r="B327" s="26"/>
      <c r="C327" s="177"/>
      <c r="D327" s="46"/>
      <c r="E327" s="178"/>
      <c r="F327" s="177"/>
      <c r="G327" s="186"/>
    </row>
    <row r="328" spans="1:7" s="39" customFormat="1" ht="15" customHeight="1" x14ac:dyDescent="0.2">
      <c r="A328" s="37" t="s">
        <v>86</v>
      </c>
      <c r="B328" s="43" t="s">
        <v>96</v>
      </c>
      <c r="C328" s="177"/>
      <c r="D328" s="184"/>
      <c r="E328" s="185"/>
      <c r="F328" s="179"/>
      <c r="G328" s="183"/>
    </row>
    <row r="329" spans="1:7" s="42" customFormat="1" x14ac:dyDescent="0.2">
      <c r="A329" s="35" t="s">
        <v>17</v>
      </c>
      <c r="B329" s="26" t="s">
        <v>97</v>
      </c>
      <c r="C329" s="177">
        <v>2620.8000000000002</v>
      </c>
      <c r="D329" s="46" t="s">
        <v>16</v>
      </c>
      <c r="E329" s="178"/>
      <c r="F329" s="179">
        <f>C329*E329</f>
        <v>0</v>
      </c>
      <c r="G329" s="186"/>
    </row>
    <row r="330" spans="1:7" s="42" customFormat="1" x14ac:dyDescent="0.2">
      <c r="A330" s="35" t="s">
        <v>19</v>
      </c>
      <c r="B330" s="26" t="s">
        <v>98</v>
      </c>
      <c r="C330" s="177">
        <v>1355.4</v>
      </c>
      <c r="D330" s="46" t="s">
        <v>16</v>
      </c>
      <c r="E330" s="178"/>
      <c r="F330" s="179">
        <f>C330*E330</f>
        <v>0</v>
      </c>
      <c r="G330" s="186"/>
    </row>
    <row r="331" spans="1:7" s="42" customFormat="1" x14ac:dyDescent="0.2">
      <c r="A331" s="35" t="s">
        <v>22</v>
      </c>
      <c r="B331" s="26" t="s">
        <v>289</v>
      </c>
      <c r="C331" s="177">
        <v>833.38</v>
      </c>
      <c r="D331" s="46" t="s">
        <v>16</v>
      </c>
      <c r="E331" s="178"/>
      <c r="F331" s="179">
        <f>C331*E331</f>
        <v>0</v>
      </c>
      <c r="G331" s="186"/>
    </row>
    <row r="332" spans="1:7" s="42" customFormat="1" x14ac:dyDescent="0.2">
      <c r="A332" s="35" t="s">
        <v>25</v>
      </c>
      <c r="B332" s="26" t="s">
        <v>100</v>
      </c>
      <c r="C332" s="177">
        <v>833.38</v>
      </c>
      <c r="D332" s="46" t="s">
        <v>16</v>
      </c>
      <c r="E332" s="178"/>
      <c r="F332" s="179">
        <f>C332*E332</f>
        <v>0</v>
      </c>
      <c r="G332" s="186"/>
    </row>
    <row r="333" spans="1:7" s="42" customFormat="1" x14ac:dyDescent="0.2">
      <c r="A333" s="35" t="s">
        <v>42</v>
      </c>
      <c r="B333" s="26" t="s">
        <v>233</v>
      </c>
      <c r="C333" s="177">
        <v>577.88</v>
      </c>
      <c r="D333" s="46" t="s">
        <v>102</v>
      </c>
      <c r="E333" s="178"/>
      <c r="F333" s="179">
        <f>C333*E333</f>
        <v>0</v>
      </c>
      <c r="G333" s="186">
        <f>SUM(F329:F333)</f>
        <v>0</v>
      </c>
    </row>
    <row r="334" spans="1:7" s="42" customFormat="1" x14ac:dyDescent="0.2">
      <c r="A334" s="35"/>
      <c r="B334" s="26"/>
      <c r="C334" s="177"/>
      <c r="D334" s="46"/>
      <c r="E334" s="178"/>
      <c r="F334" s="179"/>
      <c r="G334" s="186"/>
    </row>
    <row r="335" spans="1:7" s="42" customFormat="1" x14ac:dyDescent="0.2">
      <c r="A335" s="44" t="s">
        <v>95</v>
      </c>
      <c r="B335" s="45" t="s">
        <v>108</v>
      </c>
      <c r="C335" s="177"/>
      <c r="D335" s="46"/>
      <c r="E335" s="178"/>
      <c r="F335" s="179"/>
      <c r="G335" s="186"/>
    </row>
    <row r="336" spans="1:7" s="42" customFormat="1" x14ac:dyDescent="0.2">
      <c r="A336" s="35" t="s">
        <v>17</v>
      </c>
      <c r="B336" s="30" t="s">
        <v>109</v>
      </c>
      <c r="C336" s="177">
        <f>30.45+35</f>
        <v>65.45</v>
      </c>
      <c r="D336" s="46" t="s">
        <v>16</v>
      </c>
      <c r="E336" s="178"/>
      <c r="F336" s="179">
        <f>C336*E336</f>
        <v>0</v>
      </c>
      <c r="G336" s="186"/>
    </row>
    <row r="337" spans="1:7" s="42" customFormat="1" x14ac:dyDescent="0.2">
      <c r="A337" s="35" t="s">
        <v>19</v>
      </c>
      <c r="B337" s="30" t="s">
        <v>110</v>
      </c>
      <c r="C337" s="177">
        <v>303.54000000000002</v>
      </c>
      <c r="D337" s="46" t="s">
        <v>16</v>
      </c>
      <c r="E337" s="178"/>
      <c r="F337" s="179">
        <f>C337*E337</f>
        <v>0</v>
      </c>
      <c r="G337" s="186"/>
    </row>
    <row r="338" spans="1:7" s="42" customFormat="1" ht="15" customHeight="1" x14ac:dyDescent="0.2">
      <c r="A338" s="35" t="s">
        <v>22</v>
      </c>
      <c r="B338" s="30" t="s">
        <v>111</v>
      </c>
      <c r="C338" s="177">
        <v>36.08</v>
      </c>
      <c r="D338" s="46" t="s">
        <v>102</v>
      </c>
      <c r="E338" s="178"/>
      <c r="F338" s="179">
        <f>C338*E338</f>
        <v>0</v>
      </c>
      <c r="G338" s="186"/>
    </row>
    <row r="339" spans="1:7" s="42" customFormat="1" ht="28.5" customHeight="1" x14ac:dyDescent="0.2">
      <c r="A339" s="35" t="s">
        <v>25</v>
      </c>
      <c r="B339" s="30" t="s">
        <v>112</v>
      </c>
      <c r="C339" s="177">
        <v>116.89</v>
      </c>
      <c r="D339" s="46" t="s">
        <v>102</v>
      </c>
      <c r="E339" s="178"/>
      <c r="F339" s="179">
        <f>C339*E339</f>
        <v>0</v>
      </c>
      <c r="G339" s="186">
        <f>SUM(F336:F339)</f>
        <v>0</v>
      </c>
    </row>
    <row r="340" spans="1:7" s="42" customFormat="1" x14ac:dyDescent="0.2">
      <c r="A340" s="44"/>
      <c r="B340" s="45"/>
      <c r="C340" s="186"/>
      <c r="D340" s="46"/>
      <c r="E340" s="178"/>
      <c r="F340" s="179"/>
      <c r="G340" s="186"/>
    </row>
    <row r="341" spans="1:7" s="42" customFormat="1" x14ac:dyDescent="0.2">
      <c r="A341" s="44" t="s">
        <v>107</v>
      </c>
      <c r="B341" s="45" t="s">
        <v>290</v>
      </c>
      <c r="C341" s="177"/>
      <c r="D341" s="46"/>
      <c r="E341" s="178"/>
      <c r="F341" s="179"/>
      <c r="G341" s="186"/>
    </row>
    <row r="342" spans="1:7" s="42" customFormat="1" x14ac:dyDescent="0.2">
      <c r="A342" s="35" t="s">
        <v>17</v>
      </c>
      <c r="B342" s="26" t="s">
        <v>291</v>
      </c>
      <c r="C342" s="177">
        <v>692.73</v>
      </c>
      <c r="D342" s="46" t="s">
        <v>16</v>
      </c>
      <c r="E342" s="178"/>
      <c r="F342" s="179">
        <f>C342*E342</f>
        <v>0</v>
      </c>
      <c r="G342" s="186"/>
    </row>
    <row r="343" spans="1:7" s="42" customFormat="1" ht="38.25" customHeight="1" x14ac:dyDescent="0.2">
      <c r="A343" s="35" t="s">
        <v>19</v>
      </c>
      <c r="B343" s="26" t="s">
        <v>292</v>
      </c>
      <c r="C343" s="177">
        <v>746.65</v>
      </c>
      <c r="D343" s="46" t="s">
        <v>16</v>
      </c>
      <c r="E343" s="178"/>
      <c r="F343" s="179">
        <f>C343*E343</f>
        <v>0</v>
      </c>
      <c r="G343" s="186"/>
    </row>
    <row r="344" spans="1:7" s="42" customFormat="1" x14ac:dyDescent="0.2">
      <c r="A344" s="35" t="s">
        <v>22</v>
      </c>
      <c r="B344" s="26" t="s">
        <v>293</v>
      </c>
      <c r="C344" s="177">
        <v>134.79</v>
      </c>
      <c r="D344" s="46" t="s">
        <v>102</v>
      </c>
      <c r="E344" s="178"/>
      <c r="F344" s="179">
        <f>C344*E344</f>
        <v>0</v>
      </c>
      <c r="G344" s="186"/>
    </row>
    <row r="345" spans="1:7" s="42" customFormat="1" x14ac:dyDescent="0.2">
      <c r="A345" s="35" t="s">
        <v>25</v>
      </c>
      <c r="B345" s="26" t="s">
        <v>294</v>
      </c>
      <c r="C345" s="177">
        <v>8</v>
      </c>
      <c r="D345" s="46" t="s">
        <v>24</v>
      </c>
      <c r="E345" s="178"/>
      <c r="F345" s="179">
        <f>C345*E345</f>
        <v>0</v>
      </c>
      <c r="G345" s="186"/>
    </row>
    <row r="346" spans="1:7" s="42" customFormat="1" x14ac:dyDescent="0.2">
      <c r="A346" s="35" t="s">
        <v>42</v>
      </c>
      <c r="B346" s="26" t="s">
        <v>295</v>
      </c>
      <c r="C346" s="177">
        <v>137.19</v>
      </c>
      <c r="D346" s="46" t="s">
        <v>16</v>
      </c>
      <c r="E346" s="178"/>
      <c r="F346" s="179">
        <f>C346*E346</f>
        <v>0</v>
      </c>
      <c r="G346" s="186">
        <f>SUM(F342:F346)</f>
        <v>0</v>
      </c>
    </row>
    <row r="347" spans="1:7" s="42" customFormat="1" x14ac:dyDescent="0.2">
      <c r="A347" s="46"/>
      <c r="B347" s="26"/>
      <c r="C347" s="177"/>
      <c r="D347" s="46"/>
      <c r="E347" s="178"/>
      <c r="F347" s="179"/>
      <c r="G347" s="186"/>
    </row>
    <row r="348" spans="1:7" s="42" customFormat="1" x14ac:dyDescent="0.2">
      <c r="A348" s="44" t="s">
        <v>113</v>
      </c>
      <c r="B348" s="45" t="s">
        <v>114</v>
      </c>
      <c r="C348" s="177"/>
      <c r="D348" s="46"/>
      <c r="E348" s="178"/>
      <c r="F348" s="179"/>
      <c r="G348" s="186"/>
    </row>
    <row r="349" spans="1:7" s="42" customFormat="1" x14ac:dyDescent="0.2">
      <c r="A349" s="35" t="s">
        <v>17</v>
      </c>
      <c r="B349" s="18" t="s">
        <v>235</v>
      </c>
      <c r="C349" s="177">
        <v>28.18</v>
      </c>
      <c r="D349" s="46" t="s">
        <v>16</v>
      </c>
      <c r="E349" s="178"/>
      <c r="F349" s="179">
        <f>C349*E349</f>
        <v>0</v>
      </c>
      <c r="G349" s="186"/>
    </row>
    <row r="350" spans="1:7" s="42" customFormat="1" x14ac:dyDescent="0.2">
      <c r="A350" s="35" t="s">
        <v>19</v>
      </c>
      <c r="B350" s="18" t="s">
        <v>296</v>
      </c>
      <c r="C350" s="177">
        <v>2.66</v>
      </c>
      <c r="D350" s="46" t="s">
        <v>16</v>
      </c>
      <c r="E350" s="178"/>
      <c r="F350" s="179">
        <f>C350*E350</f>
        <v>0</v>
      </c>
      <c r="G350" s="186">
        <f>SUM(F349:F350)</f>
        <v>0</v>
      </c>
    </row>
    <row r="351" spans="1:7" s="42" customFormat="1" x14ac:dyDescent="0.2">
      <c r="A351" s="35"/>
      <c r="B351" s="26"/>
      <c r="C351" s="177"/>
      <c r="D351" s="46"/>
      <c r="E351" s="178"/>
      <c r="F351" s="179"/>
      <c r="G351" s="186"/>
    </row>
    <row r="352" spans="1:7" s="42" customFormat="1" x14ac:dyDescent="0.2">
      <c r="A352" s="44" t="s">
        <v>116</v>
      </c>
      <c r="B352" s="45" t="s">
        <v>117</v>
      </c>
      <c r="C352" s="177"/>
      <c r="D352" s="46"/>
      <c r="E352" s="178"/>
      <c r="F352" s="179"/>
      <c r="G352" s="186"/>
    </row>
    <row r="353" spans="1:7" s="42" customFormat="1" ht="76.5" x14ac:dyDescent="0.2">
      <c r="A353" s="35" t="s">
        <v>17</v>
      </c>
      <c r="B353" s="30" t="s">
        <v>297</v>
      </c>
      <c r="C353" s="168">
        <v>7</v>
      </c>
      <c r="D353" s="33" t="s">
        <v>24</v>
      </c>
      <c r="E353" s="172"/>
      <c r="F353" s="171">
        <f t="shared" ref="F353:F358" si="10">C353*E353</f>
        <v>0</v>
      </c>
      <c r="G353" s="186"/>
    </row>
    <row r="354" spans="1:7" s="24" customFormat="1" ht="63.75" x14ac:dyDescent="0.2">
      <c r="A354" s="22" t="s">
        <v>19</v>
      </c>
      <c r="B354" s="30" t="s">
        <v>298</v>
      </c>
      <c r="C354" s="168">
        <v>4</v>
      </c>
      <c r="D354" s="33" t="s">
        <v>24</v>
      </c>
      <c r="E354" s="168"/>
      <c r="F354" s="171">
        <f t="shared" si="10"/>
        <v>0</v>
      </c>
      <c r="G354" s="174"/>
    </row>
    <row r="355" spans="1:7" s="24" customFormat="1" ht="76.5" x14ac:dyDescent="0.2">
      <c r="A355" s="22" t="s">
        <v>22</v>
      </c>
      <c r="B355" s="30" t="s">
        <v>299</v>
      </c>
      <c r="C355" s="168">
        <v>2</v>
      </c>
      <c r="D355" s="33" t="s">
        <v>24</v>
      </c>
      <c r="E355" s="168"/>
      <c r="F355" s="171">
        <f t="shared" si="10"/>
        <v>0</v>
      </c>
      <c r="G355" s="174"/>
    </row>
    <row r="356" spans="1:7" s="24" customFormat="1" x14ac:dyDescent="0.2">
      <c r="A356" s="22" t="s">
        <v>22</v>
      </c>
      <c r="B356" s="26" t="s">
        <v>122</v>
      </c>
      <c r="C356" s="177">
        <v>3</v>
      </c>
      <c r="D356" s="46" t="s">
        <v>24</v>
      </c>
      <c r="E356" s="178"/>
      <c r="F356" s="179">
        <f t="shared" si="10"/>
        <v>0</v>
      </c>
      <c r="G356" s="186"/>
    </row>
    <row r="357" spans="1:7" s="42" customFormat="1" ht="56.25" customHeight="1" x14ac:dyDescent="0.2">
      <c r="A357" s="35" t="s">
        <v>19</v>
      </c>
      <c r="B357" s="23" t="s">
        <v>123</v>
      </c>
      <c r="C357" s="168">
        <v>2.31</v>
      </c>
      <c r="D357" s="33" t="s">
        <v>16</v>
      </c>
      <c r="E357" s="172"/>
      <c r="F357" s="171">
        <f t="shared" si="10"/>
        <v>0</v>
      </c>
      <c r="G357" s="174"/>
    </row>
    <row r="358" spans="1:7" s="42" customFormat="1" ht="63.75" x14ac:dyDescent="0.2">
      <c r="A358" s="35" t="s">
        <v>22</v>
      </c>
      <c r="B358" s="23" t="s">
        <v>124</v>
      </c>
      <c r="C358" s="168">
        <v>39.43</v>
      </c>
      <c r="D358" s="33" t="s">
        <v>16</v>
      </c>
      <c r="E358" s="172"/>
      <c r="F358" s="171">
        <f t="shared" si="10"/>
        <v>0</v>
      </c>
      <c r="G358" s="174">
        <f>SUM(F353:F358)</f>
        <v>0</v>
      </c>
    </row>
    <row r="359" spans="1:7" s="42" customFormat="1" x14ac:dyDescent="0.2">
      <c r="A359" s="35"/>
      <c r="B359" s="26"/>
      <c r="C359" s="177"/>
      <c r="D359" s="46"/>
      <c r="E359" s="178"/>
      <c r="F359" s="179"/>
      <c r="G359" s="186"/>
    </row>
    <row r="360" spans="1:7" s="42" customFormat="1" x14ac:dyDescent="0.2">
      <c r="A360" s="44" t="s">
        <v>126</v>
      </c>
      <c r="B360" s="45" t="s">
        <v>127</v>
      </c>
      <c r="C360" s="177"/>
      <c r="D360" s="46"/>
      <c r="E360" s="178"/>
      <c r="F360" s="179"/>
      <c r="G360" s="186"/>
    </row>
    <row r="361" spans="1:7" s="42" customFormat="1" x14ac:dyDescent="0.2">
      <c r="A361" s="35" t="s">
        <v>17</v>
      </c>
      <c r="B361" s="23" t="s">
        <v>128</v>
      </c>
      <c r="C361" s="177">
        <f>+C336+C337</f>
        <v>368.99</v>
      </c>
      <c r="D361" s="46" t="s">
        <v>16</v>
      </c>
      <c r="E361" s="178"/>
      <c r="F361" s="179">
        <f>C361*E361</f>
        <v>0</v>
      </c>
      <c r="G361" s="186">
        <f>SUM(F361)</f>
        <v>0</v>
      </c>
    </row>
    <row r="362" spans="1:7" s="42" customFormat="1" x14ac:dyDescent="0.2">
      <c r="B362" s="26"/>
      <c r="C362" s="177"/>
      <c r="D362" s="46"/>
      <c r="E362" s="178"/>
      <c r="F362" s="179"/>
      <c r="G362" s="186"/>
    </row>
    <row r="363" spans="1:7" s="24" customFormat="1" x14ac:dyDescent="0.2">
      <c r="A363" s="31" t="s">
        <v>129</v>
      </c>
      <c r="B363" s="27" t="s">
        <v>130</v>
      </c>
      <c r="C363" s="174"/>
      <c r="D363" s="33"/>
      <c r="E363" s="172"/>
      <c r="F363" s="171"/>
      <c r="G363" s="174"/>
    </row>
    <row r="364" spans="1:7" s="24" customFormat="1" x14ac:dyDescent="0.2">
      <c r="B364" s="27" t="s">
        <v>141</v>
      </c>
      <c r="C364" s="168"/>
      <c r="D364" s="33"/>
      <c r="E364" s="172"/>
      <c r="F364" s="168"/>
      <c r="G364" s="174"/>
    </row>
    <row r="365" spans="1:7" s="24" customFormat="1" x14ac:dyDescent="0.2">
      <c r="A365" s="22" t="s">
        <v>132</v>
      </c>
      <c r="B365" s="23" t="s">
        <v>133</v>
      </c>
      <c r="C365" s="168">
        <v>10.8</v>
      </c>
      <c r="D365" s="33" t="s">
        <v>102</v>
      </c>
      <c r="E365" s="172"/>
      <c r="F365" s="171">
        <f>C365*E365</f>
        <v>0</v>
      </c>
      <c r="G365" s="174"/>
    </row>
    <row r="366" spans="1:7" s="24" customFormat="1" x14ac:dyDescent="0.2">
      <c r="A366" s="33" t="s">
        <v>134</v>
      </c>
      <c r="B366" s="23" t="s">
        <v>135</v>
      </c>
      <c r="C366" s="168">
        <v>12</v>
      </c>
      <c r="D366" s="33" t="s">
        <v>24</v>
      </c>
      <c r="E366" s="172"/>
      <c r="F366" s="171">
        <f>C366*E366</f>
        <v>0</v>
      </c>
      <c r="G366" s="174"/>
    </row>
    <row r="367" spans="1:7" s="24" customFormat="1" x14ac:dyDescent="0.2">
      <c r="A367" s="22" t="s">
        <v>136</v>
      </c>
      <c r="B367" s="23" t="s">
        <v>137</v>
      </c>
      <c r="C367" s="168">
        <v>3.24</v>
      </c>
      <c r="D367" s="33" t="s">
        <v>16</v>
      </c>
      <c r="E367" s="172"/>
      <c r="F367" s="171">
        <f>C367*E367</f>
        <v>0</v>
      </c>
      <c r="G367" s="174"/>
    </row>
    <row r="368" spans="1:7" s="24" customFormat="1" x14ac:dyDescent="0.2">
      <c r="A368" s="22" t="s">
        <v>138</v>
      </c>
      <c r="B368" s="23" t="s">
        <v>139</v>
      </c>
      <c r="C368" s="168">
        <v>6.3</v>
      </c>
      <c r="D368" s="33" t="s">
        <v>102</v>
      </c>
      <c r="E368" s="172"/>
      <c r="F368" s="171">
        <f>C368*E368</f>
        <v>0</v>
      </c>
      <c r="G368" s="174"/>
    </row>
    <row r="369" spans="1:7" s="24" customFormat="1" x14ac:dyDescent="0.2">
      <c r="A369" s="22" t="s">
        <v>34</v>
      </c>
      <c r="B369" s="23" t="s">
        <v>140</v>
      </c>
      <c r="C369" s="168">
        <v>3.6</v>
      </c>
      <c r="D369" s="33" t="s">
        <v>102</v>
      </c>
      <c r="E369" s="172"/>
      <c r="F369" s="171">
        <f>C369*E369</f>
        <v>0</v>
      </c>
      <c r="G369" s="174">
        <f>SUM(F365:F369)</f>
        <v>0</v>
      </c>
    </row>
    <row r="370" spans="1:7" s="24" customFormat="1" x14ac:dyDescent="0.2">
      <c r="B370" s="23"/>
      <c r="C370" s="168"/>
      <c r="D370" s="33"/>
      <c r="E370" s="172"/>
      <c r="F370" s="168"/>
      <c r="G370" s="174"/>
    </row>
    <row r="371" spans="1:7" s="42" customFormat="1" x14ac:dyDescent="0.2">
      <c r="A371" s="44" t="s">
        <v>142</v>
      </c>
      <c r="B371" s="45" t="s">
        <v>240</v>
      </c>
      <c r="C371" s="177"/>
      <c r="D371" s="46"/>
      <c r="E371" s="178"/>
      <c r="F371" s="179"/>
      <c r="G371" s="186"/>
    </row>
    <row r="372" spans="1:7" s="42" customFormat="1" x14ac:dyDescent="0.2">
      <c r="A372" s="35" t="s">
        <v>17</v>
      </c>
      <c r="B372" s="26" t="s">
        <v>300</v>
      </c>
      <c r="C372" s="177">
        <v>201.64</v>
      </c>
      <c r="D372" s="46" t="s">
        <v>166</v>
      </c>
      <c r="E372" s="178"/>
      <c r="F372" s="179">
        <f>C372*E372</f>
        <v>0</v>
      </c>
      <c r="G372" s="186"/>
    </row>
    <row r="373" spans="1:7" s="42" customFormat="1" x14ac:dyDescent="0.2">
      <c r="A373" s="35" t="s">
        <v>19</v>
      </c>
      <c r="B373" s="26" t="s">
        <v>242</v>
      </c>
      <c r="C373" s="177">
        <v>102.47</v>
      </c>
      <c r="D373" s="46" t="s">
        <v>243</v>
      </c>
      <c r="E373" s="178"/>
      <c r="F373" s="179">
        <f>C373*E373</f>
        <v>0</v>
      </c>
      <c r="G373" s="186"/>
    </row>
    <row r="374" spans="1:7" s="42" customFormat="1" x14ac:dyDescent="0.2">
      <c r="A374" s="35" t="s">
        <v>22</v>
      </c>
      <c r="B374" s="26" t="s">
        <v>244</v>
      </c>
      <c r="C374" s="177">
        <v>23.55</v>
      </c>
      <c r="D374" s="46" t="s">
        <v>243</v>
      </c>
      <c r="E374" s="178"/>
      <c r="F374" s="179">
        <f>C374*E374</f>
        <v>0</v>
      </c>
      <c r="G374" s="186">
        <f>SUM(F372:F374)</f>
        <v>0</v>
      </c>
    </row>
    <row r="375" spans="1:7" s="42" customFormat="1" x14ac:dyDescent="0.2">
      <c r="A375" s="35"/>
      <c r="B375" s="26"/>
      <c r="C375" s="177"/>
      <c r="D375" s="46"/>
      <c r="E375" s="178"/>
      <c r="F375" s="179"/>
      <c r="G375" s="186"/>
    </row>
    <row r="376" spans="1:7" s="42" customFormat="1" x14ac:dyDescent="0.2">
      <c r="A376" s="44" t="s">
        <v>181</v>
      </c>
      <c r="B376" s="45" t="s">
        <v>143</v>
      </c>
      <c r="C376" s="177"/>
      <c r="D376" s="46"/>
      <c r="E376" s="178"/>
      <c r="F376" s="179"/>
      <c r="G376" s="186"/>
    </row>
    <row r="377" spans="1:7" s="42" customFormat="1" x14ac:dyDescent="0.2">
      <c r="A377" s="35" t="s">
        <v>17</v>
      </c>
      <c r="B377" s="26" t="s">
        <v>144</v>
      </c>
      <c r="C377" s="177">
        <v>4</v>
      </c>
      <c r="D377" s="46" t="s">
        <v>24</v>
      </c>
      <c r="E377" s="178"/>
      <c r="F377" s="179">
        <f t="shared" ref="F377:F395" si="11">C377*E377</f>
        <v>0</v>
      </c>
      <c r="G377" s="186"/>
    </row>
    <row r="378" spans="1:7" s="42" customFormat="1" x14ac:dyDescent="0.2">
      <c r="A378" s="35" t="s">
        <v>19</v>
      </c>
      <c r="B378" s="26" t="s">
        <v>245</v>
      </c>
      <c r="C378" s="177">
        <v>5</v>
      </c>
      <c r="D378" s="46" t="s">
        <v>24</v>
      </c>
      <c r="E378" s="178"/>
      <c r="F378" s="179">
        <f t="shared" si="11"/>
        <v>0</v>
      </c>
      <c r="G378" s="186"/>
    </row>
    <row r="379" spans="1:7" s="42" customFormat="1" ht="14.25" customHeight="1" x14ac:dyDescent="0.2">
      <c r="A379" s="35" t="s">
        <v>22</v>
      </c>
      <c r="B379" s="26" t="s">
        <v>148</v>
      </c>
      <c r="C379" s="177">
        <v>1</v>
      </c>
      <c r="D379" s="46" t="s">
        <v>24</v>
      </c>
      <c r="E379" s="178"/>
      <c r="F379" s="179">
        <f t="shared" si="11"/>
        <v>0</v>
      </c>
      <c r="G379" s="186"/>
    </row>
    <row r="380" spans="1:7" s="42" customFormat="1" x14ac:dyDescent="0.2">
      <c r="A380" s="35" t="s">
        <v>25</v>
      </c>
      <c r="B380" s="26" t="s">
        <v>301</v>
      </c>
      <c r="C380" s="177">
        <v>1</v>
      </c>
      <c r="D380" s="46" t="s">
        <v>24</v>
      </c>
      <c r="E380" s="178"/>
      <c r="F380" s="179">
        <f t="shared" si="11"/>
        <v>0</v>
      </c>
      <c r="G380" s="186"/>
    </row>
    <row r="381" spans="1:7" s="42" customFormat="1" ht="25.5" x14ac:dyDescent="0.2">
      <c r="A381" s="35" t="s">
        <v>42</v>
      </c>
      <c r="B381" s="23" t="s">
        <v>247</v>
      </c>
      <c r="C381" s="177">
        <v>3</v>
      </c>
      <c r="D381" s="46" t="s">
        <v>24</v>
      </c>
      <c r="E381" s="178"/>
      <c r="F381" s="179">
        <f t="shared" si="11"/>
        <v>0</v>
      </c>
      <c r="G381" s="186"/>
    </row>
    <row r="382" spans="1:7" s="42" customFormat="1" ht="25.5" x14ac:dyDescent="0.2">
      <c r="A382" s="35" t="s">
        <v>44</v>
      </c>
      <c r="B382" s="23" t="s">
        <v>302</v>
      </c>
      <c r="C382" s="177">
        <v>1</v>
      </c>
      <c r="D382" s="46" t="s">
        <v>24</v>
      </c>
      <c r="E382" s="178"/>
      <c r="F382" s="179">
        <f t="shared" si="11"/>
        <v>0</v>
      </c>
      <c r="G382" s="186"/>
    </row>
    <row r="383" spans="1:7" s="42" customFormat="1" x14ac:dyDescent="0.2">
      <c r="A383" s="35" t="s">
        <v>46</v>
      </c>
      <c r="B383" s="26" t="s">
        <v>248</v>
      </c>
      <c r="C383" s="177">
        <v>4</v>
      </c>
      <c r="D383" s="46" t="s">
        <v>24</v>
      </c>
      <c r="E383" s="178"/>
      <c r="F383" s="179">
        <f t="shared" si="11"/>
        <v>0</v>
      </c>
      <c r="G383" s="186"/>
    </row>
    <row r="384" spans="1:7" s="42" customFormat="1" x14ac:dyDescent="0.2">
      <c r="A384" s="35" t="s">
        <v>105</v>
      </c>
      <c r="B384" s="26" t="s">
        <v>249</v>
      </c>
      <c r="C384" s="177">
        <v>2</v>
      </c>
      <c r="D384" s="46" t="s">
        <v>24</v>
      </c>
      <c r="E384" s="178"/>
      <c r="F384" s="179">
        <f t="shared" si="11"/>
        <v>0</v>
      </c>
      <c r="G384" s="186"/>
    </row>
    <row r="385" spans="1:7" s="42" customFormat="1" x14ac:dyDescent="0.2">
      <c r="A385" s="35" t="s">
        <v>152</v>
      </c>
      <c r="B385" s="26" t="s">
        <v>250</v>
      </c>
      <c r="C385" s="177">
        <v>6</v>
      </c>
      <c r="D385" s="46" t="s">
        <v>24</v>
      </c>
      <c r="E385" s="178"/>
      <c r="F385" s="179">
        <f t="shared" si="11"/>
        <v>0</v>
      </c>
      <c r="G385" s="186"/>
    </row>
    <row r="386" spans="1:7" s="42" customFormat="1" x14ac:dyDescent="0.2">
      <c r="A386" s="35" t="s">
        <v>154</v>
      </c>
      <c r="B386" s="26" t="s">
        <v>150</v>
      </c>
      <c r="C386" s="177">
        <v>2</v>
      </c>
      <c r="D386" s="46" t="s">
        <v>24</v>
      </c>
      <c r="E386" s="178"/>
      <c r="F386" s="179">
        <f t="shared" si="11"/>
        <v>0</v>
      </c>
      <c r="G386" s="186"/>
    </row>
    <row r="387" spans="1:7" s="42" customFormat="1" x14ac:dyDescent="0.2">
      <c r="A387" s="35" t="s">
        <v>156</v>
      </c>
      <c r="B387" s="23" t="s">
        <v>251</v>
      </c>
      <c r="C387" s="168">
        <v>1</v>
      </c>
      <c r="D387" s="33" t="s">
        <v>24</v>
      </c>
      <c r="E387" s="172"/>
      <c r="F387" s="171">
        <f t="shared" si="11"/>
        <v>0</v>
      </c>
      <c r="G387" s="177"/>
    </row>
    <row r="388" spans="1:7" s="42" customFormat="1" x14ac:dyDescent="0.2">
      <c r="A388" s="35" t="s">
        <v>158</v>
      </c>
      <c r="B388" s="26" t="s">
        <v>151</v>
      </c>
      <c r="C388" s="177">
        <v>4</v>
      </c>
      <c r="D388" s="46" t="s">
        <v>24</v>
      </c>
      <c r="E388" s="178"/>
      <c r="F388" s="179">
        <f t="shared" si="11"/>
        <v>0</v>
      </c>
      <c r="G388" s="186"/>
    </row>
    <row r="389" spans="1:7" s="42" customFormat="1" x14ac:dyDescent="0.2">
      <c r="A389" s="32" t="s">
        <v>160</v>
      </c>
      <c r="B389" s="26" t="s">
        <v>153</v>
      </c>
      <c r="C389" s="177">
        <v>3</v>
      </c>
      <c r="D389" s="46" t="s">
        <v>24</v>
      </c>
      <c r="E389" s="178"/>
      <c r="F389" s="179">
        <f t="shared" si="11"/>
        <v>0</v>
      </c>
      <c r="G389" s="186"/>
    </row>
    <row r="390" spans="1:7" s="42" customFormat="1" x14ac:dyDescent="0.2">
      <c r="A390" s="32" t="s">
        <v>162</v>
      </c>
      <c r="B390" s="26" t="s">
        <v>155</v>
      </c>
      <c r="C390" s="177">
        <v>3</v>
      </c>
      <c r="D390" s="46" t="s">
        <v>24</v>
      </c>
      <c r="E390" s="178"/>
      <c r="F390" s="179">
        <f t="shared" si="11"/>
        <v>0</v>
      </c>
      <c r="G390" s="186"/>
    </row>
    <row r="391" spans="1:7" s="42" customFormat="1" ht="15" x14ac:dyDescent="0.25">
      <c r="A391" s="32" t="s">
        <v>164</v>
      </c>
      <c r="B391" s="47" t="s">
        <v>303</v>
      </c>
      <c r="C391" s="177">
        <v>1</v>
      </c>
      <c r="D391" s="46" t="s">
        <v>24</v>
      </c>
      <c r="E391" s="178"/>
      <c r="F391" s="179">
        <f t="shared" si="11"/>
        <v>0</v>
      </c>
      <c r="G391" s="186"/>
    </row>
    <row r="392" spans="1:7" s="42" customFormat="1" ht="15" x14ac:dyDescent="0.25">
      <c r="A392" s="35" t="s">
        <v>167</v>
      </c>
      <c r="B392" s="47" t="s">
        <v>304</v>
      </c>
      <c r="C392" s="177">
        <v>1</v>
      </c>
      <c r="D392" s="46" t="s">
        <v>24</v>
      </c>
      <c r="E392" s="178"/>
      <c r="F392" s="179">
        <f t="shared" si="11"/>
        <v>0</v>
      </c>
      <c r="G392" s="186"/>
    </row>
    <row r="393" spans="1:7" s="42" customFormat="1" x14ac:dyDescent="0.2">
      <c r="A393" s="35" t="s">
        <v>169</v>
      </c>
      <c r="B393" s="26" t="s">
        <v>165</v>
      </c>
      <c r="C393" s="177">
        <v>30.99</v>
      </c>
      <c r="D393" s="46" t="s">
        <v>166</v>
      </c>
      <c r="E393" s="178"/>
      <c r="F393" s="179">
        <f t="shared" si="11"/>
        <v>0</v>
      </c>
      <c r="G393" s="186"/>
    </row>
    <row r="394" spans="1:7" s="42" customFormat="1" x14ac:dyDescent="0.2">
      <c r="A394" s="35" t="s">
        <v>171</v>
      </c>
      <c r="B394" s="26" t="s">
        <v>168</v>
      </c>
      <c r="C394" s="177">
        <v>3</v>
      </c>
      <c r="D394" s="46" t="s">
        <v>24</v>
      </c>
      <c r="E394" s="178"/>
      <c r="F394" s="179">
        <f t="shared" si="11"/>
        <v>0</v>
      </c>
      <c r="G394" s="186"/>
    </row>
    <row r="395" spans="1:7" s="42" customFormat="1" x14ac:dyDescent="0.2">
      <c r="A395" s="35" t="s">
        <v>305</v>
      </c>
      <c r="B395" s="26" t="s">
        <v>306</v>
      </c>
      <c r="C395" s="177">
        <v>1</v>
      </c>
      <c r="D395" s="46" t="s">
        <v>24</v>
      </c>
      <c r="E395" s="178"/>
      <c r="F395" s="179">
        <f t="shared" si="11"/>
        <v>0</v>
      </c>
      <c r="G395" s="186"/>
    </row>
    <row r="396" spans="1:7" s="42" customFormat="1" x14ac:dyDescent="0.2">
      <c r="A396" s="35" t="s">
        <v>307</v>
      </c>
      <c r="B396" s="26" t="s">
        <v>179</v>
      </c>
      <c r="C396" s="177">
        <v>1</v>
      </c>
      <c r="D396" s="46" t="s">
        <v>21</v>
      </c>
      <c r="E396" s="178"/>
      <c r="F396" s="179">
        <f>C396*E396</f>
        <v>0</v>
      </c>
      <c r="G396" s="186"/>
    </row>
    <row r="397" spans="1:7" s="42" customFormat="1" x14ac:dyDescent="0.2">
      <c r="A397" s="35" t="s">
        <v>74</v>
      </c>
      <c r="B397" s="26" t="s">
        <v>180</v>
      </c>
      <c r="C397" s="177">
        <v>1</v>
      </c>
      <c r="D397" s="46" t="s">
        <v>21</v>
      </c>
      <c r="E397" s="178"/>
      <c r="F397" s="179">
        <f>C397*E397</f>
        <v>0</v>
      </c>
      <c r="G397" s="186">
        <f>SUM(F377:F397)</f>
        <v>0</v>
      </c>
    </row>
    <row r="398" spans="1:7" s="42" customFormat="1" x14ac:dyDescent="0.2">
      <c r="A398" s="35"/>
      <c r="B398" s="23"/>
      <c r="C398" s="168"/>
      <c r="D398" s="33"/>
      <c r="E398" s="172"/>
      <c r="F398" s="171"/>
      <c r="G398" s="174"/>
    </row>
    <row r="399" spans="1:7" s="42" customFormat="1" x14ac:dyDescent="0.2">
      <c r="A399" s="44" t="s">
        <v>186</v>
      </c>
      <c r="B399" s="45" t="s">
        <v>182</v>
      </c>
      <c r="C399" s="177"/>
      <c r="D399" s="46"/>
      <c r="E399" s="178"/>
      <c r="F399" s="179"/>
      <c r="G399" s="186"/>
    </row>
    <row r="400" spans="1:7" s="42" customFormat="1" x14ac:dyDescent="0.2">
      <c r="A400" s="35" t="s">
        <v>17</v>
      </c>
      <c r="B400" s="26" t="s">
        <v>183</v>
      </c>
      <c r="C400" s="177">
        <f>C401+C402</f>
        <v>3976.2000000000003</v>
      </c>
      <c r="D400" s="46" t="s">
        <v>16</v>
      </c>
      <c r="E400" s="178"/>
      <c r="F400" s="179">
        <f>C400*E400</f>
        <v>0</v>
      </c>
      <c r="G400" s="186"/>
    </row>
    <row r="401" spans="1:7" s="42" customFormat="1" x14ac:dyDescent="0.2">
      <c r="A401" s="35" t="s">
        <v>19</v>
      </c>
      <c r="B401" s="23" t="s">
        <v>184</v>
      </c>
      <c r="C401" s="177">
        <v>2620.8000000000002</v>
      </c>
      <c r="D401" s="46" t="s">
        <v>16</v>
      </c>
      <c r="E401" s="178"/>
      <c r="F401" s="179">
        <f>C401*E401</f>
        <v>0</v>
      </c>
      <c r="G401" s="186"/>
    </row>
    <row r="402" spans="1:7" s="42" customFormat="1" x14ac:dyDescent="0.2">
      <c r="A402" s="46" t="s">
        <v>22</v>
      </c>
      <c r="B402" s="23" t="s">
        <v>185</v>
      </c>
      <c r="C402" s="177">
        <v>1355.4</v>
      </c>
      <c r="D402" s="46" t="s">
        <v>16</v>
      </c>
      <c r="E402" s="178"/>
      <c r="F402" s="179">
        <f>C402*E402</f>
        <v>0</v>
      </c>
      <c r="G402" s="186">
        <f>SUM(F400:F402)</f>
        <v>0</v>
      </c>
    </row>
    <row r="403" spans="1:7" s="42" customFormat="1" ht="11.25" customHeight="1" x14ac:dyDescent="0.2">
      <c r="A403" s="35"/>
      <c r="B403" s="26"/>
      <c r="C403" s="177"/>
      <c r="D403" s="46"/>
      <c r="E403" s="178"/>
      <c r="F403" s="179"/>
      <c r="G403" s="186"/>
    </row>
    <row r="404" spans="1:7" s="24" customFormat="1" ht="11.25" customHeight="1" x14ac:dyDescent="0.2">
      <c r="A404" s="31" t="s">
        <v>308</v>
      </c>
      <c r="B404" s="27" t="s">
        <v>252</v>
      </c>
      <c r="C404" s="168"/>
      <c r="D404" s="33"/>
      <c r="E404" s="172"/>
      <c r="F404" s="171"/>
      <c r="G404" s="174"/>
    </row>
    <row r="405" spans="1:7" s="24" customFormat="1" ht="14.1" customHeight="1" x14ac:dyDescent="0.2">
      <c r="A405" s="22" t="s">
        <v>17</v>
      </c>
      <c r="B405" s="23" t="s">
        <v>189</v>
      </c>
      <c r="C405" s="168">
        <v>4</v>
      </c>
      <c r="D405" s="33" t="s">
        <v>24</v>
      </c>
      <c r="E405" s="172"/>
      <c r="F405" s="171">
        <f>C405*E405</f>
        <v>0</v>
      </c>
      <c r="G405" s="174">
        <f>SUM(F405:F405)</f>
        <v>0</v>
      </c>
    </row>
    <row r="406" spans="1:7" s="24" customFormat="1" ht="14.1" customHeight="1" x14ac:dyDescent="0.2">
      <c r="A406" s="31"/>
      <c r="B406" s="34"/>
      <c r="C406" s="163"/>
      <c r="D406" s="11"/>
      <c r="E406" s="163"/>
      <c r="F406" s="163"/>
      <c r="G406" s="174"/>
    </row>
    <row r="407" spans="1:7" s="42" customFormat="1" x14ac:dyDescent="0.2">
      <c r="A407" s="35"/>
      <c r="B407" s="123" t="s">
        <v>309</v>
      </c>
      <c r="C407" s="123"/>
      <c r="D407" s="123"/>
      <c r="E407" s="123"/>
      <c r="F407" s="182" t="s">
        <v>192</v>
      </c>
      <c r="G407" s="186">
        <f>SUM(G280:G405)</f>
        <v>0</v>
      </c>
    </row>
    <row r="408" spans="1:7" s="42" customFormat="1" ht="25.5" x14ac:dyDescent="0.2">
      <c r="A408" s="35"/>
      <c r="B408" s="45" t="s">
        <v>310</v>
      </c>
      <c r="C408" s="177"/>
      <c r="D408" s="46"/>
      <c r="E408" s="178"/>
      <c r="F408" s="177"/>
      <c r="G408" s="186"/>
    </row>
    <row r="409" spans="1:7" s="39" customFormat="1" x14ac:dyDescent="0.2">
      <c r="A409" s="37" t="s">
        <v>14</v>
      </c>
      <c r="B409" s="38" t="s">
        <v>13</v>
      </c>
      <c r="C409" s="181"/>
      <c r="D409" s="181"/>
      <c r="E409" s="182"/>
      <c r="F409" s="183"/>
      <c r="G409" s="183"/>
    </row>
    <row r="410" spans="1:7" s="39" customFormat="1" x14ac:dyDescent="0.2">
      <c r="A410" s="40" t="s">
        <v>17</v>
      </c>
      <c r="B410" s="41" t="s">
        <v>20</v>
      </c>
      <c r="C410" s="177">
        <v>1</v>
      </c>
      <c r="D410" s="184" t="s">
        <v>21</v>
      </c>
      <c r="E410" s="185"/>
      <c r="F410" s="179">
        <f>C410*E410</f>
        <v>0</v>
      </c>
      <c r="G410" s="183">
        <f>SUM(F410:F410)</f>
        <v>0</v>
      </c>
    </row>
    <row r="411" spans="1:7" s="39" customFormat="1" x14ac:dyDescent="0.2">
      <c r="A411" s="35"/>
      <c r="B411" s="41"/>
      <c r="C411" s="177"/>
      <c r="D411" s="184"/>
      <c r="E411" s="185"/>
      <c r="F411" s="179"/>
      <c r="G411" s="183"/>
    </row>
    <row r="412" spans="1:7" s="39" customFormat="1" x14ac:dyDescent="0.2">
      <c r="A412" s="37" t="s">
        <v>27</v>
      </c>
      <c r="B412" s="38" t="s">
        <v>37</v>
      </c>
      <c r="C412" s="35"/>
      <c r="D412" s="184"/>
      <c r="E412" s="185"/>
      <c r="F412" s="179"/>
      <c r="G412" s="183"/>
    </row>
    <row r="413" spans="1:7" s="42" customFormat="1" x14ac:dyDescent="0.2">
      <c r="A413" s="35" t="s">
        <v>132</v>
      </c>
      <c r="B413" s="26" t="s">
        <v>57</v>
      </c>
      <c r="C413" s="177">
        <v>9.07</v>
      </c>
      <c r="D413" s="46" t="s">
        <v>30</v>
      </c>
      <c r="E413" s="178"/>
      <c r="F413" s="179">
        <f>C413*E413</f>
        <v>0</v>
      </c>
      <c r="G413" s="186"/>
    </row>
    <row r="414" spans="1:7" s="42" customFormat="1" x14ac:dyDescent="0.2">
      <c r="A414" s="35" t="s">
        <v>134</v>
      </c>
      <c r="B414" s="24" t="s">
        <v>75</v>
      </c>
      <c r="C414" s="168">
        <v>2.15</v>
      </c>
      <c r="D414" s="33" t="s">
        <v>30</v>
      </c>
      <c r="E414" s="168"/>
      <c r="F414" s="171">
        <f>C414*E414</f>
        <v>0</v>
      </c>
      <c r="G414" s="177"/>
    </row>
    <row r="415" spans="1:7" s="42" customFormat="1" x14ac:dyDescent="0.2">
      <c r="A415" s="35" t="s">
        <v>136</v>
      </c>
      <c r="B415" s="26" t="s">
        <v>311</v>
      </c>
      <c r="C415" s="177">
        <v>2.72</v>
      </c>
      <c r="D415" s="46" t="s">
        <v>30</v>
      </c>
      <c r="E415" s="178"/>
      <c r="F415" s="179">
        <f>C415*E415</f>
        <v>0</v>
      </c>
      <c r="G415" s="177"/>
    </row>
    <row r="416" spans="1:7" s="42" customFormat="1" x14ac:dyDescent="0.2">
      <c r="A416" s="22" t="s">
        <v>138</v>
      </c>
      <c r="B416" s="23" t="s">
        <v>83</v>
      </c>
      <c r="C416" s="168">
        <v>5.1999999999999998E-2</v>
      </c>
      <c r="D416" s="33" t="s">
        <v>30</v>
      </c>
      <c r="E416" s="172"/>
      <c r="F416" s="171">
        <f>C416*E416</f>
        <v>0</v>
      </c>
      <c r="G416" s="186">
        <f>SUM(F413:F416)</f>
        <v>0</v>
      </c>
    </row>
    <row r="417" spans="1:7" s="42" customFormat="1" x14ac:dyDescent="0.2">
      <c r="A417" s="35"/>
      <c r="C417" s="177"/>
      <c r="D417" s="177"/>
      <c r="E417" s="177"/>
      <c r="F417" s="177"/>
      <c r="G417" s="186"/>
    </row>
    <row r="418" spans="1:7" s="39" customFormat="1" x14ac:dyDescent="0.2">
      <c r="A418" s="37" t="s">
        <v>36</v>
      </c>
      <c r="B418" s="38" t="s">
        <v>87</v>
      </c>
      <c r="C418" s="177"/>
      <c r="D418" s="184"/>
      <c r="E418" s="185"/>
      <c r="F418" s="179"/>
      <c r="G418" s="183"/>
    </row>
    <row r="419" spans="1:7" s="39" customFormat="1" ht="27.75" x14ac:dyDescent="0.2">
      <c r="A419" s="35" t="s">
        <v>17</v>
      </c>
      <c r="B419" s="28" t="s">
        <v>228</v>
      </c>
      <c r="C419" s="168">
        <v>27.08</v>
      </c>
      <c r="D419" s="33" t="s">
        <v>16</v>
      </c>
      <c r="E419" s="172"/>
      <c r="F419" s="171">
        <f>C419*E419</f>
        <v>0</v>
      </c>
      <c r="G419" s="35"/>
    </row>
    <row r="420" spans="1:7" s="39" customFormat="1" ht="30" x14ac:dyDescent="0.25">
      <c r="A420" s="35" t="s">
        <v>19</v>
      </c>
      <c r="B420" s="23" t="s">
        <v>312</v>
      </c>
      <c r="C420" s="168">
        <v>26.66</v>
      </c>
      <c r="D420" s="33" t="s">
        <v>16</v>
      </c>
      <c r="E420" s="172"/>
      <c r="F420" s="171">
        <f>C420*E420</f>
        <v>0</v>
      </c>
      <c r="G420" s="186">
        <f>SUM(F419:F420)</f>
        <v>0</v>
      </c>
    </row>
    <row r="421" spans="1:7" s="42" customFormat="1" x14ac:dyDescent="0.2">
      <c r="A421" s="35"/>
      <c r="B421" s="26"/>
      <c r="C421" s="177"/>
      <c r="D421" s="46"/>
      <c r="E421" s="178"/>
      <c r="F421" s="177"/>
      <c r="G421" s="186"/>
    </row>
    <row r="422" spans="1:7" s="39" customFormat="1" ht="15" customHeight="1" x14ac:dyDescent="0.2">
      <c r="A422" s="37" t="s">
        <v>86</v>
      </c>
      <c r="B422" s="43" t="s">
        <v>96</v>
      </c>
      <c r="C422" s="177"/>
      <c r="D422" s="184"/>
      <c r="E422" s="185"/>
      <c r="F422" s="179"/>
      <c r="G422" s="183"/>
    </row>
    <row r="423" spans="1:7" s="42" customFormat="1" x14ac:dyDescent="0.2">
      <c r="A423" s="35" t="s">
        <v>17</v>
      </c>
      <c r="B423" s="26" t="s">
        <v>98</v>
      </c>
      <c r="C423" s="177">
        <v>54.43</v>
      </c>
      <c r="D423" s="46" t="s">
        <v>16</v>
      </c>
      <c r="E423" s="178"/>
      <c r="F423" s="179">
        <f>C423*E423</f>
        <v>0</v>
      </c>
      <c r="G423" s="186"/>
    </row>
    <row r="424" spans="1:7" s="42" customFormat="1" x14ac:dyDescent="0.2">
      <c r="A424" s="35" t="s">
        <v>19</v>
      </c>
      <c r="B424" s="26" t="s">
        <v>97</v>
      </c>
      <c r="C424" s="177">
        <v>53.05</v>
      </c>
      <c r="D424" s="46" t="s">
        <v>16</v>
      </c>
      <c r="E424" s="178"/>
      <c r="F424" s="179">
        <f>C424*E424</f>
        <v>0</v>
      </c>
      <c r="G424" s="186"/>
    </row>
    <row r="425" spans="1:7" s="42" customFormat="1" x14ac:dyDescent="0.2">
      <c r="A425" s="35" t="s">
        <v>22</v>
      </c>
      <c r="B425" s="26" t="s">
        <v>289</v>
      </c>
      <c r="C425" s="177">
        <v>66.39</v>
      </c>
      <c r="D425" s="46" t="s">
        <v>16</v>
      </c>
      <c r="E425" s="178"/>
      <c r="F425" s="179">
        <f>C425*E425</f>
        <v>0</v>
      </c>
      <c r="G425" s="186"/>
    </row>
    <row r="426" spans="1:7" s="42" customFormat="1" x14ac:dyDescent="0.2">
      <c r="A426" s="35" t="s">
        <v>25</v>
      </c>
      <c r="B426" s="26" t="s">
        <v>100</v>
      </c>
      <c r="C426" s="177">
        <f>C425</f>
        <v>66.39</v>
      </c>
      <c r="D426" s="46" t="s">
        <v>16</v>
      </c>
      <c r="E426" s="178"/>
      <c r="F426" s="179">
        <f>C426*E426</f>
        <v>0</v>
      </c>
      <c r="G426" s="186"/>
    </row>
    <row r="427" spans="1:7" s="42" customFormat="1" x14ac:dyDescent="0.2">
      <c r="A427" s="35" t="s">
        <v>42</v>
      </c>
      <c r="B427" s="26" t="s">
        <v>233</v>
      </c>
      <c r="C427" s="177">
        <v>34.56</v>
      </c>
      <c r="D427" s="46" t="s">
        <v>102</v>
      </c>
      <c r="E427" s="178"/>
      <c r="F427" s="179">
        <f>C427*E427</f>
        <v>0</v>
      </c>
      <c r="G427" s="186">
        <f>SUM(F423:F427)</f>
        <v>0</v>
      </c>
    </row>
    <row r="428" spans="1:7" s="42" customFormat="1" x14ac:dyDescent="0.2">
      <c r="B428" s="26"/>
      <c r="C428" s="177"/>
      <c r="D428" s="46"/>
      <c r="E428" s="178"/>
      <c r="F428" s="179"/>
      <c r="G428" s="186"/>
    </row>
    <row r="429" spans="1:7" s="42" customFormat="1" x14ac:dyDescent="0.2">
      <c r="A429" s="44" t="s">
        <v>95</v>
      </c>
      <c r="B429" s="45" t="s">
        <v>290</v>
      </c>
      <c r="C429" s="177"/>
      <c r="D429" s="46"/>
      <c r="E429" s="178"/>
      <c r="F429" s="179"/>
      <c r="G429" s="186"/>
    </row>
    <row r="430" spans="1:7" s="42" customFormat="1" x14ac:dyDescent="0.2">
      <c r="A430" s="35" t="s">
        <v>17</v>
      </c>
      <c r="B430" s="26" t="s">
        <v>291</v>
      </c>
      <c r="C430" s="177">
        <v>10.61</v>
      </c>
      <c r="D430" s="46" t="s">
        <v>16</v>
      </c>
      <c r="E430" s="178"/>
      <c r="F430" s="179">
        <f>C430*E430</f>
        <v>0</v>
      </c>
      <c r="G430" s="186"/>
    </row>
    <row r="431" spans="1:7" s="42" customFormat="1" ht="38.25" customHeight="1" x14ac:dyDescent="0.2">
      <c r="A431" s="35" t="s">
        <v>19</v>
      </c>
      <c r="B431" s="26" t="s">
        <v>292</v>
      </c>
      <c r="C431" s="177">
        <v>15.67</v>
      </c>
      <c r="D431" s="46" t="s">
        <v>16</v>
      </c>
      <c r="E431" s="178"/>
      <c r="F431" s="179">
        <f>C431*E431</f>
        <v>0</v>
      </c>
      <c r="G431" s="186"/>
    </row>
    <row r="432" spans="1:7" s="42" customFormat="1" x14ac:dyDescent="0.2">
      <c r="A432" s="35" t="s">
        <v>22</v>
      </c>
      <c r="B432" s="26" t="s">
        <v>293</v>
      </c>
      <c r="C432" s="177">
        <v>12.06</v>
      </c>
      <c r="D432" s="46" t="s">
        <v>102</v>
      </c>
      <c r="E432" s="178"/>
      <c r="F432" s="179">
        <f>C432*E432</f>
        <v>0</v>
      </c>
      <c r="G432" s="177"/>
    </row>
    <row r="433" spans="1:7" s="42" customFormat="1" x14ac:dyDescent="0.2">
      <c r="A433" s="35" t="s">
        <v>25</v>
      </c>
      <c r="B433" s="26" t="s">
        <v>294</v>
      </c>
      <c r="C433" s="177">
        <v>2</v>
      </c>
      <c r="D433" s="46" t="s">
        <v>24</v>
      </c>
      <c r="E433" s="178"/>
      <c r="F433" s="179">
        <f>C433*E433</f>
        <v>0</v>
      </c>
      <c r="G433" s="186"/>
    </row>
    <row r="434" spans="1:7" s="42" customFormat="1" x14ac:dyDescent="0.2">
      <c r="A434" s="35" t="s">
        <v>42</v>
      </c>
      <c r="B434" s="26" t="s">
        <v>313</v>
      </c>
      <c r="C434" s="177">
        <v>5.0599999999999996</v>
      </c>
      <c r="D434" s="46" t="s">
        <v>16</v>
      </c>
      <c r="E434" s="178"/>
      <c r="F434" s="179">
        <f>C434*E434</f>
        <v>0</v>
      </c>
      <c r="G434" s="186">
        <f>SUM(F430:F434)</f>
        <v>0</v>
      </c>
    </row>
    <row r="435" spans="1:7" s="42" customFormat="1" x14ac:dyDescent="0.2">
      <c r="A435" s="35"/>
      <c r="B435" s="26"/>
      <c r="C435" s="177"/>
      <c r="D435" s="46"/>
      <c r="E435" s="178"/>
      <c r="F435" s="179"/>
      <c r="G435" s="186"/>
    </row>
    <row r="436" spans="1:7" s="42" customFormat="1" x14ac:dyDescent="0.2">
      <c r="A436" s="44" t="s">
        <v>107</v>
      </c>
      <c r="B436" s="45" t="s">
        <v>182</v>
      </c>
      <c r="C436" s="177"/>
      <c r="D436" s="46"/>
      <c r="E436" s="178"/>
      <c r="F436" s="179"/>
      <c r="G436" s="186"/>
    </row>
    <row r="437" spans="1:7" s="42" customFormat="1" x14ac:dyDescent="0.2">
      <c r="A437" s="35" t="s">
        <v>17</v>
      </c>
      <c r="B437" s="26" t="s">
        <v>183</v>
      </c>
      <c r="C437" s="177">
        <f>+C438+C439</f>
        <v>173.88</v>
      </c>
      <c r="D437" s="46" t="s">
        <v>16</v>
      </c>
      <c r="E437" s="178"/>
      <c r="F437" s="179">
        <f>C437*E437</f>
        <v>0</v>
      </c>
      <c r="G437" s="186"/>
    </row>
    <row r="438" spans="1:7" s="42" customFormat="1" x14ac:dyDescent="0.2">
      <c r="A438" s="35" t="s">
        <v>19</v>
      </c>
      <c r="B438" s="23" t="s">
        <v>184</v>
      </c>
      <c r="C438" s="177">
        <v>86.25</v>
      </c>
      <c r="D438" s="46" t="s">
        <v>16</v>
      </c>
      <c r="E438" s="178"/>
      <c r="F438" s="179">
        <f>C438*E438</f>
        <v>0</v>
      </c>
      <c r="G438" s="186"/>
    </row>
    <row r="439" spans="1:7" s="42" customFormat="1" x14ac:dyDescent="0.2">
      <c r="A439" s="46" t="s">
        <v>22</v>
      </c>
      <c r="B439" s="23" t="s">
        <v>185</v>
      </c>
      <c r="C439" s="177">
        <v>87.63</v>
      </c>
      <c r="D439" s="46" t="s">
        <v>16</v>
      </c>
      <c r="E439" s="178"/>
      <c r="F439" s="179">
        <f>C439*E439</f>
        <v>0</v>
      </c>
      <c r="G439" s="186">
        <f>SUM(F437:F439)</f>
        <v>0</v>
      </c>
    </row>
    <row r="440" spans="1:7" s="42" customFormat="1" ht="11.25" customHeight="1" x14ac:dyDescent="0.2">
      <c r="A440" s="35"/>
      <c r="B440" s="26"/>
      <c r="C440" s="177"/>
      <c r="D440" s="46"/>
      <c r="E440" s="178"/>
      <c r="F440" s="179"/>
      <c r="G440" s="186"/>
    </row>
    <row r="441" spans="1:7" s="42" customFormat="1" x14ac:dyDescent="0.2">
      <c r="A441" s="35"/>
      <c r="B441" s="123" t="s">
        <v>314</v>
      </c>
      <c r="C441" s="123"/>
      <c r="D441" s="123"/>
      <c r="E441" s="123"/>
      <c r="F441" s="182" t="s">
        <v>192</v>
      </c>
      <c r="G441" s="186">
        <f>SUM(G410:G439)</f>
        <v>0</v>
      </c>
    </row>
    <row r="442" spans="1:7" s="42" customFormat="1" ht="13.5" customHeight="1" x14ac:dyDescent="0.2">
      <c r="A442" s="44"/>
      <c r="B442" s="48"/>
      <c r="C442" s="187"/>
      <c r="D442" s="187"/>
      <c r="E442" s="187"/>
      <c r="F442" s="182"/>
      <c r="G442" s="186"/>
    </row>
    <row r="443" spans="1:7" s="51" customFormat="1" ht="14.25" customHeight="1" x14ac:dyDescent="0.2">
      <c r="A443" s="49"/>
      <c r="B443" s="50" t="s">
        <v>315</v>
      </c>
      <c r="C443" s="188"/>
      <c r="D443" s="189"/>
      <c r="E443" s="190"/>
      <c r="F443" s="190"/>
      <c r="G443" s="191"/>
    </row>
    <row r="444" spans="1:7" s="54" customFormat="1" ht="15.75" x14ac:dyDescent="0.25">
      <c r="A444" s="52"/>
      <c r="B444" s="53" t="s">
        <v>316</v>
      </c>
      <c r="C444" s="192"/>
      <c r="D444" s="68"/>
      <c r="E444" s="193"/>
      <c r="F444" s="193"/>
      <c r="G444" s="193"/>
    </row>
    <row r="445" spans="1:7" s="54" customFormat="1" ht="15.75" x14ac:dyDescent="0.25">
      <c r="A445" s="35" t="s">
        <v>17</v>
      </c>
      <c r="B445" s="55" t="s">
        <v>317</v>
      </c>
      <c r="C445" s="194">
        <v>21</v>
      </c>
      <c r="D445" s="69" t="s">
        <v>24</v>
      </c>
      <c r="E445" s="195"/>
      <c r="F445" s="195">
        <f t="shared" ref="F445:F459" si="12">C445*E445</f>
        <v>0</v>
      </c>
      <c r="G445" s="195"/>
    </row>
    <row r="446" spans="1:7" s="54" customFormat="1" ht="15.75" x14ac:dyDescent="0.25">
      <c r="A446" s="35" t="s">
        <v>19</v>
      </c>
      <c r="B446" s="55" t="s">
        <v>318</v>
      </c>
      <c r="C446" s="194">
        <v>4</v>
      </c>
      <c r="D446" s="69" t="s">
        <v>24</v>
      </c>
      <c r="E446" s="195"/>
      <c r="F446" s="195">
        <f t="shared" si="12"/>
        <v>0</v>
      </c>
      <c r="G446" s="195"/>
    </row>
    <row r="447" spans="1:7" s="54" customFormat="1" ht="15.75" x14ac:dyDescent="0.25">
      <c r="A447" s="35" t="s">
        <v>22</v>
      </c>
      <c r="B447" s="55" t="s">
        <v>319</v>
      </c>
      <c r="C447" s="194">
        <v>6</v>
      </c>
      <c r="D447" s="69" t="s">
        <v>24</v>
      </c>
      <c r="E447" s="195"/>
      <c r="F447" s="195">
        <f t="shared" si="12"/>
        <v>0</v>
      </c>
      <c r="G447" s="195"/>
    </row>
    <row r="448" spans="1:7" s="54" customFormat="1" ht="30" customHeight="1" x14ac:dyDescent="0.25">
      <c r="A448" s="35" t="s">
        <v>25</v>
      </c>
      <c r="B448" s="56" t="s">
        <v>320</v>
      </c>
      <c r="C448" s="194">
        <v>12</v>
      </c>
      <c r="D448" s="69" t="s">
        <v>24</v>
      </c>
      <c r="E448" s="195"/>
      <c r="F448" s="195">
        <f t="shared" si="12"/>
        <v>0</v>
      </c>
      <c r="G448" s="195"/>
    </row>
    <row r="449" spans="1:7" s="58" customFormat="1" ht="29.25" customHeight="1" x14ac:dyDescent="0.25">
      <c r="A449" s="35" t="s">
        <v>42</v>
      </c>
      <c r="B449" s="57" t="s">
        <v>321</v>
      </c>
      <c r="C449" s="194">
        <v>2</v>
      </c>
      <c r="D449" s="161" t="s">
        <v>24</v>
      </c>
      <c r="E449" s="196"/>
      <c r="F449" s="196">
        <f t="shared" si="12"/>
        <v>0</v>
      </c>
      <c r="G449" s="196"/>
    </row>
    <row r="450" spans="1:7" s="54" customFormat="1" ht="30.75" customHeight="1" x14ac:dyDescent="0.25">
      <c r="A450" s="35" t="s">
        <v>44</v>
      </c>
      <c r="B450" s="56" t="s">
        <v>322</v>
      </c>
      <c r="C450" s="194">
        <v>1</v>
      </c>
      <c r="D450" s="69" t="s">
        <v>24</v>
      </c>
      <c r="E450" s="195"/>
      <c r="F450" s="195">
        <f t="shared" si="12"/>
        <v>0</v>
      </c>
      <c r="G450" s="195"/>
    </row>
    <row r="451" spans="1:7" s="58" customFormat="1" ht="15" x14ac:dyDescent="0.25">
      <c r="A451" s="35" t="s">
        <v>46</v>
      </c>
      <c r="B451" s="57" t="s">
        <v>323</v>
      </c>
      <c r="C451" s="194">
        <v>2</v>
      </c>
      <c r="D451" s="161" t="s">
        <v>24</v>
      </c>
      <c r="E451" s="196"/>
      <c r="F451" s="196">
        <f t="shared" si="12"/>
        <v>0</v>
      </c>
      <c r="G451" s="197"/>
    </row>
    <row r="452" spans="1:7" s="58" customFormat="1" ht="15" x14ac:dyDescent="0.25">
      <c r="A452" s="35" t="s">
        <v>105</v>
      </c>
      <c r="B452" s="57" t="s">
        <v>324</v>
      </c>
      <c r="C452" s="194">
        <v>2</v>
      </c>
      <c r="D452" s="161" t="s">
        <v>24</v>
      </c>
      <c r="E452" s="196"/>
      <c r="F452" s="196">
        <f t="shared" si="12"/>
        <v>0</v>
      </c>
      <c r="G452" s="197"/>
    </row>
    <row r="453" spans="1:7" s="54" customFormat="1" ht="15.75" x14ac:dyDescent="0.25">
      <c r="A453" s="35" t="s">
        <v>152</v>
      </c>
      <c r="B453" s="55" t="s">
        <v>325</v>
      </c>
      <c r="C453" s="194">
        <v>2</v>
      </c>
      <c r="D453" s="69" t="s">
        <v>24</v>
      </c>
      <c r="E453" s="195"/>
      <c r="F453" s="196">
        <f t="shared" si="12"/>
        <v>0</v>
      </c>
      <c r="G453" s="195"/>
    </row>
    <row r="454" spans="1:7" s="58" customFormat="1" ht="15" x14ac:dyDescent="0.25">
      <c r="A454" s="35" t="s">
        <v>154</v>
      </c>
      <c r="B454" s="57" t="s">
        <v>326</v>
      </c>
      <c r="C454" s="194">
        <v>3</v>
      </c>
      <c r="D454" s="161" t="s">
        <v>24</v>
      </c>
      <c r="E454" s="196"/>
      <c r="F454" s="196">
        <f t="shared" si="12"/>
        <v>0</v>
      </c>
      <c r="G454" s="197"/>
    </row>
    <row r="455" spans="1:7" s="58" customFormat="1" ht="15" x14ac:dyDescent="0.25">
      <c r="A455" s="35" t="s">
        <v>156</v>
      </c>
      <c r="B455" s="57" t="s">
        <v>327</v>
      </c>
      <c r="C455" s="194">
        <v>3</v>
      </c>
      <c r="D455" s="161" t="s">
        <v>24</v>
      </c>
      <c r="E455" s="196"/>
      <c r="F455" s="196">
        <f t="shared" si="12"/>
        <v>0</v>
      </c>
      <c r="G455" s="197"/>
    </row>
    <row r="456" spans="1:7" s="58" customFormat="1" ht="38.25" x14ac:dyDescent="0.25">
      <c r="A456" s="35" t="s">
        <v>158</v>
      </c>
      <c r="B456" s="59" t="s">
        <v>328</v>
      </c>
      <c r="C456" s="194">
        <v>14</v>
      </c>
      <c r="D456" s="161" t="s">
        <v>24</v>
      </c>
      <c r="E456" s="196"/>
      <c r="F456" s="196">
        <f t="shared" si="12"/>
        <v>0</v>
      </c>
      <c r="G456" s="197"/>
    </row>
    <row r="457" spans="1:7" s="54" customFormat="1" ht="15.75" x14ac:dyDescent="0.25">
      <c r="A457" s="32" t="s">
        <v>160</v>
      </c>
      <c r="B457" s="55" t="s">
        <v>329</v>
      </c>
      <c r="C457" s="194">
        <v>4</v>
      </c>
      <c r="D457" s="69" t="s">
        <v>24</v>
      </c>
      <c r="E457" s="195"/>
      <c r="F457" s="195">
        <f t="shared" si="12"/>
        <v>0</v>
      </c>
      <c r="G457" s="195"/>
    </row>
    <row r="458" spans="1:7" s="54" customFormat="1" ht="15.75" x14ac:dyDescent="0.25">
      <c r="A458" s="32" t="s">
        <v>162</v>
      </c>
      <c r="B458" s="55" t="s">
        <v>330</v>
      </c>
      <c r="C458" s="194">
        <v>3</v>
      </c>
      <c r="D458" s="69" t="s">
        <v>24</v>
      </c>
      <c r="E458" s="195"/>
      <c r="F458" s="195">
        <f t="shared" si="12"/>
        <v>0</v>
      </c>
      <c r="G458" s="195"/>
    </row>
    <row r="459" spans="1:7" s="54" customFormat="1" ht="27.75" customHeight="1" x14ac:dyDescent="0.25">
      <c r="A459" s="32" t="s">
        <v>164</v>
      </c>
      <c r="B459" s="60" t="s">
        <v>331</v>
      </c>
      <c r="C459" s="194">
        <v>1</v>
      </c>
      <c r="D459" s="69" t="s">
        <v>24</v>
      </c>
      <c r="E459" s="198"/>
      <c r="F459" s="195">
        <f t="shared" si="12"/>
        <v>0</v>
      </c>
      <c r="G459" s="195"/>
    </row>
    <row r="460" spans="1:7" s="54" customFormat="1" ht="15.75" x14ac:dyDescent="0.25">
      <c r="A460" s="61"/>
      <c r="B460" s="55" t="s">
        <v>332</v>
      </c>
      <c r="C460" s="194"/>
      <c r="D460" s="69"/>
      <c r="E460" s="195"/>
      <c r="F460" s="195"/>
      <c r="G460" s="195"/>
    </row>
    <row r="461" spans="1:7" s="54" customFormat="1" ht="29.25" customHeight="1" x14ac:dyDescent="0.25">
      <c r="A461" s="35" t="s">
        <v>167</v>
      </c>
      <c r="B461" s="56" t="s">
        <v>333</v>
      </c>
      <c r="C461" s="194">
        <v>30</v>
      </c>
      <c r="D461" s="69" t="s">
        <v>334</v>
      </c>
      <c r="E461" s="198"/>
      <c r="F461" s="195">
        <f>C461*E461</f>
        <v>0</v>
      </c>
      <c r="G461" s="195"/>
    </row>
    <row r="462" spans="1:7" s="54" customFormat="1" ht="15.75" x14ac:dyDescent="0.25">
      <c r="A462" s="61"/>
      <c r="B462" s="62" t="s">
        <v>335</v>
      </c>
      <c r="C462" s="194"/>
      <c r="D462" s="69"/>
      <c r="E462" s="195"/>
      <c r="F462" s="195"/>
      <c r="G462" s="195"/>
    </row>
    <row r="463" spans="1:7" s="54" customFormat="1" ht="15.75" x14ac:dyDescent="0.25">
      <c r="A463" s="61"/>
      <c r="B463" s="62" t="s">
        <v>336</v>
      </c>
      <c r="C463" s="194"/>
      <c r="D463" s="69"/>
      <c r="E463" s="195"/>
      <c r="F463" s="195"/>
      <c r="G463" s="195"/>
    </row>
    <row r="464" spans="1:7" s="54" customFormat="1" ht="15.75" x14ac:dyDescent="0.25">
      <c r="A464" s="61"/>
      <c r="B464" s="62" t="s">
        <v>337</v>
      </c>
      <c r="C464" s="194"/>
      <c r="D464" s="69"/>
      <c r="E464" s="195"/>
      <c r="F464" s="195"/>
      <c r="G464" s="195"/>
    </row>
    <row r="465" spans="1:7" s="54" customFormat="1" ht="15.75" x14ac:dyDescent="0.25">
      <c r="A465" s="61"/>
      <c r="B465" s="62" t="s">
        <v>338</v>
      </c>
      <c r="C465" s="194"/>
      <c r="D465" s="69"/>
      <c r="E465" s="195"/>
      <c r="F465" s="195"/>
      <c r="G465" s="195"/>
    </row>
    <row r="466" spans="1:7" s="54" customFormat="1" ht="15.75" x14ac:dyDescent="0.25">
      <c r="A466" s="35" t="s">
        <v>66</v>
      </c>
      <c r="B466" s="55" t="s">
        <v>339</v>
      </c>
      <c r="C466" s="194">
        <v>1</v>
      </c>
      <c r="D466" s="69" t="s">
        <v>24</v>
      </c>
      <c r="E466" s="195"/>
      <c r="F466" s="195">
        <f>C466*E466</f>
        <v>0</v>
      </c>
      <c r="G466" s="195"/>
    </row>
    <row r="467" spans="1:7" s="64" customFormat="1" ht="15" x14ac:dyDescent="0.25">
      <c r="A467" s="63" t="s">
        <v>68</v>
      </c>
      <c r="B467" s="57" t="s">
        <v>340</v>
      </c>
      <c r="C467" s="194">
        <v>1</v>
      </c>
      <c r="D467" s="161" t="s">
        <v>24</v>
      </c>
      <c r="E467" s="196"/>
      <c r="F467" s="195">
        <f>C467*E467</f>
        <v>0</v>
      </c>
      <c r="G467" s="194"/>
    </row>
    <row r="468" spans="1:7" s="64" customFormat="1" ht="15" x14ac:dyDescent="0.25">
      <c r="A468" s="63" t="s">
        <v>70</v>
      </c>
      <c r="B468" s="57" t="s">
        <v>341</v>
      </c>
      <c r="C468" s="194">
        <v>1</v>
      </c>
      <c r="D468" s="161" t="s">
        <v>24</v>
      </c>
      <c r="E468" s="196"/>
      <c r="F468" s="195">
        <f>C468*E468</f>
        <v>0</v>
      </c>
      <c r="G468" s="199">
        <f>SUM(F445:F468)</f>
        <v>0</v>
      </c>
    </row>
    <row r="469" spans="1:7" s="54" customFormat="1" ht="15.75" x14ac:dyDescent="0.25">
      <c r="A469" s="35"/>
      <c r="B469" s="66"/>
      <c r="C469" s="192"/>
      <c r="D469" s="68"/>
      <c r="E469" s="193"/>
      <c r="F469" s="193"/>
      <c r="G469" s="193"/>
    </row>
    <row r="470" spans="1:7" s="54" customFormat="1" ht="15.75" x14ac:dyDescent="0.25">
      <c r="A470" s="67"/>
      <c r="B470" s="116" t="s">
        <v>342</v>
      </c>
      <c r="C470" s="116"/>
      <c r="D470" s="116"/>
      <c r="E470" s="116"/>
      <c r="F470" s="182" t="s">
        <v>192</v>
      </c>
      <c r="G470" s="200">
        <f>SUM(G468)</f>
        <v>0</v>
      </c>
    </row>
    <row r="471" spans="1:7" s="54" customFormat="1" ht="15.75" x14ac:dyDescent="0.25">
      <c r="A471" s="52"/>
      <c r="B471" s="53" t="s">
        <v>343</v>
      </c>
      <c r="C471" s="192"/>
      <c r="D471" s="68"/>
      <c r="E471" s="193"/>
      <c r="F471" s="193"/>
      <c r="G471" s="193"/>
    </row>
    <row r="472" spans="1:7" s="54" customFormat="1" ht="15.75" x14ac:dyDescent="0.25">
      <c r="A472" s="35" t="s">
        <v>17</v>
      </c>
      <c r="B472" s="55" t="s">
        <v>317</v>
      </c>
      <c r="C472" s="194">
        <v>63</v>
      </c>
      <c r="D472" s="69" t="s">
        <v>24</v>
      </c>
      <c r="E472" s="195"/>
      <c r="F472" s="195">
        <f t="shared" ref="F472:F483" si="13">C472*E472</f>
        <v>0</v>
      </c>
      <c r="G472" s="195"/>
    </row>
    <row r="473" spans="1:7" s="54" customFormat="1" ht="15.75" x14ac:dyDescent="0.25">
      <c r="A473" s="35" t="s">
        <v>19</v>
      </c>
      <c r="B473" s="55" t="s">
        <v>318</v>
      </c>
      <c r="C473" s="194">
        <v>27</v>
      </c>
      <c r="D473" s="69" t="s">
        <v>24</v>
      </c>
      <c r="E473" s="195"/>
      <c r="F473" s="195">
        <f t="shared" si="13"/>
        <v>0</v>
      </c>
      <c r="G473" s="195"/>
    </row>
    <row r="474" spans="1:7" s="54" customFormat="1" ht="15.75" x14ac:dyDescent="0.25">
      <c r="A474" s="35" t="s">
        <v>22</v>
      </c>
      <c r="B474" s="55" t="s">
        <v>319</v>
      </c>
      <c r="C474" s="194">
        <v>1</v>
      </c>
      <c r="D474" s="69" t="s">
        <v>24</v>
      </c>
      <c r="E474" s="195"/>
      <c r="F474" s="195">
        <f t="shared" si="13"/>
        <v>0</v>
      </c>
      <c r="G474" s="195"/>
    </row>
    <row r="475" spans="1:7" s="54" customFormat="1" ht="15.75" x14ac:dyDescent="0.25">
      <c r="A475" s="35" t="s">
        <v>25</v>
      </c>
      <c r="B475" s="55" t="s">
        <v>344</v>
      </c>
      <c r="C475" s="194">
        <v>27</v>
      </c>
      <c r="D475" s="69" t="s">
        <v>24</v>
      </c>
      <c r="E475" s="195"/>
      <c r="F475" s="195">
        <f t="shared" si="13"/>
        <v>0</v>
      </c>
      <c r="G475" s="195"/>
    </row>
    <row r="476" spans="1:7" s="58" customFormat="1" ht="27.75" customHeight="1" x14ac:dyDescent="0.25">
      <c r="A476" s="35" t="s">
        <v>42</v>
      </c>
      <c r="B476" s="57" t="s">
        <v>345</v>
      </c>
      <c r="C476" s="194">
        <v>11</v>
      </c>
      <c r="D476" s="161" t="s">
        <v>24</v>
      </c>
      <c r="E476" s="196"/>
      <c r="F476" s="196">
        <f t="shared" si="13"/>
        <v>0</v>
      </c>
      <c r="G476" s="196"/>
    </row>
    <row r="477" spans="1:7" s="54" customFormat="1" ht="25.5" x14ac:dyDescent="0.25">
      <c r="A477" s="35" t="s">
        <v>44</v>
      </c>
      <c r="B477" s="56" t="s">
        <v>346</v>
      </c>
      <c r="C477" s="194">
        <v>4</v>
      </c>
      <c r="D477" s="69" t="s">
        <v>24</v>
      </c>
      <c r="E477" s="195"/>
      <c r="F477" s="195">
        <f t="shared" si="13"/>
        <v>0</v>
      </c>
      <c r="G477" s="195"/>
    </row>
    <row r="478" spans="1:7" s="58" customFormat="1" ht="15" x14ac:dyDescent="0.25">
      <c r="A478" s="35" t="s">
        <v>46</v>
      </c>
      <c r="B478" s="57" t="s">
        <v>323</v>
      </c>
      <c r="C478" s="194">
        <v>9</v>
      </c>
      <c r="D478" s="161" t="s">
        <v>24</v>
      </c>
      <c r="E478" s="196"/>
      <c r="F478" s="196">
        <f t="shared" si="13"/>
        <v>0</v>
      </c>
      <c r="G478" s="197"/>
    </row>
    <row r="479" spans="1:7" s="58" customFormat="1" ht="15" x14ac:dyDescent="0.25">
      <c r="A479" s="35" t="s">
        <v>105</v>
      </c>
      <c r="B479" s="57" t="s">
        <v>324</v>
      </c>
      <c r="C479" s="194">
        <v>9</v>
      </c>
      <c r="D479" s="161" t="s">
        <v>24</v>
      </c>
      <c r="E479" s="196"/>
      <c r="F479" s="196">
        <f t="shared" si="13"/>
        <v>0</v>
      </c>
      <c r="G479" s="197"/>
    </row>
    <row r="480" spans="1:7" s="54" customFormat="1" ht="15.75" x14ac:dyDescent="0.25">
      <c r="A480" s="35" t="s">
        <v>152</v>
      </c>
      <c r="B480" s="55" t="s">
        <v>325</v>
      </c>
      <c r="C480" s="194">
        <v>2</v>
      </c>
      <c r="D480" s="69" t="s">
        <v>24</v>
      </c>
      <c r="E480" s="195"/>
      <c r="F480" s="196">
        <f t="shared" si="13"/>
        <v>0</v>
      </c>
      <c r="G480" s="195"/>
    </row>
    <row r="481" spans="1:7" s="58" customFormat="1" ht="39" customHeight="1" x14ac:dyDescent="0.25">
      <c r="A481" s="35" t="s">
        <v>154</v>
      </c>
      <c r="B481" s="59" t="s">
        <v>347</v>
      </c>
      <c r="C481" s="194">
        <v>50</v>
      </c>
      <c r="D481" s="161" t="s">
        <v>24</v>
      </c>
      <c r="E481" s="196"/>
      <c r="F481" s="196">
        <f t="shared" si="13"/>
        <v>0</v>
      </c>
      <c r="G481" s="197"/>
    </row>
    <row r="482" spans="1:7" s="54" customFormat="1" ht="15.75" x14ac:dyDescent="0.25">
      <c r="A482" s="35" t="s">
        <v>156</v>
      </c>
      <c r="B482" s="55" t="s">
        <v>329</v>
      </c>
      <c r="C482" s="194">
        <v>4</v>
      </c>
      <c r="D482" s="69" t="s">
        <v>24</v>
      </c>
      <c r="E482" s="195"/>
      <c r="F482" s="195">
        <f t="shared" si="13"/>
        <v>0</v>
      </c>
      <c r="G482" s="195"/>
    </row>
    <row r="483" spans="1:7" s="54" customFormat="1" ht="26.25" x14ac:dyDescent="0.25">
      <c r="A483" s="35" t="s">
        <v>158</v>
      </c>
      <c r="B483" s="60" t="s">
        <v>348</v>
      </c>
      <c r="C483" s="194">
        <v>1</v>
      </c>
      <c r="D483" s="69" t="s">
        <v>24</v>
      </c>
      <c r="E483" s="198"/>
      <c r="F483" s="195">
        <f t="shared" si="13"/>
        <v>0</v>
      </c>
      <c r="G483" s="195"/>
    </row>
    <row r="484" spans="1:7" s="54" customFormat="1" ht="15.75" x14ac:dyDescent="0.25">
      <c r="A484" s="69"/>
      <c r="B484" s="55" t="s">
        <v>349</v>
      </c>
      <c r="C484" s="194"/>
      <c r="D484" s="69"/>
      <c r="E484" s="195"/>
      <c r="F484" s="195"/>
      <c r="G484" s="195"/>
    </row>
    <row r="485" spans="1:7" s="54" customFormat="1" ht="26.25" x14ac:dyDescent="0.25">
      <c r="A485" s="69" t="s">
        <v>58</v>
      </c>
      <c r="B485" s="60" t="s">
        <v>350</v>
      </c>
      <c r="C485" s="194">
        <v>60</v>
      </c>
      <c r="D485" s="69" t="s">
        <v>334</v>
      </c>
      <c r="E485" s="198"/>
      <c r="F485" s="195">
        <f>C485*E485</f>
        <v>0</v>
      </c>
      <c r="G485" s="195"/>
    </row>
    <row r="486" spans="1:7" s="54" customFormat="1" ht="15.75" x14ac:dyDescent="0.25">
      <c r="A486" s="69"/>
      <c r="B486" s="62" t="s">
        <v>335</v>
      </c>
      <c r="C486" s="194"/>
      <c r="D486" s="69"/>
      <c r="E486" s="195"/>
      <c r="F486" s="195"/>
      <c r="G486" s="195"/>
    </row>
    <row r="487" spans="1:7" s="54" customFormat="1" ht="15.75" x14ac:dyDescent="0.25">
      <c r="A487" s="69"/>
      <c r="B487" s="62" t="s">
        <v>336</v>
      </c>
      <c r="C487" s="194"/>
      <c r="D487" s="69"/>
      <c r="E487" s="195"/>
      <c r="F487" s="195"/>
      <c r="G487" s="195"/>
    </row>
    <row r="488" spans="1:7" s="54" customFormat="1" ht="15.75" x14ac:dyDescent="0.25">
      <c r="A488" s="69"/>
      <c r="B488" s="62" t="s">
        <v>337</v>
      </c>
      <c r="C488" s="194"/>
      <c r="D488" s="69"/>
      <c r="E488" s="195"/>
      <c r="F488" s="195"/>
      <c r="G488" s="195"/>
    </row>
    <row r="489" spans="1:7" s="54" customFormat="1" ht="15.75" x14ac:dyDescent="0.25">
      <c r="A489" s="69"/>
      <c r="B489" s="62" t="s">
        <v>338</v>
      </c>
      <c r="C489" s="194"/>
      <c r="D489" s="69"/>
      <c r="E489" s="195"/>
      <c r="F489" s="195"/>
      <c r="G489" s="195"/>
    </row>
    <row r="490" spans="1:7" s="54" customFormat="1" ht="26.25" x14ac:dyDescent="0.25">
      <c r="A490" s="69" t="s">
        <v>60</v>
      </c>
      <c r="B490" s="60" t="s">
        <v>351</v>
      </c>
      <c r="C490" s="194">
        <v>1</v>
      </c>
      <c r="D490" s="69" t="s">
        <v>24</v>
      </c>
      <c r="E490" s="198"/>
      <c r="F490" s="195">
        <f>C490*E490</f>
        <v>0</v>
      </c>
      <c r="G490" s="195"/>
    </row>
    <row r="491" spans="1:7" s="54" customFormat="1" ht="15.75" x14ac:dyDescent="0.25">
      <c r="A491" s="69"/>
      <c r="B491" s="55" t="s">
        <v>352</v>
      </c>
      <c r="C491" s="194"/>
      <c r="D491" s="69"/>
      <c r="E491" s="195"/>
      <c r="F491" s="195"/>
      <c r="G491" s="195"/>
    </row>
    <row r="492" spans="1:7" s="54" customFormat="1" ht="15.75" x14ac:dyDescent="0.25">
      <c r="A492" s="69"/>
      <c r="B492" s="55" t="s">
        <v>353</v>
      </c>
      <c r="C492" s="194"/>
      <c r="D492" s="69"/>
      <c r="E492" s="195"/>
      <c r="F492" s="195"/>
      <c r="G492" s="195"/>
    </row>
    <row r="493" spans="1:7" s="54" customFormat="1" ht="26.25" x14ac:dyDescent="0.25">
      <c r="A493" s="69" t="s">
        <v>62</v>
      </c>
      <c r="B493" s="60" t="s">
        <v>354</v>
      </c>
      <c r="C493" s="194">
        <v>50</v>
      </c>
      <c r="D493" s="69" t="s">
        <v>334</v>
      </c>
      <c r="E493" s="201"/>
      <c r="F493" s="195">
        <f>C493*E493</f>
        <v>0</v>
      </c>
      <c r="G493" s="195"/>
    </row>
    <row r="494" spans="1:7" s="54" customFormat="1" ht="15.75" x14ac:dyDescent="0.25">
      <c r="A494" s="69"/>
      <c r="B494" s="62" t="s">
        <v>355</v>
      </c>
      <c r="C494" s="194"/>
      <c r="D494" s="69"/>
      <c r="E494" s="195"/>
      <c r="F494" s="195"/>
      <c r="G494" s="195"/>
    </row>
    <row r="495" spans="1:7" s="54" customFormat="1" ht="15.75" x14ac:dyDescent="0.25">
      <c r="A495" s="69"/>
      <c r="B495" s="62" t="s">
        <v>356</v>
      </c>
      <c r="C495" s="194"/>
      <c r="D495" s="69"/>
      <c r="E495" s="195"/>
      <c r="F495" s="195"/>
      <c r="G495" s="195"/>
    </row>
    <row r="496" spans="1:7" s="54" customFormat="1" ht="15.75" x14ac:dyDescent="0.25">
      <c r="A496" s="69"/>
      <c r="B496" s="62" t="s">
        <v>357</v>
      </c>
      <c r="C496" s="194"/>
      <c r="D496" s="69"/>
      <c r="E496" s="195"/>
      <c r="F496" s="195"/>
      <c r="G496" s="195"/>
    </row>
    <row r="497" spans="1:7" s="54" customFormat="1" ht="15.75" x14ac:dyDescent="0.25">
      <c r="A497" s="69"/>
      <c r="B497" s="62" t="s">
        <v>358</v>
      </c>
      <c r="C497" s="194"/>
      <c r="D497" s="69"/>
      <c r="E497" s="195"/>
      <c r="F497" s="195"/>
      <c r="G497" s="195"/>
    </row>
    <row r="498" spans="1:7" s="54" customFormat="1" ht="15.75" x14ac:dyDescent="0.25">
      <c r="A498" s="69" t="s">
        <v>64</v>
      </c>
      <c r="B498" s="55" t="s">
        <v>339</v>
      </c>
      <c r="C498" s="194">
        <v>1</v>
      </c>
      <c r="D498" s="69" t="s">
        <v>24</v>
      </c>
      <c r="E498" s="195"/>
      <c r="F498" s="195">
        <f t="shared" ref="F498:F500" si="14">C498*E498</f>
        <v>0</v>
      </c>
      <c r="G498" s="195"/>
    </row>
    <row r="499" spans="1:7" s="64" customFormat="1" ht="15" x14ac:dyDescent="0.25">
      <c r="A499" s="2" t="s">
        <v>66</v>
      </c>
      <c r="B499" s="57" t="s">
        <v>340</v>
      </c>
      <c r="C499" s="194">
        <v>1</v>
      </c>
      <c r="D499" s="161" t="s">
        <v>24</v>
      </c>
      <c r="E499" s="196"/>
      <c r="F499" s="195">
        <f t="shared" si="14"/>
        <v>0</v>
      </c>
      <c r="G499" s="194"/>
    </row>
    <row r="500" spans="1:7" s="64" customFormat="1" ht="15" x14ac:dyDescent="0.25">
      <c r="A500" s="69" t="s">
        <v>68</v>
      </c>
      <c r="B500" s="57" t="s">
        <v>341</v>
      </c>
      <c r="C500" s="194">
        <v>1</v>
      </c>
      <c r="D500" s="161" t="s">
        <v>24</v>
      </c>
      <c r="E500" s="196"/>
      <c r="F500" s="195">
        <f t="shared" si="14"/>
        <v>0</v>
      </c>
      <c r="G500" s="199">
        <f>SUM(F472:F500)</f>
        <v>0</v>
      </c>
    </row>
    <row r="501" spans="1:7" s="54" customFormat="1" ht="15.75" x14ac:dyDescent="0.25">
      <c r="A501" s="68"/>
      <c r="B501" s="66"/>
      <c r="C501" s="192"/>
      <c r="D501" s="68"/>
      <c r="E501" s="193"/>
      <c r="F501" s="193"/>
      <c r="G501" s="193"/>
    </row>
    <row r="502" spans="1:7" s="61" customFormat="1" ht="14.25" x14ac:dyDescent="0.2">
      <c r="A502" s="69"/>
      <c r="B502" s="116" t="s">
        <v>359</v>
      </c>
      <c r="C502" s="116"/>
      <c r="D502" s="116"/>
      <c r="E502" s="116"/>
      <c r="F502" s="182" t="s">
        <v>192</v>
      </c>
      <c r="G502" s="200">
        <f>SUM(G500)</f>
        <v>0</v>
      </c>
    </row>
    <row r="503" spans="1:7" s="54" customFormat="1" ht="15.75" x14ac:dyDescent="0.25">
      <c r="A503" s="52"/>
      <c r="B503" s="53" t="s">
        <v>360</v>
      </c>
      <c r="C503" s="192"/>
      <c r="D503" s="68"/>
      <c r="E503" s="193"/>
      <c r="F503" s="193"/>
      <c r="G503" s="193"/>
    </row>
    <row r="504" spans="1:7" s="54" customFormat="1" ht="15.75" x14ac:dyDescent="0.25">
      <c r="A504" s="35" t="s">
        <v>17</v>
      </c>
      <c r="B504" s="55" t="s">
        <v>317</v>
      </c>
      <c r="C504" s="194">
        <v>69</v>
      </c>
      <c r="D504" s="69" t="s">
        <v>24</v>
      </c>
      <c r="E504" s="195"/>
      <c r="F504" s="195">
        <f t="shared" ref="F504:F514" si="15">C504*E504</f>
        <v>0</v>
      </c>
      <c r="G504" s="195"/>
    </row>
    <row r="505" spans="1:7" s="54" customFormat="1" ht="15.75" x14ac:dyDescent="0.25">
      <c r="A505" s="35" t="s">
        <v>19</v>
      </c>
      <c r="B505" s="55" t="s">
        <v>318</v>
      </c>
      <c r="C505" s="194">
        <v>31</v>
      </c>
      <c r="D505" s="69" t="s">
        <v>24</v>
      </c>
      <c r="E505" s="195"/>
      <c r="F505" s="195">
        <f t="shared" si="15"/>
        <v>0</v>
      </c>
      <c r="G505" s="195"/>
    </row>
    <row r="506" spans="1:7" s="54" customFormat="1" ht="26.25" x14ac:dyDescent="0.25">
      <c r="A506" s="35" t="s">
        <v>22</v>
      </c>
      <c r="B506" s="60" t="s">
        <v>361</v>
      </c>
      <c r="C506" s="194">
        <v>51</v>
      </c>
      <c r="D506" s="69" t="s">
        <v>24</v>
      </c>
      <c r="E506" s="195"/>
      <c r="F506" s="195">
        <f t="shared" si="15"/>
        <v>0</v>
      </c>
      <c r="G506" s="195"/>
    </row>
    <row r="507" spans="1:7" s="58" customFormat="1" ht="29.25" customHeight="1" x14ac:dyDescent="0.25">
      <c r="A507" s="35" t="s">
        <v>25</v>
      </c>
      <c r="B507" s="57" t="s">
        <v>345</v>
      </c>
      <c r="C507" s="194">
        <v>26</v>
      </c>
      <c r="D507" s="161" t="s">
        <v>24</v>
      </c>
      <c r="E507" s="196"/>
      <c r="F507" s="196">
        <f t="shared" si="15"/>
        <v>0</v>
      </c>
      <c r="G507" s="196"/>
    </row>
    <row r="508" spans="1:7" s="54" customFormat="1" ht="28.5" customHeight="1" x14ac:dyDescent="0.25">
      <c r="A508" s="35" t="s">
        <v>42</v>
      </c>
      <c r="B508" s="60" t="s">
        <v>346</v>
      </c>
      <c r="C508" s="194">
        <v>7</v>
      </c>
      <c r="D508" s="69" t="s">
        <v>24</v>
      </c>
      <c r="E508" s="195"/>
      <c r="F508" s="195">
        <f t="shared" si="15"/>
        <v>0</v>
      </c>
      <c r="G508" s="195"/>
    </row>
    <row r="509" spans="1:7" s="58" customFormat="1" ht="15" x14ac:dyDescent="0.25">
      <c r="A509" s="35" t="s">
        <v>44</v>
      </c>
      <c r="B509" s="57" t="s">
        <v>323</v>
      </c>
      <c r="C509" s="194">
        <v>26</v>
      </c>
      <c r="D509" s="161" t="s">
        <v>24</v>
      </c>
      <c r="E509" s="196"/>
      <c r="F509" s="196">
        <f t="shared" si="15"/>
        <v>0</v>
      </c>
      <c r="G509" s="197"/>
    </row>
    <row r="510" spans="1:7" s="58" customFormat="1" ht="15" x14ac:dyDescent="0.25">
      <c r="A510" s="35" t="s">
        <v>46</v>
      </c>
      <c r="B510" s="57" t="s">
        <v>324</v>
      </c>
      <c r="C510" s="194">
        <v>26</v>
      </c>
      <c r="D510" s="161" t="s">
        <v>24</v>
      </c>
      <c r="E510" s="196"/>
      <c r="F510" s="196">
        <f t="shared" si="15"/>
        <v>0</v>
      </c>
      <c r="G510" s="197"/>
    </row>
    <row r="511" spans="1:7" s="54" customFormat="1" ht="15.75" x14ac:dyDescent="0.25">
      <c r="A511" s="35" t="s">
        <v>105</v>
      </c>
      <c r="B511" s="55" t="s">
        <v>325</v>
      </c>
      <c r="C511" s="194">
        <v>2</v>
      </c>
      <c r="D511" s="69" t="s">
        <v>24</v>
      </c>
      <c r="E511" s="195"/>
      <c r="F511" s="196">
        <f t="shared" si="15"/>
        <v>0</v>
      </c>
      <c r="G511" s="195"/>
    </row>
    <row r="512" spans="1:7" s="58" customFormat="1" ht="38.25" customHeight="1" x14ac:dyDescent="0.25">
      <c r="A512" s="35" t="s">
        <v>152</v>
      </c>
      <c r="B512" s="70" t="s">
        <v>347</v>
      </c>
      <c r="C512" s="194">
        <v>56</v>
      </c>
      <c r="D512" s="161" t="s">
        <v>24</v>
      </c>
      <c r="E512" s="196"/>
      <c r="F512" s="196">
        <f t="shared" si="15"/>
        <v>0</v>
      </c>
      <c r="G512" s="197"/>
    </row>
    <row r="513" spans="1:7" s="54" customFormat="1" ht="15.75" x14ac:dyDescent="0.25">
      <c r="A513" s="35" t="s">
        <v>154</v>
      </c>
      <c r="B513" s="55" t="s">
        <v>329</v>
      </c>
      <c r="C513" s="194">
        <v>4</v>
      </c>
      <c r="D513" s="69" t="s">
        <v>24</v>
      </c>
      <c r="E513" s="195"/>
      <c r="F513" s="195">
        <f t="shared" si="15"/>
        <v>0</v>
      </c>
      <c r="G513" s="195"/>
    </row>
    <row r="514" spans="1:7" s="54" customFormat="1" ht="26.25" x14ac:dyDescent="0.25">
      <c r="A514" s="35" t="s">
        <v>156</v>
      </c>
      <c r="B514" s="60" t="s">
        <v>362</v>
      </c>
      <c r="C514" s="194">
        <v>1</v>
      </c>
      <c r="D514" s="69" t="s">
        <v>24</v>
      </c>
      <c r="E514" s="198"/>
      <c r="F514" s="195">
        <f t="shared" si="15"/>
        <v>0</v>
      </c>
      <c r="G514" s="195"/>
    </row>
    <row r="515" spans="1:7" s="54" customFormat="1" ht="15.75" x14ac:dyDescent="0.25">
      <c r="A515" s="61"/>
      <c r="B515" s="55" t="s">
        <v>363</v>
      </c>
      <c r="C515" s="194"/>
      <c r="D515" s="69"/>
      <c r="E515" s="195"/>
      <c r="F515" s="195"/>
      <c r="G515" s="195"/>
    </row>
    <row r="516" spans="1:7" s="54" customFormat="1" ht="26.25" x14ac:dyDescent="0.25">
      <c r="A516" s="35" t="s">
        <v>158</v>
      </c>
      <c r="B516" s="60" t="s">
        <v>364</v>
      </c>
      <c r="C516" s="194">
        <v>90</v>
      </c>
      <c r="D516" s="69" t="s">
        <v>334</v>
      </c>
      <c r="E516" s="198"/>
      <c r="F516" s="195">
        <f>C516*E516</f>
        <v>0</v>
      </c>
      <c r="G516" s="195"/>
    </row>
    <row r="517" spans="1:7" s="54" customFormat="1" ht="15.75" x14ac:dyDescent="0.25">
      <c r="A517" s="69"/>
      <c r="B517" s="62" t="s">
        <v>365</v>
      </c>
      <c r="C517" s="194"/>
      <c r="D517" s="69"/>
      <c r="E517" s="195"/>
      <c r="F517" s="195"/>
      <c r="G517" s="195"/>
    </row>
    <row r="518" spans="1:7" s="54" customFormat="1" ht="15.75" x14ac:dyDescent="0.25">
      <c r="A518" s="69"/>
      <c r="B518" s="62" t="s">
        <v>366</v>
      </c>
      <c r="C518" s="194"/>
      <c r="D518" s="69"/>
      <c r="E518" s="195"/>
      <c r="F518" s="195"/>
      <c r="G518" s="195"/>
    </row>
    <row r="519" spans="1:7" s="54" customFormat="1" ht="15.75" x14ac:dyDescent="0.25">
      <c r="A519" s="69"/>
      <c r="B519" s="62" t="s">
        <v>367</v>
      </c>
      <c r="C519" s="194"/>
      <c r="D519" s="69"/>
      <c r="E519" s="195"/>
      <c r="F519" s="195"/>
      <c r="G519" s="195"/>
    </row>
    <row r="520" spans="1:7" s="54" customFormat="1" ht="15.75" x14ac:dyDescent="0.25">
      <c r="A520" s="69"/>
      <c r="B520" s="62" t="s">
        <v>338</v>
      </c>
      <c r="C520" s="194"/>
      <c r="D520" s="69"/>
      <c r="E520" s="195"/>
      <c r="F520" s="195"/>
      <c r="G520" s="195"/>
    </row>
    <row r="521" spans="1:7" s="54" customFormat="1" ht="26.25" x14ac:dyDescent="0.25">
      <c r="A521" s="69" t="s">
        <v>58</v>
      </c>
      <c r="B521" s="60" t="s">
        <v>362</v>
      </c>
      <c r="C521" s="194">
        <v>1</v>
      </c>
      <c r="D521" s="69" t="s">
        <v>24</v>
      </c>
      <c r="E521" s="198"/>
      <c r="F521" s="195">
        <f>C521*E521</f>
        <v>0</v>
      </c>
      <c r="G521" s="195"/>
    </row>
    <row r="522" spans="1:7" s="54" customFormat="1" ht="15.75" x14ac:dyDescent="0.25">
      <c r="A522" s="69"/>
      <c r="B522" s="55" t="s">
        <v>368</v>
      </c>
      <c r="C522" s="194"/>
      <c r="D522" s="69"/>
      <c r="E522" s="195"/>
      <c r="F522" s="195"/>
      <c r="G522" s="195"/>
    </row>
    <row r="523" spans="1:7" s="54" customFormat="1" ht="15.75" x14ac:dyDescent="0.25">
      <c r="A523" s="69"/>
      <c r="B523" s="55" t="s">
        <v>369</v>
      </c>
      <c r="C523" s="194"/>
      <c r="D523" s="69"/>
      <c r="E523" s="195"/>
      <c r="F523" s="195"/>
      <c r="G523" s="195"/>
    </row>
    <row r="524" spans="1:7" s="54" customFormat="1" ht="26.25" x14ac:dyDescent="0.25">
      <c r="A524" s="69" t="s">
        <v>60</v>
      </c>
      <c r="B524" s="60" t="s">
        <v>354</v>
      </c>
      <c r="C524" s="194">
        <v>80</v>
      </c>
      <c r="D524" s="69" t="s">
        <v>334</v>
      </c>
      <c r="E524" s="198"/>
      <c r="F524" s="195">
        <f>C524*E524</f>
        <v>0</v>
      </c>
      <c r="G524" s="195"/>
    </row>
    <row r="525" spans="1:7" s="54" customFormat="1" ht="15.75" x14ac:dyDescent="0.25">
      <c r="A525" s="69"/>
      <c r="B525" s="62" t="s">
        <v>370</v>
      </c>
      <c r="C525" s="194"/>
      <c r="D525" s="69"/>
      <c r="E525" s="195"/>
      <c r="F525" s="195"/>
      <c r="G525" s="195"/>
    </row>
    <row r="526" spans="1:7" s="54" customFormat="1" ht="15.75" x14ac:dyDescent="0.25">
      <c r="A526" s="69"/>
      <c r="B526" s="62" t="s">
        <v>336</v>
      </c>
      <c r="C526" s="194"/>
      <c r="D526" s="69"/>
      <c r="E526" s="195"/>
      <c r="F526" s="195"/>
      <c r="G526" s="195"/>
    </row>
    <row r="527" spans="1:7" s="54" customFormat="1" ht="15.75" x14ac:dyDescent="0.25">
      <c r="A527" s="69"/>
      <c r="B527" s="62" t="s">
        <v>367</v>
      </c>
      <c r="C527" s="194"/>
      <c r="D527" s="69"/>
      <c r="E527" s="195"/>
      <c r="F527" s="195"/>
      <c r="G527" s="195"/>
    </row>
    <row r="528" spans="1:7" s="54" customFormat="1" ht="15.75" x14ac:dyDescent="0.25">
      <c r="A528" s="69"/>
      <c r="B528" s="62" t="s">
        <v>371</v>
      </c>
      <c r="C528" s="194"/>
      <c r="D528" s="69"/>
      <c r="E528" s="195"/>
      <c r="F528" s="195"/>
      <c r="G528" s="195"/>
    </row>
    <row r="529" spans="1:7" s="54" customFormat="1" ht="15.75" x14ac:dyDescent="0.25">
      <c r="A529" s="69" t="s">
        <v>74</v>
      </c>
      <c r="B529" s="55" t="s">
        <v>339</v>
      </c>
      <c r="C529" s="194">
        <v>1</v>
      </c>
      <c r="D529" s="69" t="s">
        <v>24</v>
      </c>
      <c r="E529" s="195"/>
      <c r="F529" s="195">
        <f t="shared" ref="F529:F531" si="16">C529*E529</f>
        <v>0</v>
      </c>
      <c r="G529" s="195"/>
    </row>
    <row r="530" spans="1:7" s="64" customFormat="1" ht="15" x14ac:dyDescent="0.25">
      <c r="A530" s="2" t="s">
        <v>76</v>
      </c>
      <c r="B530" s="57" t="s">
        <v>340</v>
      </c>
      <c r="C530" s="194">
        <v>1</v>
      </c>
      <c r="D530" s="161" t="s">
        <v>24</v>
      </c>
      <c r="E530" s="196"/>
      <c r="F530" s="196">
        <f t="shared" si="16"/>
        <v>0</v>
      </c>
      <c r="G530" s="194"/>
    </row>
    <row r="531" spans="1:7" s="64" customFormat="1" ht="15" x14ac:dyDescent="0.25">
      <c r="A531" s="69" t="s">
        <v>78</v>
      </c>
      <c r="B531" s="57" t="s">
        <v>341</v>
      </c>
      <c r="C531" s="194">
        <v>1</v>
      </c>
      <c r="D531" s="161" t="s">
        <v>24</v>
      </c>
      <c r="E531" s="196"/>
      <c r="F531" s="196">
        <f t="shared" si="16"/>
        <v>0</v>
      </c>
      <c r="G531" s="199">
        <f>SUM(F504:F531)</f>
        <v>0</v>
      </c>
    </row>
    <row r="532" spans="1:7" s="54" customFormat="1" ht="15.75" x14ac:dyDescent="0.25">
      <c r="A532" s="69"/>
      <c r="B532" s="66"/>
      <c r="C532" s="192"/>
      <c r="D532" s="68"/>
      <c r="E532" s="193"/>
      <c r="F532" s="193"/>
      <c r="G532" s="193"/>
    </row>
    <row r="533" spans="1:7" s="54" customFormat="1" ht="15.75" x14ac:dyDescent="0.25">
      <c r="A533" s="68"/>
      <c r="B533" s="125" t="s">
        <v>372</v>
      </c>
      <c r="C533" s="125"/>
      <c r="D533" s="125"/>
      <c r="E533" s="125"/>
      <c r="F533" s="182" t="s">
        <v>192</v>
      </c>
      <c r="G533" s="200">
        <f>SUM(G531)</f>
        <v>0</v>
      </c>
    </row>
    <row r="534" spans="1:7" customFormat="1" ht="15.75" x14ac:dyDescent="0.25">
      <c r="A534" s="52"/>
      <c r="B534" s="53" t="s">
        <v>373</v>
      </c>
      <c r="C534" s="72"/>
      <c r="D534" s="72"/>
      <c r="E534" s="72"/>
      <c r="F534" s="72"/>
      <c r="G534" s="72"/>
    </row>
    <row r="535" spans="1:7" customFormat="1" ht="90" x14ac:dyDescent="0.25">
      <c r="A535" s="69" t="s">
        <v>132</v>
      </c>
      <c r="B535" s="71" t="s">
        <v>374</v>
      </c>
      <c r="C535" s="194">
        <v>1</v>
      </c>
      <c r="D535" s="161" t="s">
        <v>24</v>
      </c>
      <c r="E535" s="196"/>
      <c r="F535" s="196">
        <f>+C535*E535</f>
        <v>0</v>
      </c>
      <c r="G535" s="199">
        <f>SUM(F535)</f>
        <v>0</v>
      </c>
    </row>
    <row r="536" spans="1:7" customFormat="1" ht="15.75" x14ac:dyDescent="0.25">
      <c r="A536" s="72"/>
      <c r="B536" s="66"/>
      <c r="C536" s="72"/>
      <c r="D536" s="72"/>
      <c r="E536" s="72"/>
      <c r="F536" s="72"/>
      <c r="G536" s="72"/>
    </row>
    <row r="537" spans="1:7" customFormat="1" ht="15" x14ac:dyDescent="0.25">
      <c r="A537" s="72"/>
      <c r="B537" s="116" t="s">
        <v>375</v>
      </c>
      <c r="C537" s="116"/>
      <c r="D537" s="116"/>
      <c r="E537" s="116"/>
      <c r="F537" s="182" t="s">
        <v>192</v>
      </c>
      <c r="G537" s="200">
        <f>SUM(G535)</f>
        <v>0</v>
      </c>
    </row>
    <row r="538" spans="1:7" s="58" customFormat="1" ht="15.75" x14ac:dyDescent="0.25">
      <c r="A538" s="52"/>
      <c r="B538" s="53" t="s">
        <v>376</v>
      </c>
      <c r="C538" s="202"/>
      <c r="D538" s="203"/>
      <c r="E538" s="204"/>
      <c r="F538" s="205"/>
      <c r="G538" s="204"/>
    </row>
    <row r="539" spans="1:7" s="58" customFormat="1" ht="51.75" x14ac:dyDescent="0.25">
      <c r="A539" s="69" t="s">
        <v>132</v>
      </c>
      <c r="B539" s="60" t="s">
        <v>377</v>
      </c>
      <c r="C539" s="201">
        <v>1</v>
      </c>
      <c r="D539" s="69" t="s">
        <v>21</v>
      </c>
      <c r="E539" s="206"/>
      <c r="F539" s="196">
        <f t="shared" ref="F539:F551" si="17">C539*E539</f>
        <v>0</v>
      </c>
      <c r="G539" s="194"/>
    </row>
    <row r="540" spans="1:7" s="58" customFormat="1" ht="15" x14ac:dyDescent="0.25">
      <c r="A540" s="69" t="s">
        <v>134</v>
      </c>
      <c r="B540" s="55" t="s">
        <v>378</v>
      </c>
      <c r="C540" s="201">
        <v>3</v>
      </c>
      <c r="D540" s="69" t="s">
        <v>24</v>
      </c>
      <c r="E540" s="194"/>
      <c r="F540" s="196">
        <f t="shared" si="17"/>
        <v>0</v>
      </c>
      <c r="G540" s="194"/>
    </row>
    <row r="541" spans="1:7" s="58" customFormat="1" ht="15" x14ac:dyDescent="0.25">
      <c r="A541" s="69" t="s">
        <v>136</v>
      </c>
      <c r="B541" s="55" t="s">
        <v>379</v>
      </c>
      <c r="C541" s="201">
        <v>3</v>
      </c>
      <c r="D541" s="69" t="s">
        <v>24</v>
      </c>
      <c r="E541" s="194"/>
      <c r="F541" s="196">
        <f t="shared" si="17"/>
        <v>0</v>
      </c>
      <c r="G541" s="194"/>
    </row>
    <row r="542" spans="1:7" s="58" customFormat="1" ht="15" x14ac:dyDescent="0.25">
      <c r="A542" s="69" t="s">
        <v>138</v>
      </c>
      <c r="B542" s="55" t="s">
        <v>380</v>
      </c>
      <c r="C542" s="201">
        <v>3</v>
      </c>
      <c r="D542" s="69" t="s">
        <v>24</v>
      </c>
      <c r="E542" s="194"/>
      <c r="F542" s="196">
        <f t="shared" si="17"/>
        <v>0</v>
      </c>
      <c r="G542" s="194"/>
    </row>
    <row r="543" spans="1:7" s="58" customFormat="1" ht="15" x14ac:dyDescent="0.25">
      <c r="A543" s="69" t="s">
        <v>34</v>
      </c>
      <c r="B543" s="55" t="s">
        <v>381</v>
      </c>
      <c r="C543" s="194">
        <v>1</v>
      </c>
      <c r="D543" s="69" t="s">
        <v>24</v>
      </c>
      <c r="E543" s="195"/>
      <c r="F543" s="196">
        <f t="shared" si="17"/>
        <v>0</v>
      </c>
      <c r="G543" s="194"/>
    </row>
    <row r="544" spans="1:7" s="58" customFormat="1" ht="15" x14ac:dyDescent="0.25">
      <c r="A544" s="69" t="s">
        <v>382</v>
      </c>
      <c r="B544" s="55" t="s">
        <v>383</v>
      </c>
      <c r="C544" s="194">
        <v>2</v>
      </c>
      <c r="D544" s="69" t="s">
        <v>24</v>
      </c>
      <c r="E544" s="195"/>
      <c r="F544" s="196">
        <f t="shared" si="17"/>
        <v>0</v>
      </c>
      <c r="G544" s="194"/>
    </row>
    <row r="545" spans="1:7" s="58" customFormat="1" ht="15" x14ac:dyDescent="0.25">
      <c r="A545" s="69" t="s">
        <v>384</v>
      </c>
      <c r="B545" s="55" t="s">
        <v>385</v>
      </c>
      <c r="C545" s="194">
        <v>1</v>
      </c>
      <c r="D545" s="69" t="s">
        <v>24</v>
      </c>
      <c r="E545" s="195"/>
      <c r="F545" s="196">
        <f t="shared" si="17"/>
        <v>0</v>
      </c>
      <c r="G545" s="194"/>
    </row>
    <row r="546" spans="1:7" s="58" customFormat="1" ht="15" x14ac:dyDescent="0.25">
      <c r="A546" s="69" t="s">
        <v>48</v>
      </c>
      <c r="B546" s="55" t="s">
        <v>386</v>
      </c>
      <c r="C546" s="194">
        <v>4</v>
      </c>
      <c r="D546" s="69" t="s">
        <v>24</v>
      </c>
      <c r="E546" s="195"/>
      <c r="F546" s="196">
        <f t="shared" si="17"/>
        <v>0</v>
      </c>
      <c r="G546" s="194"/>
    </row>
    <row r="547" spans="1:7" s="58" customFormat="1" ht="25.5" x14ac:dyDescent="0.25">
      <c r="A547" s="69" t="s">
        <v>50</v>
      </c>
      <c r="B547" s="73" t="s">
        <v>387</v>
      </c>
      <c r="C547" s="207">
        <v>330</v>
      </c>
      <c r="D547" s="161" t="s">
        <v>334</v>
      </c>
      <c r="E547" s="196"/>
      <c r="F547" s="196">
        <f t="shared" si="17"/>
        <v>0</v>
      </c>
      <c r="G547" s="194"/>
    </row>
    <row r="548" spans="1:7" s="58" customFormat="1" ht="15" x14ac:dyDescent="0.25">
      <c r="A548" s="69" t="s">
        <v>52</v>
      </c>
      <c r="B548" s="57" t="s">
        <v>388</v>
      </c>
      <c r="C548" s="207">
        <v>3</v>
      </c>
      <c r="D548" s="161" t="s">
        <v>24</v>
      </c>
      <c r="E548" s="196"/>
      <c r="F548" s="196">
        <f t="shared" si="17"/>
        <v>0</v>
      </c>
      <c r="G548" s="194"/>
    </row>
    <row r="549" spans="1:7" s="58" customFormat="1" ht="15" x14ac:dyDescent="0.25">
      <c r="A549" s="2" t="s">
        <v>54</v>
      </c>
      <c r="B549" s="57" t="s">
        <v>389</v>
      </c>
      <c r="C549" s="207">
        <v>3</v>
      </c>
      <c r="D549" s="161" t="s">
        <v>24</v>
      </c>
      <c r="E549" s="196"/>
      <c r="F549" s="196">
        <f t="shared" si="17"/>
        <v>0</v>
      </c>
      <c r="G549" s="194"/>
    </row>
    <row r="550" spans="1:7" s="58" customFormat="1" ht="26.25" x14ac:dyDescent="0.25">
      <c r="A550" s="69" t="s">
        <v>56</v>
      </c>
      <c r="B550" s="60" t="s">
        <v>390</v>
      </c>
      <c r="C550" s="201">
        <v>1</v>
      </c>
      <c r="D550" s="69" t="s">
        <v>24</v>
      </c>
      <c r="E550" s="194"/>
      <c r="F550" s="196">
        <f t="shared" si="17"/>
        <v>0</v>
      </c>
      <c r="G550" s="194"/>
    </row>
    <row r="551" spans="1:7" s="54" customFormat="1" ht="39" x14ac:dyDescent="0.25">
      <c r="A551" s="69" t="s">
        <v>58</v>
      </c>
      <c r="B551" s="60" t="s">
        <v>391</v>
      </c>
      <c r="C551" s="201">
        <v>1</v>
      </c>
      <c r="D551" s="69" t="s">
        <v>24</v>
      </c>
      <c r="E551" s="194"/>
      <c r="F551" s="196">
        <f t="shared" si="17"/>
        <v>0</v>
      </c>
      <c r="G551" s="194"/>
    </row>
    <row r="552" spans="1:7" s="54" customFormat="1" ht="15.75" x14ac:dyDescent="0.25">
      <c r="A552" s="69"/>
      <c r="B552" s="55" t="s">
        <v>392</v>
      </c>
      <c r="C552" s="201"/>
      <c r="D552" s="69"/>
      <c r="E552" s="194"/>
      <c r="F552" s="196"/>
      <c r="G552" s="194"/>
    </row>
    <row r="553" spans="1:7" s="54" customFormat="1" ht="15.75" x14ac:dyDescent="0.25">
      <c r="A553" s="69"/>
      <c r="B553" s="55" t="s">
        <v>393</v>
      </c>
      <c r="C553" s="201"/>
      <c r="D553" s="69"/>
      <c r="E553" s="194"/>
      <c r="F553" s="196"/>
      <c r="G553" s="194"/>
    </row>
    <row r="554" spans="1:7" s="54" customFormat="1" ht="15.75" x14ac:dyDescent="0.25">
      <c r="A554" s="69"/>
      <c r="B554" s="55" t="s">
        <v>394</v>
      </c>
      <c r="C554" s="201"/>
      <c r="D554" s="69"/>
      <c r="E554" s="194"/>
      <c r="F554" s="196"/>
      <c r="G554" s="194"/>
    </row>
    <row r="555" spans="1:7" s="54" customFormat="1" ht="15.75" x14ac:dyDescent="0.25">
      <c r="A555" s="69"/>
      <c r="B555" s="55" t="s">
        <v>395</v>
      </c>
      <c r="C555" s="201"/>
      <c r="D555" s="69"/>
      <c r="E555" s="194"/>
      <c r="F555" s="196"/>
      <c r="G555" s="194"/>
    </row>
    <row r="556" spans="1:7" s="54" customFormat="1" ht="15.75" x14ac:dyDescent="0.25">
      <c r="A556" s="69"/>
      <c r="B556" s="55" t="s">
        <v>396</v>
      </c>
      <c r="C556" s="201"/>
      <c r="D556" s="69"/>
      <c r="E556" s="194"/>
      <c r="F556" s="196"/>
      <c r="G556" s="194"/>
    </row>
    <row r="557" spans="1:7" s="54" customFormat="1" ht="15.75" x14ac:dyDescent="0.25">
      <c r="A557" s="69"/>
      <c r="B557" s="55" t="s">
        <v>397</v>
      </c>
      <c r="C557" s="201"/>
      <c r="D557" s="69"/>
      <c r="E557" s="194"/>
      <c r="F557" s="196"/>
      <c r="G557" s="194"/>
    </row>
    <row r="558" spans="1:7" s="58" customFormat="1" ht="26.25" x14ac:dyDescent="0.25">
      <c r="A558" s="69" t="s">
        <v>60</v>
      </c>
      <c r="B558" s="60" t="s">
        <v>398</v>
      </c>
      <c r="C558" s="208">
        <v>130</v>
      </c>
      <c r="D558" s="69" t="s">
        <v>334</v>
      </c>
      <c r="E558" s="194"/>
      <c r="F558" s="196">
        <f>C558*E558</f>
        <v>0</v>
      </c>
      <c r="G558" s="194"/>
    </row>
    <row r="559" spans="1:7" s="58" customFormat="1" ht="15" x14ac:dyDescent="0.25">
      <c r="A559" s="69"/>
      <c r="B559" s="55" t="s">
        <v>399</v>
      </c>
      <c r="C559" s="201"/>
      <c r="D559" s="69"/>
      <c r="E559" s="194"/>
      <c r="F559" s="196"/>
      <c r="G559" s="194"/>
    </row>
    <row r="560" spans="1:7" s="58" customFormat="1" ht="15" x14ac:dyDescent="0.25">
      <c r="A560" s="69"/>
      <c r="B560" s="55" t="s">
        <v>400</v>
      </c>
      <c r="C560" s="201"/>
      <c r="D560" s="69"/>
      <c r="E560" s="194"/>
      <c r="F560" s="196"/>
      <c r="G560" s="194"/>
    </row>
    <row r="561" spans="1:7" s="58" customFormat="1" ht="15" x14ac:dyDescent="0.25">
      <c r="A561" s="69"/>
      <c r="B561" s="55" t="s">
        <v>401</v>
      </c>
      <c r="C561" s="201"/>
      <c r="D561" s="69"/>
      <c r="E561" s="194"/>
      <c r="F561" s="196"/>
      <c r="G561" s="194"/>
    </row>
    <row r="562" spans="1:7" s="58" customFormat="1" ht="15" x14ac:dyDescent="0.25">
      <c r="A562" s="69"/>
      <c r="B562" s="55" t="s">
        <v>402</v>
      </c>
      <c r="C562" s="201"/>
      <c r="D562" s="69"/>
      <c r="E562" s="194"/>
      <c r="F562" s="196"/>
      <c r="G562" s="194"/>
    </row>
    <row r="563" spans="1:7" s="58" customFormat="1" ht="26.25" x14ac:dyDescent="0.25">
      <c r="A563" s="69" t="s">
        <v>62</v>
      </c>
      <c r="B563" s="60" t="s">
        <v>403</v>
      </c>
      <c r="C563" s="201">
        <v>1</v>
      </c>
      <c r="D563" s="69" t="s">
        <v>24</v>
      </c>
      <c r="E563" s="194"/>
      <c r="F563" s="196">
        <f>C563*E563</f>
        <v>0</v>
      </c>
      <c r="G563" s="194"/>
    </row>
    <row r="564" spans="1:7" s="58" customFormat="1" ht="15" x14ac:dyDescent="0.25">
      <c r="A564" s="69" t="s">
        <v>64</v>
      </c>
      <c r="B564" s="55" t="s">
        <v>404</v>
      </c>
      <c r="C564" s="201">
        <f>0.4*0.6*236</f>
        <v>56.64</v>
      </c>
      <c r="D564" s="69" t="s">
        <v>30</v>
      </c>
      <c r="E564" s="194"/>
      <c r="F564" s="196">
        <f>C564*E564</f>
        <v>0</v>
      </c>
      <c r="G564" s="194"/>
    </row>
    <row r="565" spans="1:7" s="58" customFormat="1" ht="39" x14ac:dyDescent="0.25">
      <c r="A565" s="69" t="s">
        <v>66</v>
      </c>
      <c r="B565" s="60" t="s">
        <v>405</v>
      </c>
      <c r="C565" s="201">
        <v>2</v>
      </c>
      <c r="D565" s="69" t="s">
        <v>24</v>
      </c>
      <c r="E565" s="194"/>
      <c r="F565" s="196">
        <f>C565*E565</f>
        <v>0</v>
      </c>
      <c r="G565" s="194"/>
    </row>
    <row r="566" spans="1:7" s="58" customFormat="1" ht="39" x14ac:dyDescent="0.25">
      <c r="A566" s="69" t="s">
        <v>68</v>
      </c>
      <c r="B566" s="60" t="s">
        <v>406</v>
      </c>
      <c r="C566" s="201">
        <v>1</v>
      </c>
      <c r="D566" s="69" t="s">
        <v>24</v>
      </c>
      <c r="E566" s="194"/>
      <c r="F566" s="196">
        <f>C566*E566</f>
        <v>0</v>
      </c>
      <c r="G566" s="199">
        <f>SUM(F539:F566)</f>
        <v>0</v>
      </c>
    </row>
    <row r="567" spans="1:7" s="58" customFormat="1" ht="15.75" x14ac:dyDescent="0.25">
      <c r="A567" s="69"/>
      <c r="B567" s="66"/>
      <c r="C567" s="209"/>
      <c r="D567" s="68"/>
      <c r="E567" s="192"/>
      <c r="F567" s="205"/>
      <c r="G567" s="192"/>
    </row>
    <row r="568" spans="1:7" customFormat="1" ht="15" x14ac:dyDescent="0.25">
      <c r="A568" s="72"/>
      <c r="B568" s="125" t="s">
        <v>407</v>
      </c>
      <c r="C568" s="125"/>
      <c r="D568" s="125"/>
      <c r="E568" s="125"/>
      <c r="F568" s="182" t="s">
        <v>192</v>
      </c>
      <c r="G568" s="200">
        <f>SUM(G566)</f>
        <v>0</v>
      </c>
    </row>
    <row r="569" spans="1:7" customFormat="1" ht="15" x14ac:dyDescent="0.25">
      <c r="A569" s="72"/>
      <c r="B569" s="65"/>
      <c r="C569" s="72"/>
      <c r="D569" s="72"/>
      <c r="E569" s="72"/>
      <c r="F569" s="72"/>
      <c r="G569" s="72"/>
    </row>
    <row r="570" spans="1:7" customFormat="1" ht="15" x14ac:dyDescent="0.25">
      <c r="A570" s="72"/>
      <c r="B570" s="65" t="s">
        <v>408</v>
      </c>
      <c r="C570" s="72"/>
      <c r="D570" s="72"/>
      <c r="E570" s="72"/>
      <c r="F570" s="72"/>
      <c r="G570" s="72"/>
    </row>
    <row r="571" spans="1:7" customFormat="1" ht="15" x14ac:dyDescent="0.25">
      <c r="A571" s="72"/>
      <c r="B571" s="65" t="s">
        <v>12</v>
      </c>
      <c r="C571" s="72"/>
      <c r="D571" s="72"/>
      <c r="E571" s="72"/>
      <c r="F571" s="72"/>
      <c r="G571" s="72"/>
    </row>
    <row r="572" spans="1:7" s="58" customFormat="1" ht="38.25" x14ac:dyDescent="0.25">
      <c r="A572" s="35" t="s">
        <v>132</v>
      </c>
      <c r="B572" s="73" t="s">
        <v>409</v>
      </c>
      <c r="C572" s="207">
        <v>1</v>
      </c>
      <c r="D572" s="161" t="s">
        <v>24</v>
      </c>
      <c r="E572" s="196"/>
      <c r="F572" s="196">
        <f>C572*E572</f>
        <v>0</v>
      </c>
      <c r="G572" s="210"/>
    </row>
    <row r="573" spans="1:7" s="58" customFormat="1" ht="38.25" x14ac:dyDescent="0.25">
      <c r="A573" s="35" t="s">
        <v>134</v>
      </c>
      <c r="B573" s="74" t="s">
        <v>410</v>
      </c>
      <c r="C573" s="207">
        <v>1</v>
      </c>
      <c r="D573" s="161" t="s">
        <v>24</v>
      </c>
      <c r="E573" s="196"/>
      <c r="F573" s="196">
        <f>C573*E573</f>
        <v>0</v>
      </c>
      <c r="G573" s="210">
        <f>SUM(F572:F573)</f>
        <v>0</v>
      </c>
    </row>
    <row r="574" spans="1:7" customFormat="1" ht="15" x14ac:dyDescent="0.25">
      <c r="A574" s="72"/>
      <c r="B574" s="65" t="s">
        <v>411</v>
      </c>
      <c r="C574" s="72"/>
      <c r="D574" s="72"/>
      <c r="E574" s="72"/>
      <c r="F574" s="72"/>
      <c r="G574" s="72"/>
    </row>
    <row r="575" spans="1:7" s="61" customFormat="1" ht="38.25" x14ac:dyDescent="0.2">
      <c r="A575" s="69" t="s">
        <v>132</v>
      </c>
      <c r="B575" s="73" t="s">
        <v>412</v>
      </c>
      <c r="C575" s="207">
        <v>2</v>
      </c>
      <c r="D575" s="161" t="s">
        <v>24</v>
      </c>
      <c r="E575" s="196"/>
      <c r="F575" s="196">
        <f t="shared" ref="F575:F582" si="18">C575*E575</f>
        <v>0</v>
      </c>
      <c r="G575" s="197"/>
    </row>
    <row r="576" spans="1:7" s="61" customFormat="1" ht="38.25" x14ac:dyDescent="0.2">
      <c r="A576" s="2" t="s">
        <v>134</v>
      </c>
      <c r="B576" s="75" t="s">
        <v>413</v>
      </c>
      <c r="C576" s="207">
        <v>2</v>
      </c>
      <c r="D576" s="161" t="s">
        <v>24</v>
      </c>
      <c r="E576" s="196"/>
      <c r="F576" s="196">
        <f t="shared" si="18"/>
        <v>0</v>
      </c>
      <c r="G576" s="197"/>
    </row>
    <row r="577" spans="1:7" s="61" customFormat="1" ht="38.25" x14ac:dyDescent="0.2">
      <c r="A577" s="69" t="s">
        <v>136</v>
      </c>
      <c r="B577" s="73" t="s">
        <v>414</v>
      </c>
      <c r="C577" s="207">
        <v>1</v>
      </c>
      <c r="D577" s="161" t="s">
        <v>24</v>
      </c>
      <c r="E577" s="196"/>
      <c r="F577" s="196">
        <f t="shared" si="18"/>
        <v>0</v>
      </c>
      <c r="G577" s="197"/>
    </row>
    <row r="578" spans="1:7" s="61" customFormat="1" ht="38.25" x14ac:dyDescent="0.2">
      <c r="A578" s="2" t="s">
        <v>138</v>
      </c>
      <c r="B578" s="75" t="s">
        <v>415</v>
      </c>
      <c r="C578" s="207">
        <v>1</v>
      </c>
      <c r="D578" s="161" t="s">
        <v>24</v>
      </c>
      <c r="E578" s="196"/>
      <c r="F578" s="196">
        <f t="shared" si="18"/>
        <v>0</v>
      </c>
      <c r="G578" s="197"/>
    </row>
    <row r="579" spans="1:7" s="61" customFormat="1" ht="38.25" x14ac:dyDescent="0.2">
      <c r="A579" s="2" t="s">
        <v>34</v>
      </c>
      <c r="B579" s="73" t="s">
        <v>416</v>
      </c>
      <c r="C579" s="207">
        <v>1</v>
      </c>
      <c r="D579" s="161" t="s">
        <v>24</v>
      </c>
      <c r="E579" s="196"/>
      <c r="F579" s="196">
        <f t="shared" si="18"/>
        <v>0</v>
      </c>
      <c r="G579" s="197"/>
    </row>
    <row r="580" spans="1:7" s="61" customFormat="1" ht="38.25" x14ac:dyDescent="0.2">
      <c r="A580" s="2" t="s">
        <v>382</v>
      </c>
      <c r="B580" s="75" t="s">
        <v>417</v>
      </c>
      <c r="C580" s="207">
        <v>1</v>
      </c>
      <c r="D580" s="161" t="s">
        <v>24</v>
      </c>
      <c r="E580" s="196"/>
      <c r="F580" s="196">
        <f t="shared" si="18"/>
        <v>0</v>
      </c>
      <c r="G580" s="197"/>
    </row>
    <row r="581" spans="1:7" s="61" customFormat="1" ht="38.25" x14ac:dyDescent="0.2">
      <c r="A581" s="2" t="s">
        <v>384</v>
      </c>
      <c r="B581" s="73" t="s">
        <v>418</v>
      </c>
      <c r="C581" s="207">
        <v>1</v>
      </c>
      <c r="D581" s="161" t="s">
        <v>24</v>
      </c>
      <c r="E581" s="196"/>
      <c r="F581" s="196">
        <f t="shared" si="18"/>
        <v>0</v>
      </c>
      <c r="G581" s="197"/>
    </row>
    <row r="582" spans="1:7" s="61" customFormat="1" ht="38.25" x14ac:dyDescent="0.2">
      <c r="A582" s="2" t="s">
        <v>48</v>
      </c>
      <c r="B582" s="75" t="s">
        <v>419</v>
      </c>
      <c r="C582" s="207">
        <v>1</v>
      </c>
      <c r="D582" s="161" t="s">
        <v>24</v>
      </c>
      <c r="E582" s="196"/>
      <c r="F582" s="196">
        <f t="shared" si="18"/>
        <v>0</v>
      </c>
      <c r="G582" s="197">
        <f>SUM(F575:F582)</f>
        <v>0</v>
      </c>
    </row>
    <row r="583" spans="1:7" customFormat="1" ht="15" x14ac:dyDescent="0.25">
      <c r="A583" s="72"/>
      <c r="B583" s="65" t="s">
        <v>420</v>
      </c>
      <c r="C583" s="72"/>
      <c r="D583" s="72"/>
      <c r="E583" s="72"/>
      <c r="F583" s="72"/>
      <c r="G583" s="72"/>
    </row>
    <row r="584" spans="1:7" s="61" customFormat="1" ht="38.25" x14ac:dyDescent="0.2">
      <c r="A584" s="69" t="s">
        <v>132</v>
      </c>
      <c r="B584" s="73" t="s">
        <v>412</v>
      </c>
      <c r="C584" s="207">
        <v>4</v>
      </c>
      <c r="D584" s="161" t="s">
        <v>24</v>
      </c>
      <c r="E584" s="196"/>
      <c r="F584" s="196">
        <f t="shared" ref="F584:F589" si="19">C584*E584</f>
        <v>0</v>
      </c>
      <c r="G584" s="197"/>
    </row>
    <row r="585" spans="1:7" s="61" customFormat="1" ht="38.25" x14ac:dyDescent="0.2">
      <c r="A585" s="2" t="s">
        <v>134</v>
      </c>
      <c r="B585" s="75" t="s">
        <v>413</v>
      </c>
      <c r="C585" s="207">
        <v>4</v>
      </c>
      <c r="D585" s="161" t="s">
        <v>24</v>
      </c>
      <c r="E585" s="196"/>
      <c r="F585" s="196">
        <f t="shared" si="19"/>
        <v>0</v>
      </c>
      <c r="G585" s="197"/>
    </row>
    <row r="586" spans="1:7" s="61" customFormat="1" ht="38.25" x14ac:dyDescent="0.2">
      <c r="A586" s="69" t="s">
        <v>136</v>
      </c>
      <c r="B586" s="73" t="s">
        <v>421</v>
      </c>
      <c r="C586" s="207">
        <v>2</v>
      </c>
      <c r="D586" s="161" t="s">
        <v>24</v>
      </c>
      <c r="E586" s="196"/>
      <c r="F586" s="196">
        <f t="shared" si="19"/>
        <v>0</v>
      </c>
      <c r="G586" s="197"/>
    </row>
    <row r="587" spans="1:7" s="61" customFormat="1" ht="38.25" x14ac:dyDescent="0.2">
      <c r="A587" s="2" t="s">
        <v>138</v>
      </c>
      <c r="B587" s="75" t="s">
        <v>422</v>
      </c>
      <c r="C587" s="207">
        <v>2</v>
      </c>
      <c r="D587" s="161" t="s">
        <v>24</v>
      </c>
      <c r="E587" s="196"/>
      <c r="F587" s="196">
        <f t="shared" si="19"/>
        <v>0</v>
      </c>
      <c r="G587" s="197"/>
    </row>
    <row r="588" spans="1:7" s="61" customFormat="1" ht="38.25" x14ac:dyDescent="0.2">
      <c r="A588" s="2" t="s">
        <v>34</v>
      </c>
      <c r="B588" s="73" t="s">
        <v>418</v>
      </c>
      <c r="C588" s="207">
        <v>1</v>
      </c>
      <c r="D588" s="161" t="s">
        <v>24</v>
      </c>
      <c r="E588" s="196"/>
      <c r="F588" s="196">
        <f t="shared" si="19"/>
        <v>0</v>
      </c>
      <c r="G588" s="197"/>
    </row>
    <row r="589" spans="1:7" s="61" customFormat="1" ht="38.25" x14ac:dyDescent="0.2">
      <c r="A589" s="2" t="s">
        <v>382</v>
      </c>
      <c r="B589" s="75" t="s">
        <v>419</v>
      </c>
      <c r="C589" s="207">
        <v>1</v>
      </c>
      <c r="D589" s="161" t="s">
        <v>24</v>
      </c>
      <c r="E589" s="196"/>
      <c r="F589" s="196">
        <f t="shared" si="19"/>
        <v>0</v>
      </c>
      <c r="G589" s="197">
        <f>SUM(F584:F589)</f>
        <v>0</v>
      </c>
    </row>
    <row r="590" spans="1:7" customFormat="1" ht="15" x14ac:dyDescent="0.25">
      <c r="A590" s="72"/>
      <c r="B590" s="65"/>
      <c r="C590" s="72"/>
      <c r="D590" s="72"/>
      <c r="E590" s="72"/>
      <c r="F590" s="72"/>
      <c r="G590" s="72"/>
    </row>
    <row r="591" spans="1:7" customFormat="1" ht="15" x14ac:dyDescent="0.25">
      <c r="A591" s="72"/>
      <c r="B591" s="125" t="s">
        <v>423</v>
      </c>
      <c r="C591" s="125"/>
      <c r="D591" s="125"/>
      <c r="E591" s="125"/>
      <c r="F591" s="182" t="s">
        <v>192</v>
      </c>
      <c r="G591" s="263">
        <f>SUM(G573:G589)</f>
        <v>0</v>
      </c>
    </row>
    <row r="592" spans="1:7" customFormat="1" ht="15" x14ac:dyDescent="0.25">
      <c r="A592" s="72"/>
      <c r="B592" s="65"/>
      <c r="C592" s="72"/>
      <c r="D592" s="72"/>
      <c r="E592" s="72"/>
      <c r="F592" s="72"/>
      <c r="G592" s="72"/>
    </row>
    <row r="593" spans="1:7" customFormat="1" ht="15" x14ac:dyDescent="0.25">
      <c r="A593" s="72"/>
      <c r="B593" s="126" t="s">
        <v>424</v>
      </c>
      <c r="C593" s="126"/>
      <c r="D593" s="126"/>
      <c r="E593" s="126"/>
      <c r="F593" s="211" t="s">
        <v>192</v>
      </c>
      <c r="G593" s="212">
        <f>G568+G537+G533+G502+G470+G591</f>
        <v>0</v>
      </c>
    </row>
    <row r="594" spans="1:7" s="24" customFormat="1" ht="15.75" x14ac:dyDescent="0.25">
      <c r="A594" s="76"/>
      <c r="B594" s="77" t="s">
        <v>425</v>
      </c>
      <c r="C594" s="213"/>
      <c r="D594" s="214"/>
      <c r="E594" s="215"/>
      <c r="F594" s="216"/>
      <c r="G594" s="217"/>
    </row>
    <row r="595" spans="1:7" s="79" customFormat="1" ht="15.95" customHeight="1" x14ac:dyDescent="0.25">
      <c r="A595" s="76"/>
      <c r="B595" s="78" t="s">
        <v>191</v>
      </c>
      <c r="C595" s="218"/>
      <c r="D595" s="218"/>
      <c r="E595" s="215"/>
      <c r="F595" s="219" t="s">
        <v>192</v>
      </c>
      <c r="G595" s="220">
        <f>G147</f>
        <v>0</v>
      </c>
    </row>
    <row r="596" spans="1:7" s="79" customFormat="1" ht="15.95" customHeight="1" x14ac:dyDescent="0.25">
      <c r="A596" s="76"/>
      <c r="B596" s="78" t="s">
        <v>426</v>
      </c>
      <c r="C596" s="218"/>
      <c r="D596" s="214"/>
      <c r="E596" s="215"/>
      <c r="F596" s="219" t="s">
        <v>192</v>
      </c>
      <c r="G596" s="220">
        <f>G276</f>
        <v>0</v>
      </c>
    </row>
    <row r="597" spans="1:7" s="79" customFormat="1" ht="15.95" customHeight="1" x14ac:dyDescent="0.25">
      <c r="A597" s="76"/>
      <c r="B597" s="78" t="s">
        <v>427</v>
      </c>
      <c r="C597" s="218"/>
      <c r="D597" s="218"/>
      <c r="E597" s="215"/>
      <c r="F597" s="219" t="s">
        <v>192</v>
      </c>
      <c r="G597" s="220">
        <f>G407</f>
        <v>0</v>
      </c>
    </row>
    <row r="598" spans="1:7" s="79" customFormat="1" ht="15.95" customHeight="1" x14ac:dyDescent="0.25">
      <c r="A598" s="76"/>
      <c r="B598" s="262" t="s">
        <v>428</v>
      </c>
      <c r="C598" s="218"/>
      <c r="D598" s="214"/>
      <c r="E598" s="215"/>
      <c r="F598" s="219" t="s">
        <v>192</v>
      </c>
      <c r="G598" s="220">
        <f>G441</f>
        <v>0</v>
      </c>
    </row>
    <row r="599" spans="1:7" s="79" customFormat="1" ht="18" customHeight="1" x14ac:dyDescent="0.25">
      <c r="A599" s="80"/>
      <c r="B599" s="127" t="s">
        <v>429</v>
      </c>
      <c r="C599" s="127"/>
      <c r="D599" s="127"/>
      <c r="E599" s="218"/>
      <c r="F599" s="219" t="s">
        <v>192</v>
      </c>
      <c r="G599" s="221">
        <f>G593</f>
        <v>0</v>
      </c>
    </row>
    <row r="600" spans="1:7" s="24" customFormat="1" x14ac:dyDescent="0.2">
      <c r="A600" s="22"/>
      <c r="B600" s="23"/>
      <c r="C600" s="168"/>
      <c r="D600" s="33"/>
      <c r="E600" s="172"/>
      <c r="F600" s="171"/>
      <c r="G600" s="174"/>
    </row>
    <row r="601" spans="1:7" s="79" customFormat="1" ht="15.95" customHeight="1" x14ac:dyDescent="0.25">
      <c r="A601" s="80"/>
      <c r="B601" s="128" t="s">
        <v>430</v>
      </c>
      <c r="C601" s="128"/>
      <c r="D601" s="128"/>
      <c r="E601" s="128"/>
      <c r="F601" s="222" t="s">
        <v>192</v>
      </c>
      <c r="G601" s="221">
        <f>SUM(G595:G599)</f>
        <v>0</v>
      </c>
    </row>
    <row r="602" spans="1:7" s="79" customFormat="1" ht="15" x14ac:dyDescent="0.25">
      <c r="A602" s="81"/>
      <c r="B602" s="82" t="s">
        <v>431</v>
      </c>
      <c r="C602" s="223"/>
      <c r="D602" s="224"/>
      <c r="E602" s="225"/>
      <c r="F602" s="226"/>
      <c r="G602" s="221"/>
    </row>
    <row r="603" spans="1:7" s="79" customFormat="1" ht="15" x14ac:dyDescent="0.25">
      <c r="A603" s="81" t="s">
        <v>132</v>
      </c>
      <c r="B603" s="83" t="s">
        <v>432</v>
      </c>
      <c r="C603" s="223">
        <v>1</v>
      </c>
      <c r="D603" s="224" t="s">
        <v>21</v>
      </c>
      <c r="E603" s="225"/>
      <c r="F603" s="226">
        <f>C603*E603</f>
        <v>0</v>
      </c>
      <c r="G603" s="221">
        <f>SUM(F603)</f>
        <v>0</v>
      </c>
    </row>
    <row r="604" spans="1:7" s="79" customFormat="1" ht="15" x14ac:dyDescent="0.25">
      <c r="A604" s="81"/>
      <c r="B604" s="83"/>
      <c r="C604" s="223"/>
      <c r="D604" s="224"/>
      <c r="E604" s="225"/>
      <c r="F604" s="226"/>
      <c r="G604" s="221"/>
    </row>
    <row r="605" spans="1:7" s="24" customFormat="1" ht="13.5" customHeight="1" x14ac:dyDescent="0.2">
      <c r="A605" s="22"/>
      <c r="B605" s="121" t="s">
        <v>433</v>
      </c>
      <c r="C605" s="121"/>
      <c r="D605" s="121"/>
      <c r="E605" s="121"/>
      <c r="F605" s="166" t="s">
        <v>192</v>
      </c>
      <c r="G605" s="174">
        <f>SUM(G603)</f>
        <v>0</v>
      </c>
    </row>
    <row r="606" spans="1:7" s="79" customFormat="1" ht="14.1" customHeight="1" x14ac:dyDescent="0.25">
      <c r="A606" s="81"/>
      <c r="B606" s="83"/>
      <c r="C606" s="223"/>
      <c r="D606" s="224"/>
      <c r="E606" s="225"/>
      <c r="F606" s="226"/>
      <c r="G606" s="221"/>
    </row>
    <row r="607" spans="1:7" s="85" customFormat="1" ht="14.25" x14ac:dyDescent="0.2">
      <c r="A607" s="84"/>
      <c r="B607" s="128" t="s">
        <v>434</v>
      </c>
      <c r="C607" s="128"/>
      <c r="D607" s="128"/>
      <c r="E607" s="128"/>
      <c r="F607" s="222" t="s">
        <v>192</v>
      </c>
      <c r="G607" s="221">
        <f>G601+G605</f>
        <v>0</v>
      </c>
    </row>
    <row r="608" spans="1:7" s="88" customFormat="1" ht="15" x14ac:dyDescent="0.25">
      <c r="A608" s="86"/>
      <c r="B608" s="87" t="s">
        <v>435</v>
      </c>
      <c r="C608" s="227"/>
      <c r="D608" s="228"/>
      <c r="E608" s="227"/>
      <c r="F608" s="229"/>
      <c r="G608" s="230"/>
    </row>
    <row r="609" spans="1:7" s="88" customFormat="1" ht="15" x14ac:dyDescent="0.25">
      <c r="A609" s="86"/>
      <c r="B609" s="129" t="s">
        <v>436</v>
      </c>
      <c r="C609" s="129"/>
      <c r="D609" s="231"/>
      <c r="E609" s="232">
        <v>0.1</v>
      </c>
      <c r="F609" s="233"/>
      <c r="G609" s="230">
        <f t="shared" ref="G609:G615" si="20">$G$607*E609</f>
        <v>0</v>
      </c>
    </row>
    <row r="610" spans="1:7" s="88" customFormat="1" ht="15" x14ac:dyDescent="0.25">
      <c r="A610" s="86"/>
      <c r="B610" s="124" t="s">
        <v>437</v>
      </c>
      <c r="C610" s="124"/>
      <c r="D610" s="231"/>
      <c r="E610" s="232">
        <v>0.03</v>
      </c>
      <c r="F610" s="233"/>
      <c r="G610" s="230">
        <f t="shared" si="20"/>
        <v>0</v>
      </c>
    </row>
    <row r="611" spans="1:7" s="88" customFormat="1" ht="15" x14ac:dyDescent="0.25">
      <c r="A611" s="86"/>
      <c r="B611" s="89" t="s">
        <v>438</v>
      </c>
      <c r="C611" s="233"/>
      <c r="D611" s="231"/>
      <c r="E611" s="232">
        <v>1.4999999999999999E-2</v>
      </c>
      <c r="F611" s="233"/>
      <c r="G611" s="230">
        <f t="shared" si="20"/>
        <v>0</v>
      </c>
    </row>
    <row r="612" spans="1:7" s="88" customFormat="1" ht="15" x14ac:dyDescent="0.25">
      <c r="A612" s="86"/>
      <c r="B612" s="89" t="s">
        <v>439</v>
      </c>
      <c r="C612" s="233"/>
      <c r="D612" s="231"/>
      <c r="E612" s="232">
        <v>4.4999999999999998E-2</v>
      </c>
      <c r="F612" s="233"/>
      <c r="G612" s="230">
        <f t="shared" si="20"/>
        <v>0</v>
      </c>
    </row>
    <row r="613" spans="1:7" s="88" customFormat="1" ht="14.25" customHeight="1" x14ac:dyDescent="0.25">
      <c r="A613" s="86"/>
      <c r="B613" s="124" t="s">
        <v>440</v>
      </c>
      <c r="C613" s="124"/>
      <c r="D613" s="231"/>
      <c r="E613" s="232">
        <v>0.01</v>
      </c>
      <c r="F613" s="233"/>
      <c r="G613" s="230">
        <f t="shared" si="20"/>
        <v>0</v>
      </c>
    </row>
    <row r="614" spans="1:7" s="88" customFormat="1" ht="15" x14ac:dyDescent="0.25">
      <c r="A614" s="86"/>
      <c r="B614" s="89" t="s">
        <v>441</v>
      </c>
      <c r="C614" s="233"/>
      <c r="D614" s="231"/>
      <c r="E614" s="232">
        <v>0.05</v>
      </c>
      <c r="F614" s="233"/>
      <c r="G614" s="230">
        <f t="shared" si="20"/>
        <v>0</v>
      </c>
    </row>
    <row r="615" spans="1:7" s="88" customFormat="1" ht="15" x14ac:dyDescent="0.25">
      <c r="A615" s="86"/>
      <c r="B615" s="124" t="s">
        <v>442</v>
      </c>
      <c r="C615" s="124"/>
      <c r="D615" s="124"/>
      <c r="E615" s="232">
        <v>0.1</v>
      </c>
      <c r="F615" s="233"/>
      <c r="G615" s="230">
        <f t="shared" si="20"/>
        <v>0</v>
      </c>
    </row>
    <row r="616" spans="1:7" s="88" customFormat="1" ht="15" x14ac:dyDescent="0.25">
      <c r="A616" s="86"/>
      <c r="B616" s="90" t="s">
        <v>443</v>
      </c>
      <c r="C616" s="234"/>
      <c r="D616" s="235"/>
      <c r="E616" s="232">
        <v>0.18</v>
      </c>
      <c r="F616" s="233"/>
      <c r="G616" s="230">
        <f>G609*E616</f>
        <v>0</v>
      </c>
    </row>
    <row r="617" spans="1:7" s="88" customFormat="1" ht="15" x14ac:dyDescent="0.25">
      <c r="A617" s="86"/>
      <c r="B617" s="90" t="s">
        <v>444</v>
      </c>
      <c r="C617" s="234"/>
      <c r="D617" s="235"/>
      <c r="E617" s="232">
        <v>1E-3</v>
      </c>
      <c r="F617" s="233"/>
      <c r="G617" s="230">
        <f>$G$607*E617</f>
        <v>0</v>
      </c>
    </row>
    <row r="618" spans="1:7" s="88" customFormat="1" ht="15" x14ac:dyDescent="0.25">
      <c r="A618" s="86"/>
      <c r="B618" s="90" t="s">
        <v>445</v>
      </c>
      <c r="C618" s="234"/>
      <c r="D618" s="235"/>
      <c r="E618" s="232" t="s">
        <v>446</v>
      </c>
      <c r="F618" s="233"/>
      <c r="G618" s="230"/>
    </row>
    <row r="619" spans="1:7" s="92" customFormat="1" ht="15.75" customHeight="1" x14ac:dyDescent="0.2">
      <c r="A619" s="91"/>
      <c r="B619" s="131" t="s">
        <v>447</v>
      </c>
      <c r="C619" s="131"/>
      <c r="D619" s="236"/>
      <c r="E619" s="237" t="s">
        <v>446</v>
      </c>
      <c r="F619" s="238"/>
      <c r="G619" s="239"/>
    </row>
    <row r="620" spans="1:7" ht="28.5" customHeight="1" x14ac:dyDescent="0.2">
      <c r="A620" s="93"/>
      <c r="B620" s="132" t="s">
        <v>448</v>
      </c>
      <c r="C620" s="132"/>
      <c r="D620" s="132"/>
      <c r="E620" s="237" t="s">
        <v>446</v>
      </c>
      <c r="F620" s="240"/>
      <c r="G620" s="241"/>
    </row>
    <row r="621" spans="1:7" ht="28.5" customHeight="1" x14ac:dyDescent="0.2">
      <c r="A621" s="93"/>
      <c r="B621" s="132" t="s">
        <v>449</v>
      </c>
      <c r="C621" s="132"/>
      <c r="D621" s="132"/>
      <c r="E621" s="237" t="s">
        <v>446</v>
      </c>
      <c r="F621" s="240"/>
      <c r="G621" s="241"/>
    </row>
    <row r="622" spans="1:7" ht="21" customHeight="1" x14ac:dyDescent="0.2">
      <c r="A622" s="93"/>
      <c r="B622" s="133" t="s">
        <v>450</v>
      </c>
      <c r="C622" s="133"/>
      <c r="D622" s="11"/>
      <c r="E622" s="237" t="s">
        <v>446</v>
      </c>
      <c r="F622" s="240"/>
      <c r="G622" s="241"/>
    </row>
    <row r="623" spans="1:7" ht="15" customHeight="1" x14ac:dyDescent="0.2">
      <c r="A623" s="93"/>
      <c r="B623" s="94"/>
      <c r="C623" s="115"/>
      <c r="D623" s="11"/>
      <c r="E623" s="237"/>
      <c r="F623" s="240"/>
      <c r="G623" s="241"/>
    </row>
    <row r="624" spans="1:7" s="88" customFormat="1" ht="18" customHeight="1" x14ac:dyDescent="0.25">
      <c r="A624" s="86"/>
      <c r="B624" s="128" t="s">
        <v>451</v>
      </c>
      <c r="C624" s="128"/>
      <c r="D624" s="128"/>
      <c r="E624" s="128"/>
      <c r="F624" s="242" t="s">
        <v>192</v>
      </c>
      <c r="G624" s="230">
        <f>SUM(G609:G622)</f>
        <v>0</v>
      </c>
    </row>
    <row r="625" spans="1:7" s="88" customFormat="1" ht="15" x14ac:dyDescent="0.25">
      <c r="A625" s="86"/>
      <c r="B625" s="89"/>
      <c r="C625" s="232"/>
      <c r="D625" s="228"/>
      <c r="E625" s="227"/>
      <c r="F625" s="230"/>
      <c r="G625" s="230"/>
    </row>
    <row r="626" spans="1:7" s="88" customFormat="1" ht="15.75" customHeight="1" x14ac:dyDescent="0.25">
      <c r="A626" s="95"/>
      <c r="B626" s="134" t="s">
        <v>452</v>
      </c>
      <c r="C626" s="134"/>
      <c r="D626" s="134"/>
      <c r="E626" s="134"/>
      <c r="F626" s="242" t="s">
        <v>192</v>
      </c>
      <c r="G626" s="230">
        <f>SUM(G624+G607)</f>
        <v>0</v>
      </c>
    </row>
    <row r="627" spans="1:7" s="24" customFormat="1" x14ac:dyDescent="0.2">
      <c r="A627" s="22"/>
      <c r="B627" s="27" t="s">
        <v>453</v>
      </c>
      <c r="C627" s="168"/>
      <c r="D627" s="33"/>
      <c r="E627" s="172"/>
      <c r="F627" s="171"/>
      <c r="G627" s="174"/>
    </row>
    <row r="628" spans="1:7" s="24" customFormat="1" ht="30" customHeight="1" x14ac:dyDescent="0.2">
      <c r="A628" s="96" t="s">
        <v>454</v>
      </c>
      <c r="B628" s="132" t="s">
        <v>455</v>
      </c>
      <c r="C628" s="132"/>
      <c r="D628" s="132"/>
      <c r="E628" s="132"/>
      <c r="F628" s="132"/>
      <c r="G628" s="132"/>
    </row>
    <row r="629" spans="1:7" ht="16.5" customHeight="1" x14ac:dyDescent="0.2">
      <c r="A629" s="97" t="s">
        <v>456</v>
      </c>
      <c r="B629" s="132" t="s">
        <v>457</v>
      </c>
      <c r="C629" s="132"/>
      <c r="D629" s="132"/>
      <c r="E629" s="132"/>
      <c r="F629" s="132"/>
      <c r="G629" s="132"/>
    </row>
    <row r="630" spans="1:7" ht="27.75" customHeight="1" x14ac:dyDescent="0.2">
      <c r="A630" s="98" t="s">
        <v>458</v>
      </c>
      <c r="B630" s="130" t="s">
        <v>459</v>
      </c>
      <c r="C630" s="130"/>
      <c r="D630" s="130"/>
      <c r="E630" s="130"/>
      <c r="F630" s="130"/>
      <c r="G630" s="130"/>
    </row>
    <row r="631" spans="1:7" ht="16.5" customHeight="1" x14ac:dyDescent="0.2">
      <c r="A631" s="99" t="s">
        <v>460</v>
      </c>
      <c r="B631" s="130" t="s">
        <v>461</v>
      </c>
      <c r="C631" s="130"/>
      <c r="D631" s="130"/>
      <c r="E631" s="130"/>
      <c r="F631" s="130"/>
      <c r="G631" s="130"/>
    </row>
    <row r="632" spans="1:7" s="101" customFormat="1" ht="18.75" customHeight="1" x14ac:dyDescent="0.2">
      <c r="A632" s="100" t="s">
        <v>462</v>
      </c>
      <c r="B632" s="130" t="s">
        <v>463</v>
      </c>
      <c r="C632" s="130"/>
      <c r="D632" s="130"/>
      <c r="E632" s="130"/>
      <c r="F632" s="130"/>
      <c r="G632" s="130"/>
    </row>
    <row r="633" spans="1:7" s="102" customFormat="1" x14ac:dyDescent="0.2">
      <c r="A633" s="103"/>
      <c r="B633" s="104"/>
      <c r="C633" s="240"/>
      <c r="D633" s="243"/>
      <c r="E633" s="244"/>
      <c r="F633" s="240"/>
      <c r="G633" s="245"/>
    </row>
    <row r="634" spans="1:7" s="88" customFormat="1" ht="12.95" customHeight="1" x14ac:dyDescent="0.25">
      <c r="A634" s="136" t="s">
        <v>464</v>
      </c>
      <c r="B634" s="136"/>
      <c r="C634" s="136"/>
      <c r="D634" s="246"/>
      <c r="E634" s="247" t="s">
        <v>465</v>
      </c>
      <c r="F634" s="247"/>
      <c r="G634" s="247"/>
    </row>
    <row r="635" spans="1:7" s="88" customFormat="1" ht="14.1" customHeight="1" x14ac:dyDescent="0.25">
      <c r="A635" s="105"/>
      <c r="B635" s="106"/>
      <c r="C635" s="248"/>
      <c r="D635" s="246"/>
      <c r="E635" s="246"/>
      <c r="F635" s="248"/>
      <c r="G635" s="110"/>
    </row>
    <row r="636" spans="1:7" s="88" customFormat="1" ht="14.1" customHeight="1" x14ac:dyDescent="0.25">
      <c r="A636" s="105"/>
      <c r="B636" s="106"/>
      <c r="C636" s="248"/>
      <c r="D636" s="246"/>
      <c r="E636" s="246"/>
      <c r="F636" s="248"/>
      <c r="G636" s="110"/>
    </row>
    <row r="637" spans="1:7" s="88" customFormat="1" ht="14.1" customHeight="1" x14ac:dyDescent="0.25">
      <c r="A637" s="137" t="s">
        <v>466</v>
      </c>
      <c r="B637" s="137"/>
      <c r="C637" s="137"/>
      <c r="D637" s="246"/>
      <c r="E637" s="249" t="s">
        <v>467</v>
      </c>
      <c r="F637" s="249"/>
      <c r="G637" s="249"/>
    </row>
    <row r="638" spans="1:7" s="88" customFormat="1" ht="14.1" customHeight="1" x14ac:dyDescent="0.25">
      <c r="A638" s="137" t="s">
        <v>468</v>
      </c>
      <c r="B638" s="137"/>
      <c r="C638" s="137"/>
      <c r="D638" s="246"/>
      <c r="E638" s="250" t="s">
        <v>469</v>
      </c>
      <c r="F638" s="250"/>
      <c r="G638" s="250"/>
    </row>
    <row r="639" spans="1:7" s="88" customFormat="1" ht="14.1" customHeight="1" x14ac:dyDescent="0.25">
      <c r="A639" s="105"/>
      <c r="B639" s="106"/>
      <c r="C639" s="248"/>
      <c r="D639" s="246"/>
      <c r="E639" s="246"/>
      <c r="F639" s="246"/>
      <c r="G639" s="251"/>
    </row>
    <row r="640" spans="1:7" s="88" customFormat="1" ht="12.95" customHeight="1" x14ac:dyDescent="0.25">
      <c r="A640" s="105"/>
      <c r="B640" s="106"/>
      <c r="C640" s="248"/>
      <c r="D640" s="246"/>
      <c r="E640" s="246"/>
      <c r="F640" s="248"/>
      <c r="G640" s="251"/>
    </row>
    <row r="641" spans="1:7" s="88" customFormat="1" ht="14.25" customHeight="1" x14ac:dyDescent="0.25">
      <c r="A641" s="135" t="s">
        <v>464</v>
      </c>
      <c r="B641" s="135"/>
      <c r="C641" s="135"/>
      <c r="D641" s="135"/>
      <c r="E641" s="135"/>
      <c r="F641" s="135"/>
      <c r="G641" s="135"/>
    </row>
    <row r="642" spans="1:7" s="88" customFormat="1" ht="14.1" customHeight="1" x14ac:dyDescent="0.25">
      <c r="A642" s="105"/>
      <c r="B642" s="107"/>
      <c r="C642" s="252"/>
      <c r="D642" s="246"/>
      <c r="E642" s="253"/>
      <c r="F642" s="248"/>
      <c r="G642" s="254"/>
    </row>
    <row r="643" spans="1:7" s="88" customFormat="1" ht="14.1" customHeight="1" x14ac:dyDescent="0.25">
      <c r="A643" s="105"/>
      <c r="B643" s="107"/>
      <c r="C643" s="248"/>
      <c r="D643" s="246"/>
      <c r="E643" s="253"/>
      <c r="F643" s="248"/>
      <c r="G643" s="254"/>
    </row>
    <row r="644" spans="1:7" s="88" customFormat="1" ht="14.1" customHeight="1" x14ac:dyDescent="0.25">
      <c r="A644" s="138" t="s">
        <v>470</v>
      </c>
      <c r="B644" s="138"/>
      <c r="C644" s="138"/>
      <c r="D644" s="138"/>
      <c r="E644" s="138"/>
      <c r="F644" s="138"/>
      <c r="G644" s="138"/>
    </row>
    <row r="645" spans="1:7" s="88" customFormat="1" ht="14.1" customHeight="1" x14ac:dyDescent="0.25">
      <c r="A645" s="138" t="s">
        <v>471</v>
      </c>
      <c r="B645" s="138"/>
      <c r="C645" s="138"/>
      <c r="D645" s="138"/>
      <c r="E645" s="138"/>
      <c r="F645" s="138"/>
      <c r="G645" s="138"/>
    </row>
    <row r="646" spans="1:7" s="88" customFormat="1" ht="14.1" customHeight="1" x14ac:dyDescent="0.25">
      <c r="A646" s="108"/>
      <c r="B646" s="108"/>
      <c r="C646" s="109"/>
      <c r="D646" s="109"/>
      <c r="E646" s="109"/>
      <c r="F646" s="109"/>
      <c r="G646" s="110"/>
    </row>
    <row r="647" spans="1:7" s="88" customFormat="1" ht="12.95" customHeight="1" x14ac:dyDescent="0.25">
      <c r="A647" s="109"/>
      <c r="B647" s="108"/>
      <c r="C647" s="109"/>
      <c r="D647" s="109"/>
      <c r="E647" s="109"/>
      <c r="F647" s="109"/>
      <c r="G647" s="110"/>
    </row>
    <row r="648" spans="1:7" s="88" customFormat="1" ht="12.95" customHeight="1" x14ac:dyDescent="0.25">
      <c r="A648" s="135" t="s">
        <v>472</v>
      </c>
      <c r="B648" s="135"/>
      <c r="C648" s="135"/>
      <c r="D648" s="135"/>
      <c r="E648" s="135"/>
      <c r="F648" s="135"/>
      <c r="G648" s="135"/>
    </row>
    <row r="649" spans="1:7" s="88" customFormat="1" ht="14.1" customHeight="1" x14ac:dyDescent="0.25">
      <c r="A649" s="110"/>
      <c r="B649" s="111"/>
      <c r="C649" s="110"/>
      <c r="D649" s="110"/>
      <c r="E649" s="255"/>
      <c r="F649" s="110"/>
      <c r="G649" s="252"/>
    </row>
    <row r="650" spans="1:7" s="88" customFormat="1" ht="14.1" customHeight="1" x14ac:dyDescent="0.25">
      <c r="A650" s="105"/>
      <c r="B650" s="107"/>
      <c r="C650" s="248"/>
      <c r="D650" s="246"/>
      <c r="E650" s="253"/>
      <c r="F650" s="248"/>
      <c r="G650" s="254"/>
    </row>
    <row r="651" spans="1:7" s="88" customFormat="1" ht="14.1" customHeight="1" x14ac:dyDescent="0.25">
      <c r="A651" s="139" t="s">
        <v>473</v>
      </c>
      <c r="B651" s="139"/>
      <c r="C651" s="139"/>
      <c r="D651" s="139"/>
      <c r="E651" s="139"/>
      <c r="F651" s="139"/>
      <c r="G651" s="139"/>
    </row>
    <row r="652" spans="1:7" s="88" customFormat="1" ht="14.1" customHeight="1" x14ac:dyDescent="0.25">
      <c r="A652" s="139" t="s">
        <v>474</v>
      </c>
      <c r="B652" s="139"/>
      <c r="C652" s="139"/>
      <c r="D652" s="139"/>
      <c r="E652" s="139"/>
      <c r="F652" s="139"/>
      <c r="G652" s="139"/>
    </row>
    <row r="653" spans="1:7" s="88" customFormat="1" ht="14.1" customHeight="1" x14ac:dyDescent="0.25">
      <c r="A653" s="112"/>
      <c r="B653" s="113"/>
      <c r="C653" s="256"/>
      <c r="D653" s="256"/>
      <c r="E653" s="256"/>
      <c r="F653" s="256"/>
      <c r="G653" s="257"/>
    </row>
    <row r="654" spans="1:7" s="88" customFormat="1" ht="14.1" customHeight="1" x14ac:dyDescent="0.25">
      <c r="A654" s="112"/>
      <c r="B654" s="113"/>
      <c r="C654" s="256"/>
      <c r="D654" s="256"/>
      <c r="E654" s="256"/>
      <c r="F654" s="256"/>
      <c r="G654" s="257"/>
    </row>
    <row r="655" spans="1:7" s="1" customFormat="1" ht="12.75" customHeight="1" x14ac:dyDescent="0.2">
      <c r="A655" s="140" t="s">
        <v>475</v>
      </c>
      <c r="B655" s="140"/>
      <c r="C655" s="258"/>
      <c r="D655" s="258"/>
      <c r="E655" s="258"/>
      <c r="F655" s="258"/>
      <c r="G655" s="114"/>
    </row>
    <row r="656" spans="1:7" s="1" customFormat="1" x14ac:dyDescent="0.2">
      <c r="A656" s="141" t="s">
        <v>476</v>
      </c>
      <c r="B656" s="141"/>
      <c r="C656" s="258"/>
      <c r="D656" s="259"/>
      <c r="E656" s="260"/>
      <c r="F656" s="260"/>
      <c r="G656" s="261"/>
    </row>
    <row r="657" spans="1:6" x14ac:dyDescent="0.2">
      <c r="A657" s="142" t="s">
        <v>477</v>
      </c>
      <c r="B657" s="142"/>
      <c r="C657" s="164"/>
      <c r="F657" s="164"/>
    </row>
  </sheetData>
  <sheetProtection algorithmName="SHA-512" hashValue="WLnCSL+fTz3ay1ENmiLgsX6uoSGp3ACDg7j0y5d/MICJSNykjsqn81CAZR074oqcexriWXUjpWNF/MZBVGFWPA==" saltValue="Pq4O4uYhy7JaSxAcQ+qwDQ==" spinCount="100000" sheet="1" objects="1" scenarios="1"/>
  <protectedRanges>
    <protectedRange sqref="G618:G622" name="Rango12"/>
    <protectedRange sqref="E572:E589" name="Rango10"/>
    <protectedRange sqref="E535" name="Rango8"/>
    <protectedRange sqref="E472:E500" name="Rango6"/>
    <protectedRange sqref="E410:E440" name="Rango4"/>
    <protectedRange sqref="E280:E406" name="Rango3"/>
    <protectedRange sqref="E10:E145" name="Rango1"/>
    <protectedRange sqref="E151:E274" name="Rango2"/>
    <protectedRange sqref="E445:E468" name="Rango5"/>
    <protectedRange sqref="E504:E531" name="Rango7"/>
    <protectedRange sqref="E539:E566" name="Rango9"/>
    <protectedRange sqref="E603" name="Rango11"/>
  </protectedRanges>
  <mergeCells count="52">
    <mergeCell ref="A651:G651"/>
    <mergeCell ref="A652:G652"/>
    <mergeCell ref="A655:B655"/>
    <mergeCell ref="A656:B656"/>
    <mergeCell ref="A657:B657"/>
    <mergeCell ref="A648:G648"/>
    <mergeCell ref="B631:G631"/>
    <mergeCell ref="B632:G632"/>
    <mergeCell ref="A634:C634"/>
    <mergeCell ref="E634:G634"/>
    <mergeCell ref="A637:C637"/>
    <mergeCell ref="E637:G637"/>
    <mergeCell ref="A638:C638"/>
    <mergeCell ref="E638:G638"/>
    <mergeCell ref="A641:G641"/>
    <mergeCell ref="A644:G644"/>
    <mergeCell ref="A645:G645"/>
    <mergeCell ref="B630:G630"/>
    <mergeCell ref="B613:C613"/>
    <mergeCell ref="B615:D615"/>
    <mergeCell ref="B619:C619"/>
    <mergeCell ref="B620:D620"/>
    <mergeCell ref="B621:D621"/>
    <mergeCell ref="B622:C622"/>
    <mergeCell ref="B624:E624"/>
    <mergeCell ref="B626:E626"/>
    <mergeCell ref="B628:G628"/>
    <mergeCell ref="B629:G629"/>
    <mergeCell ref="B610:C610"/>
    <mergeCell ref="B502:E502"/>
    <mergeCell ref="B533:E533"/>
    <mergeCell ref="B537:E537"/>
    <mergeCell ref="B568:E568"/>
    <mergeCell ref="B591:E591"/>
    <mergeCell ref="B593:E593"/>
    <mergeCell ref="B599:D599"/>
    <mergeCell ref="B601:E601"/>
    <mergeCell ref="B605:E605"/>
    <mergeCell ref="B607:E607"/>
    <mergeCell ref="B609:C609"/>
    <mergeCell ref="B470:E470"/>
    <mergeCell ref="A1:E1"/>
    <mergeCell ref="A2:B2"/>
    <mergeCell ref="A3:B3"/>
    <mergeCell ref="B4:E4"/>
    <mergeCell ref="A5:G5"/>
    <mergeCell ref="A6:G6"/>
    <mergeCell ref="B147:E147"/>
    <mergeCell ref="B276:E276"/>
    <mergeCell ref="B278:E278"/>
    <mergeCell ref="B407:E407"/>
    <mergeCell ref="B441:E441"/>
  </mergeCells>
  <pageMargins left="0.70866141732283472" right="0.70866141732283472" top="0.31496062992125984" bottom="1.1417322834645669" header="0.31496062992125984" footer="1.1023622047244095"/>
  <pageSetup scale="9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TAMISAJE AGOSTO -20 (2</vt:lpstr>
      <vt:lpstr>'PRESUP. TAMISAJE AGOSTO -20 (2'!Área_de_impresión</vt:lpstr>
      <vt:lpstr>'PRESUP. TAMISAJE AGOSTO -20 (2'!Títulos_a_imprimir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Frannier Sanchez Guzman</cp:lastModifiedBy>
  <cp:lastPrinted>2015-10-05T17:10:04Z</cp:lastPrinted>
  <dcterms:created xsi:type="dcterms:W3CDTF">2015-09-11T16:39:21Z</dcterms:created>
  <dcterms:modified xsi:type="dcterms:W3CDTF">2015-10-05T17:36:31Z</dcterms:modified>
</cp:coreProperties>
</file>