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orres\Desktop\MOPC2\Procesos de Licitacion\2016\CP-001-2016 Readecuación de áreas del MOPC\VF\"/>
    </mc:Choice>
  </mc:AlternateContent>
  <bookViews>
    <workbookView xWindow="0" yWindow="0" windowWidth="24000" windowHeight="9135"/>
  </bookViews>
  <sheets>
    <sheet name="MECANICA DE SUELOS" sheetId="2" r:id="rId1"/>
  </sheets>
  <definedNames>
    <definedName name="_xlnm.Print_Area" localSheetId="0">'MECANICA DE SUELOS'!$A$1:$G$139</definedName>
  </definedNames>
  <calcPr calcId="152511"/>
</workbook>
</file>

<file path=xl/calcChain.xml><?xml version="1.0" encoding="utf-8"?>
<calcChain xmlns="http://schemas.openxmlformats.org/spreadsheetml/2006/main">
  <c r="F58" i="2" l="1"/>
  <c r="G57" i="2"/>
  <c r="G48" i="2"/>
  <c r="G26" i="2"/>
  <c r="G15" i="2" l="1"/>
  <c r="G38" i="2" l="1"/>
  <c r="G35" i="2"/>
  <c r="G30" i="2"/>
  <c r="A51" i="2"/>
  <c r="A52" i="2"/>
  <c r="A53" i="2"/>
  <c r="A54" i="2"/>
  <c r="A55" i="2"/>
  <c r="A56" i="2"/>
  <c r="A42" i="2"/>
  <c r="A43" i="2" s="1"/>
  <c r="A44" i="2" s="1"/>
  <c r="A45" i="2" s="1"/>
  <c r="A46" i="2" s="1"/>
  <c r="A47" i="2" s="1"/>
  <c r="A48" i="2" s="1"/>
  <c r="A41" i="2"/>
  <c r="A38" i="2"/>
  <c r="A34" i="2"/>
  <c r="A35" i="2"/>
  <c r="A33" i="2"/>
  <c r="A29" i="2"/>
  <c r="A30" i="2"/>
  <c r="A23" i="2"/>
  <c r="A24" i="2"/>
  <c r="A25" i="2"/>
  <c r="A26" i="2"/>
  <c r="A22" i="2"/>
  <c r="A18" i="2"/>
  <c r="A19" i="2"/>
  <c r="A15" i="2"/>
  <c r="A14" i="2"/>
  <c r="G19" i="2"/>
  <c r="C22" i="2"/>
  <c r="C29" i="2"/>
  <c r="C30" i="2"/>
  <c r="C38" i="2"/>
  <c r="A134" i="2"/>
  <c r="F137" i="2"/>
  <c r="C138" i="2"/>
  <c r="F138" i="2"/>
  <c r="F139" i="2"/>
  <c r="F140" i="2"/>
  <c r="C141" i="2"/>
  <c r="F141" i="2"/>
  <c r="F142" i="2"/>
  <c r="F143" i="2"/>
  <c r="C146" i="2"/>
  <c r="F144" i="2"/>
  <c r="G72" i="2"/>
  <c r="G73" i="2" l="1"/>
  <c r="G70" i="2"/>
  <c r="G74" i="2"/>
  <c r="G71" i="2"/>
  <c r="G67" i="2"/>
  <c r="G75" i="2" s="1"/>
  <c r="G68" i="2"/>
  <c r="G69" i="2"/>
  <c r="F76" i="2" l="1"/>
  <c r="F79" i="2" s="1"/>
</calcChain>
</file>

<file path=xl/sharedStrings.xml><?xml version="1.0" encoding="utf-8"?>
<sst xmlns="http://schemas.openxmlformats.org/spreadsheetml/2006/main" count="124" uniqueCount="101">
  <si>
    <t>No.</t>
  </si>
  <si>
    <t>PARTIDAS</t>
  </si>
  <si>
    <t>CANT.</t>
  </si>
  <si>
    <t>UD</t>
  </si>
  <si>
    <t>P.U.</t>
  </si>
  <si>
    <t>VALOR</t>
  </si>
  <si>
    <t>m2</t>
  </si>
  <si>
    <t>Transporte</t>
  </si>
  <si>
    <t>Seguros y Fianzas</t>
  </si>
  <si>
    <t>GASTOS INDIRECTOS</t>
  </si>
  <si>
    <t>%</t>
  </si>
  <si>
    <t>Inspecciòn y Supervisiòn de Obra</t>
  </si>
  <si>
    <t>Imprevistos</t>
  </si>
  <si>
    <t>Gastos Administrativos</t>
  </si>
  <si>
    <t>ud</t>
  </si>
  <si>
    <t xml:space="preserve">TOTAL GENERAL </t>
  </si>
  <si>
    <t>MINISTERIO DE OBRAS PUBLICAS Y COMINICACIONES</t>
  </si>
  <si>
    <t>VICEMINISTERIO DE PLANTA FISICA</t>
  </si>
  <si>
    <t>TOTAL</t>
  </si>
  <si>
    <t>SUB-TOTAL DE GASTOS INDIRECTOS</t>
  </si>
  <si>
    <t>Preparado por:</t>
  </si>
  <si>
    <t>Revisado por:</t>
  </si>
  <si>
    <t>ING. MAXHO ROSARIO F.</t>
  </si>
  <si>
    <t>AUXILIAR</t>
  </si>
  <si>
    <t>ING. FREDIS MEJIA</t>
  </si>
  <si>
    <t>"AÑO DEL FOMENTO A LA VIVIENDA"</t>
  </si>
  <si>
    <t>ANALISIS BASE TIMACO</t>
  </si>
  <si>
    <t>BLOCKS</t>
  </si>
  <si>
    <t>hs piso</t>
  </si>
  <si>
    <t>RELLENO</t>
  </si>
  <si>
    <t>M2</t>
  </si>
  <si>
    <t>M3</t>
  </si>
  <si>
    <t>UDS</t>
  </si>
  <si>
    <t>ACERO RIOSTRA  , 3/8 , 1.5 UDS</t>
  </si>
  <si>
    <t>Panete</t>
  </si>
  <si>
    <t>Canto</t>
  </si>
  <si>
    <t>Subida Mat</t>
  </si>
  <si>
    <t>d/h</t>
  </si>
  <si>
    <t>BASE AIRE</t>
  </si>
  <si>
    <t>PRELIMINARES</t>
  </si>
  <si>
    <t>TERMINACION DE PISOS</t>
  </si>
  <si>
    <t>PORTAJE</t>
  </si>
  <si>
    <t>INSTALACION SANITARIAS</t>
  </si>
  <si>
    <t>Inodoro Blanco con tapa</t>
  </si>
  <si>
    <t>Lavamano Blanco mediano</t>
  </si>
  <si>
    <t>Orinales  Simplex</t>
  </si>
  <si>
    <t>PINTURA</t>
  </si>
  <si>
    <t>Acrilica en pared interior</t>
  </si>
  <si>
    <t>conductor 2/0</t>
  </si>
  <si>
    <t>pie</t>
  </si>
  <si>
    <t>Coupling EMT de 3''</t>
  </si>
  <si>
    <t>Conector Recto EMT 3''</t>
  </si>
  <si>
    <t>Curva EMT 3''</t>
  </si>
  <si>
    <t>Registro 12''x12''x16''</t>
  </si>
  <si>
    <t>Enclo braiker NEMA 3R, 200/3 AMP</t>
  </si>
  <si>
    <t>Panel de Braiker tipo Industrial (incluye braikers)</t>
  </si>
  <si>
    <t>Toma corriente de 3 fase, 208v</t>
  </si>
  <si>
    <t>Toma corriente de 1 fase 120v (incluye salida)</t>
  </si>
  <si>
    <t>Toma corrite 1 fase 240v (incluye salida)</t>
  </si>
  <si>
    <t>Sistema de Aterrizaje Requerido</t>
  </si>
  <si>
    <t>p.a</t>
  </si>
  <si>
    <t>Rehabilitacion de Luminarias Existentes</t>
  </si>
  <si>
    <t>Mano de instalacion electrica</t>
  </si>
  <si>
    <t>PRESUPUESTO REPARACIÓN Y ACONDICIONAMIENTO MECANICA DE SUELOS</t>
  </si>
  <si>
    <t>INSTALACIONES ELECTRICAS INTERNAS</t>
  </si>
  <si>
    <t>P.A.</t>
  </si>
  <si>
    <t>Puerta hierro y tola ( 3/16´´) 4.0X2.25m</t>
  </si>
  <si>
    <t>Puerta Enrrollable  1.94x3.15m (2 unidades incluye protecion lateral)</t>
  </si>
  <si>
    <t>ML</t>
  </si>
  <si>
    <t>Unds.</t>
  </si>
  <si>
    <t>Puerta enrrollable  1.0x1.10m</t>
  </si>
  <si>
    <t>Mantenimiento Puerta Enrrollable Frontal (Esta partida sera pagada por deglose del supervisor)</t>
  </si>
  <si>
    <t>Mantenimiento en Pared  ( h=1.50) interior</t>
  </si>
  <si>
    <t xml:space="preserve">Dirección Tecnica y Resp. </t>
  </si>
  <si>
    <t>Liquidaciòn y Prestaciòn Laboral Ley - 616</t>
  </si>
  <si>
    <t>CODIA</t>
  </si>
  <si>
    <t>ITBIS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</si>
  <si>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</si>
  <si>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</si>
  <si>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</si>
  <si>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</si>
  <si>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</si>
  <si>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</si>
  <si>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</si>
  <si>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</si>
  <si>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</si>
  <si>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NOTAS:</t>
  </si>
  <si>
    <t>Junta Poliuretano</t>
  </si>
  <si>
    <t>Limpieza de area</t>
  </si>
  <si>
    <t>Puerta de polimetal ( 1.0x2.750m)</t>
  </si>
  <si>
    <t>Demolicion de muro Para Puerta Frontal  y Bote de Escombros ( 2.08MX2.4M)</t>
  </si>
  <si>
    <t>PLAFON</t>
  </si>
  <si>
    <t>Plafon mineral 2x2´´ en Baños</t>
  </si>
  <si>
    <t xml:space="preserve">Instalaciones Eléctricas </t>
  </si>
  <si>
    <t>Piso frotado, Esp.0.10m, Maya Electrosoldada de 0.15x0.15m</t>
  </si>
  <si>
    <t>*Sujeto a Revisión.</t>
  </si>
  <si>
    <t>* Se Presupuesto las Partidas Eléctricas Acorde con los Requerimientos Suministrados en el Presupuesto Base Enviado por la Dirección General de Reglamentos y Sistemas.</t>
  </si>
  <si>
    <t>*Presupuesto Realizado En Base a Planos Suministrados por la Direccion General de Reglamentos y Sistemas, ya que el Área se Encuentra Ocupada  por Mobiliario del Departamento de Activo Fijo.</t>
  </si>
  <si>
    <r>
      <rPr>
        <sz val="12"/>
        <rFont val="Arial Narrow"/>
        <family val="2"/>
      </rPr>
      <t>Tuberias</t>
    </r>
    <r>
      <rPr>
        <b/>
        <sz val="12"/>
        <rFont val="Arial Narrow"/>
        <family val="2"/>
      </rPr>
      <t xml:space="preserve"> </t>
    </r>
    <r>
      <rPr>
        <sz val="12"/>
        <rFont val="Arial Narrow"/>
        <family val="2"/>
      </rPr>
      <t>EMT 3''x10</t>
    </r>
  </si>
  <si>
    <t>SUB-TOTAL GENERAL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</si>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</sst>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RD$&quot;* #,##0.00_-;\-&quot;RD$&quot;* #,##0.00_-;_-&quot;RD$&quot;* &quot;-&quot;??_-;_-@_-"/>
    <numFmt numFmtId="164" formatCode="_(* #,##0.00_);_(* \(#,##0.00\);_(* &quot;-&quot;??_);_(@_)"/>
    <numFmt numFmtId="165" formatCode="_([$RD$-1C0A]* #,##0.00_);_([$RD$-1C0A]* \(#,##0.00\);_([$RD$-1C0A]* &quot;-&quot;??_);_(@_)"/>
    <numFmt numFmtId="166" formatCode="_-[$RD$-1C0A]* #,##0.00_-;\-[$RD$-1C0A]* #,##0.00_-;_-[$RD$-1C0A]* &quot;-&quot;??_-;_-@_-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8"/>
      <name val="Book Antiqua"/>
      <family val="1"/>
    </font>
    <font>
      <b/>
      <sz val="12"/>
      <color indexed="8"/>
      <name val="Book Antiqua"/>
      <family val="1"/>
    </font>
    <font>
      <b/>
      <sz val="10"/>
      <color indexed="8"/>
      <name val="Book Antiqua"/>
      <family val="1"/>
    </font>
    <font>
      <sz val="8"/>
      <name val="Calibri"/>
      <family val="2"/>
    </font>
    <font>
      <sz val="11"/>
      <color indexed="8"/>
      <name val="Book Antiqua"/>
      <family val="1"/>
    </font>
    <font>
      <b/>
      <sz val="12"/>
      <name val="Book Antiqua"/>
      <family val="1"/>
    </font>
    <font>
      <b/>
      <sz val="14"/>
      <name val="Book Antiqua"/>
      <family val="1"/>
    </font>
    <font>
      <sz val="12"/>
      <color indexed="8"/>
      <name val="Book Antiqua"/>
      <family val="1"/>
    </font>
    <font>
      <sz val="12"/>
      <name val="Times New Roman"/>
      <family val="1"/>
    </font>
    <font>
      <b/>
      <sz val="14"/>
      <color indexed="8"/>
      <name val="Book Antiqua"/>
      <family val="1"/>
    </font>
    <font>
      <b/>
      <sz val="11"/>
      <color indexed="8"/>
      <name val="Book Antiqua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Arial Narrow"/>
      <family val="2"/>
    </font>
    <font>
      <sz val="36"/>
      <color theme="1"/>
      <name val="Arial Narrow"/>
      <family val="2"/>
    </font>
    <font>
      <b/>
      <sz val="20"/>
      <color theme="1"/>
      <name val="Arial Narrow"/>
      <family val="2"/>
    </font>
    <font>
      <sz val="14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164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9" fontId="19" fillId="0" borderId="0" applyFont="0" applyFill="0" applyBorder="0" applyAlignment="0" applyProtection="0"/>
  </cellStyleXfs>
  <cellXfs count="141">
    <xf numFmtId="0" fontId="0" fillId="0" borderId="0" xfId="0"/>
    <xf numFmtId="0" fontId="8" fillId="0" borderId="0" xfId="0" applyFont="1"/>
    <xf numFmtId="164" fontId="8" fillId="0" borderId="0" xfId="1" applyFont="1"/>
    <xf numFmtId="164" fontId="6" fillId="0" borderId="0" xfId="1" applyFont="1" applyFill="1"/>
    <xf numFmtId="164" fontId="5" fillId="0" borderId="0" xfId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top"/>
    </xf>
    <xf numFmtId="166" fontId="8" fillId="0" borderId="0" xfId="1" applyNumberFormat="1" applyFont="1"/>
    <xf numFmtId="0" fontId="16" fillId="0" borderId="0" xfId="0" applyFont="1" applyFill="1" applyBorder="1" applyAlignment="1">
      <alignment horizontal="left"/>
    </xf>
    <xf numFmtId="166" fontId="15" fillId="0" borderId="0" xfId="1" applyNumberFormat="1" applyFont="1" applyFill="1" applyBorder="1"/>
    <xf numFmtId="166" fontId="9" fillId="0" borderId="0" xfId="1" applyNumberFormat="1" applyFont="1" applyFill="1" applyBorder="1"/>
    <xf numFmtId="0" fontId="14" fillId="0" borderId="0" xfId="0" applyFont="1" applyFill="1" applyBorder="1" applyAlignment="1">
      <alignment horizontal="center"/>
    </xf>
    <xf numFmtId="166" fontId="17" fillId="0" borderId="0" xfId="1" applyNumberFormat="1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164" fontId="8" fillId="0" borderId="0" xfId="1" applyFont="1" applyFill="1"/>
    <xf numFmtId="0" fontId="8" fillId="0" borderId="0" xfId="0" applyFont="1" applyFill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4" fontId="6" fillId="0" borderId="0" xfId="1" applyFont="1" applyFill="1" applyBorder="1"/>
    <xf numFmtId="164" fontId="8" fillId="0" borderId="0" xfId="0" applyNumberFormat="1" applyFont="1" applyFill="1" applyBorder="1"/>
    <xf numFmtId="164" fontId="5" fillId="0" borderId="0" xfId="1" applyFont="1" applyFill="1" applyBorder="1"/>
    <xf numFmtId="0" fontId="12" fillId="0" borderId="0" xfId="0" applyFont="1" applyFill="1"/>
    <xf numFmtId="164" fontId="12" fillId="0" borderId="0" xfId="0" applyNumberFormat="1" applyFont="1" applyFill="1"/>
    <xf numFmtId="164" fontId="8" fillId="0" borderId="0" xfId="1" applyFont="1" applyFill="1" applyBorder="1"/>
    <xf numFmtId="0" fontId="12" fillId="0" borderId="0" xfId="0" applyFont="1" applyFill="1" applyBorder="1"/>
    <xf numFmtId="164" fontId="18" fillId="0" borderId="0" xfId="1" applyFont="1"/>
    <xf numFmtId="166" fontId="15" fillId="0" borderId="0" xfId="0" applyNumberFormat="1" applyFont="1" applyFill="1" applyBorder="1"/>
    <xf numFmtId="167" fontId="9" fillId="0" borderId="6" xfId="0" applyNumberFormat="1" applyFont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/>
    <xf numFmtId="167" fontId="9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64" fontId="2" fillId="0" borderId="0" xfId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64" fontId="2" fillId="0" borderId="0" xfId="1" applyFont="1" applyFill="1" applyBorder="1" applyAlignment="1"/>
    <xf numFmtId="164" fontId="2" fillId="0" borderId="0" xfId="1" applyFont="1" applyFill="1" applyBorder="1" applyAlignment="1">
      <alignment horizontal="right"/>
    </xf>
    <xf numFmtId="164" fontId="12" fillId="0" borderId="0" xfId="1" applyFont="1" applyFill="1"/>
    <xf numFmtId="164" fontId="12" fillId="0" borderId="0" xfId="0" applyNumberFormat="1" applyFont="1" applyFill="1" applyBorder="1"/>
    <xf numFmtId="0" fontId="22" fillId="0" borderId="0" xfId="0" applyFont="1"/>
    <xf numFmtId="164" fontId="22" fillId="0" borderId="0" xfId="1" applyFont="1"/>
    <xf numFmtId="166" fontId="22" fillId="0" borderId="0" xfId="1" applyNumberFormat="1" applyFont="1"/>
    <xf numFmtId="0" fontId="26" fillId="3" borderId="5" xfId="0" applyFont="1" applyFill="1" applyBorder="1" applyAlignment="1">
      <alignment horizontal="center" vertical="top"/>
    </xf>
    <xf numFmtId="0" fontId="26" fillId="3" borderId="5" xfId="0" applyFont="1" applyFill="1" applyBorder="1" applyAlignment="1">
      <alignment vertical="justify"/>
    </xf>
    <xf numFmtId="164" fontId="27" fillId="3" borderId="5" xfId="1" applyFont="1" applyFill="1" applyBorder="1" applyAlignment="1">
      <alignment horizontal="right"/>
    </xf>
    <xf numFmtId="4" fontId="27" fillId="3" borderId="5" xfId="0" applyNumberFormat="1" applyFont="1" applyFill="1" applyBorder="1" applyAlignment="1">
      <alignment horizontal="center"/>
    </xf>
    <xf numFmtId="164" fontId="27" fillId="3" borderId="5" xfId="1" applyFont="1" applyFill="1" applyBorder="1" applyAlignment="1"/>
    <xf numFmtId="164" fontId="27" fillId="3" borderId="5" xfId="1" applyFont="1" applyFill="1" applyBorder="1"/>
    <xf numFmtId="166" fontId="26" fillId="3" borderId="5" xfId="1" applyNumberFormat="1" applyFont="1" applyFill="1" applyBorder="1"/>
    <xf numFmtId="164" fontId="27" fillId="3" borderId="5" xfId="1" applyFont="1" applyFill="1" applyBorder="1" applyAlignment="1">
      <alignment horizontal="center"/>
    </xf>
    <xf numFmtId="166" fontId="27" fillId="3" borderId="5" xfId="1" applyNumberFormat="1" applyFont="1" applyFill="1" applyBorder="1"/>
    <xf numFmtId="0" fontId="27" fillId="3" borderId="5" xfId="0" applyFont="1" applyFill="1" applyBorder="1" applyAlignment="1">
      <alignment vertical="justify"/>
    </xf>
    <xf numFmtId="0" fontId="26" fillId="3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top"/>
    </xf>
    <xf numFmtId="166" fontId="27" fillId="0" borderId="0" xfId="1" applyNumberFormat="1" applyFont="1" applyBorder="1" applyAlignment="1">
      <alignment horizontal="right"/>
    </xf>
    <xf numFmtId="164" fontId="27" fillId="0" borderId="0" xfId="1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164" fontId="27" fillId="0" borderId="0" xfId="1" applyFont="1" applyFill="1" applyBorder="1" applyAlignment="1"/>
    <xf numFmtId="164" fontId="27" fillId="0" borderId="0" xfId="1" applyFont="1" applyFill="1" applyBorder="1"/>
    <xf numFmtId="0" fontId="26" fillId="0" borderId="0" xfId="0" applyFont="1" applyFill="1" applyBorder="1" applyAlignment="1">
      <alignment horizontal="center" vertical="top"/>
    </xf>
    <xf numFmtId="0" fontId="26" fillId="0" borderId="0" xfId="0" applyFont="1" applyFill="1" applyBorder="1" applyAlignment="1">
      <alignment horizontal="left" vertical="top"/>
    </xf>
    <xf numFmtId="0" fontId="28" fillId="0" borderId="0" xfId="0" applyFont="1" applyAlignment="1">
      <alignment horizontal="center"/>
    </xf>
    <xf numFmtId="166" fontId="30" fillId="0" borderId="0" xfId="0" applyNumberFormat="1" applyFont="1" applyBorder="1" applyAlignment="1">
      <alignment horizontal="center"/>
    </xf>
    <xf numFmtId="0" fontId="26" fillId="2" borderId="4" xfId="0" applyFont="1" applyFill="1" applyBorder="1" applyAlignment="1">
      <alignment horizontal="center" vertical="top"/>
    </xf>
    <xf numFmtId="0" fontId="26" fillId="2" borderId="4" xfId="0" applyFont="1" applyFill="1" applyBorder="1" applyAlignment="1">
      <alignment horizontal="center" vertical="justify"/>
    </xf>
    <xf numFmtId="164" fontId="26" fillId="2" borderId="4" xfId="1" applyFont="1" applyFill="1" applyBorder="1" applyAlignment="1">
      <alignment horizontal="center"/>
    </xf>
    <xf numFmtId="4" fontId="26" fillId="2" borderId="4" xfId="0" applyNumberFormat="1" applyFont="1" applyFill="1" applyBorder="1" applyAlignment="1">
      <alignment horizontal="center"/>
    </xf>
    <xf numFmtId="166" fontId="26" fillId="3" borderId="4" xfId="1" applyNumberFormat="1" applyFont="1" applyFill="1" applyBorder="1" applyAlignment="1">
      <alignment horizontal="center"/>
    </xf>
    <xf numFmtId="167" fontId="26" fillId="4" borderId="7" xfId="0" applyNumberFormat="1" applyFont="1" applyFill="1" applyBorder="1" applyAlignment="1">
      <alignment horizontal="center" vertical="top"/>
    </xf>
    <xf numFmtId="0" fontId="26" fillId="4" borderId="1" xfId="0" applyFont="1" applyFill="1" applyBorder="1" applyAlignment="1">
      <alignment horizontal="left" vertical="justify"/>
    </xf>
    <xf numFmtId="164" fontId="26" fillId="4" borderId="1" xfId="1" applyFont="1" applyFill="1" applyBorder="1" applyAlignment="1">
      <alignment horizontal="center"/>
    </xf>
    <xf numFmtId="4" fontId="26" fillId="4" borderId="1" xfId="0" applyNumberFormat="1" applyFont="1" applyFill="1" applyBorder="1" applyAlignment="1">
      <alignment horizontal="center"/>
    </xf>
    <xf numFmtId="166" fontId="26" fillId="4" borderId="3" xfId="1" applyNumberFormat="1" applyFont="1" applyFill="1" applyBorder="1" applyAlignment="1">
      <alignment horizontal="center"/>
    </xf>
    <xf numFmtId="167" fontId="27" fillId="0" borderId="5" xfId="0" applyNumberFormat="1" applyFont="1" applyFill="1" applyBorder="1" applyAlignment="1">
      <alignment horizontal="center" vertical="top"/>
    </xf>
    <xf numFmtId="0" fontId="27" fillId="0" borderId="5" xfId="0" applyFont="1" applyBorder="1" applyAlignment="1"/>
    <xf numFmtId="164" fontId="27" fillId="0" borderId="5" xfId="1" applyFont="1" applyBorder="1" applyAlignment="1"/>
    <xf numFmtId="164" fontId="27" fillId="0" borderId="5" xfId="8" applyFont="1" applyBorder="1" applyAlignment="1">
      <alignment horizontal="center"/>
    </xf>
    <xf numFmtId="164" fontId="27" fillId="0" borderId="5" xfId="1" applyFont="1" applyBorder="1"/>
    <xf numFmtId="166" fontId="27" fillId="0" borderId="5" xfId="1" applyNumberFormat="1" applyFont="1" applyBorder="1"/>
    <xf numFmtId="0" fontId="27" fillId="0" borderId="5" xfId="0" applyFont="1" applyBorder="1" applyAlignment="1">
      <alignment wrapText="1"/>
    </xf>
    <xf numFmtId="166" fontId="27" fillId="4" borderId="5" xfId="1" applyNumberFormat="1" applyFont="1" applyFill="1" applyBorder="1"/>
    <xf numFmtId="167" fontId="26" fillId="4" borderId="5" xfId="0" applyNumberFormat="1" applyFont="1" applyFill="1" applyBorder="1" applyAlignment="1">
      <alignment horizontal="center" vertical="top"/>
    </xf>
    <xf numFmtId="0" fontId="26" fillId="0" borderId="5" xfId="0" applyFont="1" applyFill="1" applyBorder="1" applyAlignment="1">
      <alignment vertical="justify"/>
    </xf>
    <xf numFmtId="164" fontId="27" fillId="0" borderId="5" xfId="1" applyFont="1" applyFill="1" applyBorder="1" applyAlignment="1">
      <alignment horizontal="center"/>
    </xf>
    <xf numFmtId="4" fontId="27" fillId="0" borderId="5" xfId="0" applyNumberFormat="1" applyFont="1" applyFill="1" applyBorder="1" applyAlignment="1">
      <alignment horizontal="center"/>
    </xf>
    <xf numFmtId="164" fontId="27" fillId="0" borderId="5" xfId="1" applyFont="1" applyFill="1" applyBorder="1" applyAlignment="1"/>
    <xf numFmtId="166" fontId="26" fillId="0" borderId="5" xfId="1" applyNumberFormat="1" applyFont="1" applyBorder="1"/>
    <xf numFmtId="0" fontId="27" fillId="0" borderId="5" xfId="0" applyFont="1" applyFill="1" applyBorder="1" applyAlignment="1">
      <alignment vertical="justify"/>
    </xf>
    <xf numFmtId="167" fontId="26" fillId="4" borderId="5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vertical="justify"/>
    </xf>
    <xf numFmtId="164" fontId="27" fillId="4" borderId="5" xfId="1" applyFont="1" applyFill="1" applyBorder="1" applyAlignment="1">
      <alignment horizontal="center"/>
    </xf>
    <xf numFmtId="4" fontId="27" fillId="4" borderId="5" xfId="0" applyNumberFormat="1" applyFont="1" applyFill="1" applyBorder="1" applyAlignment="1">
      <alignment horizontal="center"/>
    </xf>
    <xf numFmtId="164" fontId="27" fillId="4" borderId="5" xfId="1" applyFont="1" applyFill="1" applyBorder="1" applyAlignment="1"/>
    <xf numFmtId="164" fontId="27" fillId="4" borderId="5" xfId="1" applyFont="1" applyFill="1" applyBorder="1"/>
    <xf numFmtId="167" fontId="27" fillId="0" borderId="5" xfId="0" applyNumberFormat="1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vertical="justify"/>
    </xf>
    <xf numFmtId="166" fontId="27" fillId="0" borderId="5" xfId="1" applyNumberFormat="1" applyFont="1" applyFill="1" applyBorder="1" applyAlignment="1"/>
    <xf numFmtId="164" fontId="27" fillId="0" borderId="5" xfId="1" applyNumberFormat="1" applyFont="1" applyBorder="1"/>
    <xf numFmtId="166" fontId="27" fillId="3" borderId="5" xfId="1" applyNumberFormat="1" applyFont="1" applyFill="1" applyBorder="1" applyAlignment="1"/>
    <xf numFmtId="166" fontId="31" fillId="0" borderId="5" xfId="1" applyNumberFormat="1" applyFont="1" applyBorder="1"/>
    <xf numFmtId="165" fontId="31" fillId="0" borderId="5" xfId="0" applyNumberFormat="1" applyFont="1" applyBorder="1"/>
    <xf numFmtId="0" fontId="31" fillId="0" borderId="0" xfId="0" applyFont="1"/>
    <xf numFmtId="0" fontId="26" fillId="0" borderId="0" xfId="0" applyFont="1" applyFill="1" applyBorder="1" applyAlignment="1">
      <alignment horizontal="center" vertical="justify"/>
    </xf>
    <xf numFmtId="166" fontId="26" fillId="0" borderId="0" xfId="1" applyNumberFormat="1" applyFont="1" applyBorder="1" applyAlignment="1">
      <alignment horizontal="center"/>
    </xf>
    <xf numFmtId="0" fontId="26" fillId="0" borderId="0" xfId="0" applyFont="1" applyFill="1" applyBorder="1" applyAlignment="1">
      <alignment vertical="justify"/>
    </xf>
    <xf numFmtId="4" fontId="27" fillId="0" borderId="0" xfId="0" applyNumberFormat="1" applyFont="1" applyFill="1" applyBorder="1" applyAlignment="1">
      <alignment horizontal="center"/>
    </xf>
    <xf numFmtId="166" fontId="27" fillId="0" borderId="0" xfId="1" applyNumberFormat="1" applyFont="1" applyFill="1" applyBorder="1" applyAlignment="1"/>
    <xf numFmtId="0" fontId="26" fillId="3" borderId="5" xfId="0" applyFont="1" applyFill="1" applyBorder="1" applyAlignment="1"/>
    <xf numFmtId="164" fontId="26" fillId="3" borderId="5" xfId="1" applyFont="1" applyFill="1" applyBorder="1" applyAlignment="1">
      <alignment horizontal="center" wrapText="1"/>
    </xf>
    <xf numFmtId="10" fontId="27" fillId="0" borderId="5" xfId="6" applyNumberFormat="1" applyFont="1" applyFill="1" applyBorder="1" applyAlignment="1">
      <alignment horizontal="center" wrapText="1"/>
    </xf>
    <xf numFmtId="166" fontId="27" fillId="0" borderId="5" xfId="1" applyNumberFormat="1" applyFont="1" applyBorder="1" applyAlignment="1">
      <alignment horizontal="right"/>
    </xf>
    <xf numFmtId="0" fontId="27" fillId="0" borderId="5" xfId="0" applyFont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166" fontId="30" fillId="0" borderId="0" xfId="1" applyNumberFormat="1" applyFont="1" applyFill="1" applyBorder="1" applyAlignment="1">
      <alignment horizontal="center"/>
    </xf>
    <xf numFmtId="164" fontId="31" fillId="0" borderId="0" xfId="1" applyFont="1"/>
    <xf numFmtId="0" fontId="31" fillId="0" borderId="0" xfId="0" applyFont="1" applyAlignment="1">
      <alignment horizontal="left"/>
    </xf>
    <xf numFmtId="0" fontId="28" fillId="0" borderId="0" xfId="0" applyFont="1"/>
    <xf numFmtId="44" fontId="28" fillId="0" borderId="0" xfId="10" applyFont="1"/>
    <xf numFmtId="166" fontId="26" fillId="0" borderId="0" xfId="1" applyNumberFormat="1" applyFont="1" applyFill="1" applyBorder="1" applyAlignment="1">
      <alignment horizontal="right"/>
    </xf>
    <xf numFmtId="0" fontId="29" fillId="0" borderId="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vertical="top"/>
    </xf>
    <xf numFmtId="0" fontId="27" fillId="0" borderId="5" xfId="0" applyFont="1" applyFill="1" applyBorder="1" applyAlignment="1">
      <alignment horizontal="center" wrapText="1"/>
    </xf>
    <xf numFmtId="166" fontId="26" fillId="0" borderId="0" xfId="1" applyNumberFormat="1" applyFont="1" applyBorder="1" applyAlignment="1">
      <alignment horizontal="center"/>
    </xf>
    <xf numFmtId="166" fontId="30" fillId="0" borderId="8" xfId="1" applyNumberFormat="1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26" fillId="0" borderId="0" xfId="0" applyFont="1" applyFill="1" applyBorder="1" applyAlignment="1">
      <alignment horizontal="left" vertical="top"/>
    </xf>
    <xf numFmtId="0" fontId="30" fillId="0" borderId="0" xfId="0" applyFont="1" applyBorder="1" applyAlignment="1">
      <alignment horizontal="left"/>
    </xf>
    <xf numFmtId="0" fontId="26" fillId="0" borderId="0" xfId="0" applyFont="1" applyFill="1" applyBorder="1" applyAlignment="1">
      <alignment horizontal="right"/>
    </xf>
    <xf numFmtId="0" fontId="26" fillId="0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0" applyFont="1" applyFill="1" applyBorder="1" applyAlignment="1">
      <alignment horizontal="center" vertical="justify"/>
    </xf>
    <xf numFmtId="0" fontId="27" fillId="3" borderId="5" xfId="0" applyFont="1" applyFill="1" applyBorder="1" applyAlignment="1">
      <alignment horizontal="center" wrapText="1"/>
    </xf>
    <xf numFmtId="0" fontId="29" fillId="0" borderId="0" xfId="0" applyFont="1" applyAlignment="1">
      <alignment horizontal="left"/>
    </xf>
  </cellXfs>
  <cellStyles count="13">
    <cellStyle name="Millares" xfId="1" builtinId="3"/>
    <cellStyle name="Millares [0] 2" xfId="2"/>
    <cellStyle name="Millares [0] 3" xfId="3"/>
    <cellStyle name="Millares 2" xfId="4"/>
    <cellStyle name="Millares 2 2" xfId="5"/>
    <cellStyle name="Millares 3" xfId="6"/>
    <cellStyle name="Millares 3 2" xfId="7"/>
    <cellStyle name="Millares 8" xfId="8"/>
    <cellStyle name="Millares 9" xfId="9"/>
    <cellStyle name="Moneda 2" xfId="10"/>
    <cellStyle name="Normal" xfId="0" builtinId="0"/>
    <cellStyle name="Normal 2" xfId="11"/>
    <cellStyle name="Porcentaje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0</xdr:rowOff>
    </xdr:from>
    <xdr:to>
      <xdr:col>3</xdr:col>
      <xdr:colOff>485775</xdr:colOff>
      <xdr:row>4</xdr:row>
      <xdr:rowOff>161925</xdr:rowOff>
    </xdr:to>
    <xdr:pic>
      <xdr:nvPicPr>
        <xdr:cNvPr id="2249" name="1 Imagen" descr="Coat of arms of the Dominican Republic.sv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0"/>
          <a:ext cx="11811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6"/>
  <sheetViews>
    <sheetView tabSelected="1" zoomScale="50" zoomScaleNormal="50" zoomScaleSheetLayoutView="55" zoomScalePageLayoutView="85" workbookViewId="0">
      <selection activeCell="J14" sqref="J14"/>
    </sheetView>
  </sheetViews>
  <sheetFormatPr baseColWidth="10" defaultRowHeight="16.5" x14ac:dyDescent="0.3"/>
  <cols>
    <col min="1" max="1" width="7" style="1" customWidth="1"/>
    <col min="2" max="2" width="62.42578125" style="1" customWidth="1"/>
    <col min="3" max="3" width="13.5703125" style="2" customWidth="1"/>
    <col min="4" max="4" width="9.28515625" style="1" customWidth="1"/>
    <col min="5" max="5" width="23.28515625" style="2" bestFit="1" customWidth="1"/>
    <col min="6" max="6" width="21.7109375" style="2" customWidth="1"/>
    <col min="7" max="7" width="22.85546875" style="6" customWidth="1"/>
    <col min="8" max="10" width="15.85546875" style="14" customWidth="1"/>
    <col min="11" max="11" width="11.5703125" style="15" bestFit="1" customWidth="1"/>
    <col min="12" max="12" width="14.140625" style="15" customWidth="1"/>
    <col min="13" max="13" width="15" style="15" customWidth="1"/>
    <col min="14" max="14" width="12.7109375" style="15" customWidth="1"/>
    <col min="15" max="15" width="15.5703125" style="15" customWidth="1"/>
    <col min="16" max="16" width="16.42578125" style="15" customWidth="1"/>
    <col min="17" max="16384" width="11.42578125" style="15"/>
  </cols>
  <sheetData>
    <row r="1" spans="1:14" x14ac:dyDescent="0.3">
      <c r="A1" s="39"/>
      <c r="B1" s="39"/>
      <c r="C1" s="40"/>
      <c r="D1" s="39"/>
      <c r="E1" s="40"/>
      <c r="F1" s="40"/>
      <c r="G1" s="41"/>
    </row>
    <row r="2" spans="1:14" x14ac:dyDescent="0.3">
      <c r="A2" s="39"/>
      <c r="B2" s="39"/>
      <c r="C2" s="40"/>
      <c r="D2" s="39"/>
      <c r="E2" s="40"/>
      <c r="F2" s="40"/>
      <c r="G2" s="41"/>
    </row>
    <row r="3" spans="1:14" x14ac:dyDescent="0.3">
      <c r="A3" s="39"/>
      <c r="B3" s="39"/>
      <c r="C3" s="40"/>
      <c r="D3" s="39"/>
      <c r="E3" s="40"/>
      <c r="F3" s="40"/>
      <c r="G3" s="41"/>
    </row>
    <row r="4" spans="1:14" x14ac:dyDescent="0.3">
      <c r="A4" s="39"/>
      <c r="B4" s="39"/>
      <c r="C4" s="40"/>
      <c r="D4" s="39"/>
      <c r="E4" s="40"/>
      <c r="F4" s="40"/>
      <c r="G4" s="41"/>
    </row>
    <row r="5" spans="1:14" x14ac:dyDescent="0.3">
      <c r="A5" s="39"/>
      <c r="B5" s="39"/>
      <c r="C5" s="40"/>
      <c r="D5" s="39"/>
      <c r="E5" s="40"/>
      <c r="F5" s="40"/>
      <c r="G5" s="41"/>
    </row>
    <row r="6" spans="1:14" ht="41.25" customHeight="1" x14ac:dyDescent="0.65">
      <c r="A6" s="135" t="s">
        <v>16</v>
      </c>
      <c r="B6" s="135"/>
      <c r="C6" s="135"/>
      <c r="D6" s="135"/>
      <c r="E6" s="135"/>
      <c r="F6" s="135"/>
      <c r="G6" s="135"/>
    </row>
    <row r="7" spans="1:14" ht="25.5" x14ac:dyDescent="0.35">
      <c r="A7" s="136" t="s">
        <v>17</v>
      </c>
      <c r="B7" s="136"/>
      <c r="C7" s="136"/>
      <c r="D7" s="136"/>
      <c r="E7" s="136"/>
      <c r="F7" s="136"/>
      <c r="G7" s="136"/>
    </row>
    <row r="8" spans="1:14" ht="18.75" x14ac:dyDescent="0.3">
      <c r="A8" s="137" t="s">
        <v>25</v>
      </c>
      <c r="B8" s="137"/>
      <c r="C8" s="137"/>
      <c r="D8" s="137"/>
      <c r="E8" s="137"/>
      <c r="F8" s="137"/>
      <c r="G8" s="137"/>
    </row>
    <row r="9" spans="1:14" x14ac:dyDescent="0.3">
      <c r="A9" s="61"/>
      <c r="B9" s="61"/>
      <c r="C9" s="61"/>
      <c r="D9" s="61"/>
      <c r="E9" s="61"/>
      <c r="F9" s="140" t="s">
        <v>100</v>
      </c>
      <c r="G9" s="140"/>
    </row>
    <row r="10" spans="1:14" x14ac:dyDescent="0.3">
      <c r="A10" s="132" t="s">
        <v>63</v>
      </c>
      <c r="B10" s="132"/>
      <c r="C10" s="132"/>
      <c r="D10" s="132"/>
      <c r="E10" s="132"/>
      <c r="F10" s="132"/>
      <c r="G10" s="132"/>
      <c r="H10" s="16"/>
      <c r="I10" s="16"/>
      <c r="J10" s="16"/>
      <c r="K10" s="17"/>
      <c r="L10" s="17"/>
      <c r="M10" s="17"/>
      <c r="N10" s="17"/>
    </row>
    <row r="11" spans="1:14" ht="17.25" thickBot="1" x14ac:dyDescent="0.35">
      <c r="A11" s="132"/>
      <c r="B11" s="132"/>
      <c r="C11" s="132"/>
      <c r="D11" s="132"/>
      <c r="E11" s="132"/>
      <c r="F11" s="132"/>
      <c r="G11" s="62"/>
      <c r="H11" s="18"/>
      <c r="I11" s="18"/>
      <c r="J11" s="18"/>
      <c r="K11" s="17"/>
      <c r="L11" s="17"/>
      <c r="M11" s="17"/>
      <c r="N11" s="17"/>
    </row>
    <row r="12" spans="1:14" ht="17.25" thickBot="1" x14ac:dyDescent="0.35">
      <c r="A12" s="63" t="s">
        <v>0</v>
      </c>
      <c r="B12" s="64" t="s">
        <v>1</v>
      </c>
      <c r="C12" s="65" t="s">
        <v>2</v>
      </c>
      <c r="D12" s="66" t="s">
        <v>3</v>
      </c>
      <c r="E12" s="65" t="s">
        <v>4</v>
      </c>
      <c r="F12" s="65" t="s">
        <v>5</v>
      </c>
      <c r="G12" s="67" t="s">
        <v>18</v>
      </c>
      <c r="H12" s="4"/>
      <c r="I12" s="4"/>
      <c r="J12" s="4"/>
      <c r="K12" s="17"/>
      <c r="L12" s="17"/>
      <c r="M12" s="17"/>
      <c r="N12" s="17"/>
    </row>
    <row r="13" spans="1:14" x14ac:dyDescent="0.3">
      <c r="A13" s="68">
        <v>1</v>
      </c>
      <c r="B13" s="69" t="s">
        <v>39</v>
      </c>
      <c r="C13" s="70"/>
      <c r="D13" s="71"/>
      <c r="E13" s="70"/>
      <c r="F13" s="70"/>
      <c r="G13" s="72"/>
      <c r="H13" s="4"/>
      <c r="I13" s="4"/>
      <c r="J13" s="4"/>
      <c r="K13" s="17"/>
      <c r="L13" s="17"/>
      <c r="M13" s="17"/>
      <c r="N13" s="17"/>
    </row>
    <row r="14" spans="1:14" x14ac:dyDescent="0.3">
      <c r="A14" s="73">
        <f>+A13+0.1</f>
        <v>1.1000000000000001</v>
      </c>
      <c r="B14" s="74" t="s">
        <v>88</v>
      </c>
      <c r="C14" s="75">
        <v>1</v>
      </c>
      <c r="D14" s="76" t="s">
        <v>65</v>
      </c>
      <c r="E14" s="77"/>
      <c r="F14" s="77"/>
      <c r="G14" s="78"/>
      <c r="H14" s="19"/>
      <c r="I14" s="19"/>
      <c r="J14" s="19"/>
      <c r="K14" s="17"/>
      <c r="L14" s="17"/>
      <c r="M14" s="20"/>
      <c r="N14" s="17"/>
    </row>
    <row r="15" spans="1:14" ht="32.25" x14ac:dyDescent="0.3">
      <c r="A15" s="73">
        <f>+A14+0.1</f>
        <v>1.2000000000000002</v>
      </c>
      <c r="B15" s="79" t="s">
        <v>90</v>
      </c>
      <c r="C15" s="75">
        <v>1</v>
      </c>
      <c r="D15" s="76" t="s">
        <v>65</v>
      </c>
      <c r="E15" s="77"/>
      <c r="F15" s="77"/>
      <c r="G15" s="80">
        <f>SUM(F14:F15)</f>
        <v>0</v>
      </c>
      <c r="H15" s="19"/>
      <c r="I15" s="19"/>
      <c r="J15" s="19"/>
      <c r="K15" s="17"/>
      <c r="L15" s="17"/>
      <c r="M15" s="20"/>
      <c r="N15" s="17"/>
    </row>
    <row r="16" spans="1:14" x14ac:dyDescent="0.3">
      <c r="A16" s="42"/>
      <c r="B16" s="43"/>
      <c r="C16" s="44"/>
      <c r="D16" s="45"/>
      <c r="E16" s="46"/>
      <c r="F16" s="47"/>
      <c r="G16" s="48"/>
      <c r="H16" s="21"/>
      <c r="I16" s="21"/>
      <c r="J16" s="21"/>
      <c r="K16" s="17"/>
      <c r="L16" s="17"/>
      <c r="M16" s="20"/>
      <c r="N16" s="17"/>
    </row>
    <row r="17" spans="1:14" x14ac:dyDescent="0.3">
      <c r="A17" s="81">
        <v>2</v>
      </c>
      <c r="B17" s="82" t="s">
        <v>40</v>
      </c>
      <c r="C17" s="83"/>
      <c r="D17" s="84"/>
      <c r="E17" s="85"/>
      <c r="F17" s="77"/>
      <c r="G17" s="86"/>
      <c r="H17" s="21"/>
      <c r="I17" s="21"/>
      <c r="J17" s="21"/>
      <c r="K17" s="17"/>
      <c r="L17" s="17"/>
      <c r="M17" s="20"/>
      <c r="N17" s="17"/>
    </row>
    <row r="18" spans="1:14" ht="36" customHeight="1" x14ac:dyDescent="0.3">
      <c r="A18" s="73">
        <f>+A17+0.1</f>
        <v>2.1</v>
      </c>
      <c r="B18" s="87" t="s">
        <v>94</v>
      </c>
      <c r="C18" s="83">
        <v>52.9</v>
      </c>
      <c r="D18" s="84" t="s">
        <v>30</v>
      </c>
      <c r="E18" s="85"/>
      <c r="F18" s="77"/>
      <c r="G18" s="78"/>
      <c r="H18" s="19"/>
      <c r="I18" s="19"/>
      <c r="J18" s="19"/>
      <c r="K18" s="17"/>
      <c r="L18" s="17"/>
      <c r="M18" s="20"/>
      <c r="N18" s="17"/>
    </row>
    <row r="19" spans="1:14" x14ac:dyDescent="0.3">
      <c r="A19" s="73">
        <f>+A18+0.1</f>
        <v>2.2000000000000002</v>
      </c>
      <c r="B19" s="87" t="s">
        <v>87</v>
      </c>
      <c r="C19" s="83">
        <v>180</v>
      </c>
      <c r="D19" s="84" t="s">
        <v>68</v>
      </c>
      <c r="E19" s="85"/>
      <c r="F19" s="77"/>
      <c r="G19" s="80">
        <f>SUM(F18:F19)</f>
        <v>0</v>
      </c>
      <c r="H19" s="21"/>
      <c r="I19" s="21"/>
      <c r="J19" s="21"/>
      <c r="K19" s="17"/>
      <c r="L19" s="17"/>
      <c r="M19" s="20"/>
      <c r="N19" s="17"/>
    </row>
    <row r="20" spans="1:14" x14ac:dyDescent="0.3">
      <c r="A20" s="42"/>
      <c r="B20" s="43"/>
      <c r="C20" s="49"/>
      <c r="D20" s="45"/>
      <c r="E20" s="46"/>
      <c r="F20" s="47"/>
      <c r="G20" s="50"/>
      <c r="H20" s="19"/>
      <c r="I20" s="19"/>
      <c r="J20" s="19"/>
      <c r="K20" s="17"/>
      <c r="L20" s="17"/>
      <c r="M20" s="20"/>
      <c r="N20" s="17"/>
    </row>
    <row r="21" spans="1:14" x14ac:dyDescent="0.3">
      <c r="A21" s="88">
        <v>3</v>
      </c>
      <c r="B21" s="89" t="s">
        <v>41</v>
      </c>
      <c r="C21" s="90"/>
      <c r="D21" s="91"/>
      <c r="E21" s="92"/>
      <c r="F21" s="93"/>
      <c r="G21" s="80"/>
      <c r="H21" s="19"/>
      <c r="I21" s="19"/>
      <c r="J21" s="19"/>
      <c r="K21" s="17"/>
      <c r="L21" s="17"/>
      <c r="M21" s="20"/>
      <c r="N21" s="17"/>
    </row>
    <row r="22" spans="1:14" x14ac:dyDescent="0.3">
      <c r="A22" s="94">
        <f>+A21+0.1</f>
        <v>3.1</v>
      </c>
      <c r="B22" s="95" t="s">
        <v>66</v>
      </c>
      <c r="C22" s="90">
        <f>4*2.25*10.785</f>
        <v>97.064999999999998</v>
      </c>
      <c r="D22" s="91" t="s">
        <v>30</v>
      </c>
      <c r="E22" s="92"/>
      <c r="F22" s="77"/>
      <c r="G22" s="80"/>
      <c r="H22" s="19"/>
      <c r="I22" s="19"/>
      <c r="J22" s="19"/>
      <c r="K22" s="17"/>
      <c r="L22" s="17"/>
      <c r="M22" s="20"/>
      <c r="N22" s="17"/>
    </row>
    <row r="23" spans="1:14" x14ac:dyDescent="0.3">
      <c r="A23" s="94">
        <f>+A22+0.1</f>
        <v>3.2</v>
      </c>
      <c r="B23" s="95" t="s">
        <v>89</v>
      </c>
      <c r="C23" s="90">
        <v>2</v>
      </c>
      <c r="D23" s="91" t="s">
        <v>69</v>
      </c>
      <c r="E23" s="92"/>
      <c r="F23" s="77"/>
      <c r="G23" s="80"/>
      <c r="H23" s="19"/>
      <c r="I23" s="19"/>
      <c r="J23" s="19"/>
      <c r="K23" s="17"/>
      <c r="L23" s="17"/>
      <c r="M23" s="20"/>
      <c r="N23" s="17"/>
    </row>
    <row r="24" spans="1:14" x14ac:dyDescent="0.3">
      <c r="A24" s="94">
        <f>+A23+0.1</f>
        <v>3.3000000000000003</v>
      </c>
      <c r="B24" s="95" t="s">
        <v>67</v>
      </c>
      <c r="C24" s="90">
        <v>21.2</v>
      </c>
      <c r="D24" s="91" t="s">
        <v>30</v>
      </c>
      <c r="E24" s="92"/>
      <c r="F24" s="93"/>
      <c r="G24" s="80"/>
      <c r="H24" s="19"/>
      <c r="I24" s="19"/>
      <c r="J24" s="19"/>
      <c r="K24" s="17"/>
      <c r="L24" s="17"/>
      <c r="M24" s="20"/>
      <c r="N24" s="17"/>
    </row>
    <row r="25" spans="1:14" x14ac:dyDescent="0.3">
      <c r="A25" s="94">
        <f>+A24+0.1</f>
        <v>3.4000000000000004</v>
      </c>
      <c r="B25" s="95" t="s">
        <v>70</v>
      </c>
      <c r="C25" s="90">
        <v>3.15</v>
      </c>
      <c r="D25" s="91" t="s">
        <v>30</v>
      </c>
      <c r="E25" s="92"/>
      <c r="F25" s="93"/>
      <c r="G25" s="80"/>
      <c r="H25" s="19"/>
      <c r="I25" s="19"/>
      <c r="J25" s="19"/>
      <c r="K25" s="17"/>
      <c r="L25" s="17"/>
      <c r="M25" s="20"/>
      <c r="N25" s="17"/>
    </row>
    <row r="26" spans="1:14" ht="31.5" x14ac:dyDescent="0.3">
      <c r="A26" s="94">
        <f>+A25+0.1</f>
        <v>3.5000000000000004</v>
      </c>
      <c r="B26" s="95" t="s">
        <v>71</v>
      </c>
      <c r="C26" s="90">
        <v>1</v>
      </c>
      <c r="D26" s="91" t="s">
        <v>65</v>
      </c>
      <c r="E26" s="92"/>
      <c r="F26" s="93"/>
      <c r="G26" s="80">
        <f>SUM(F22:F26)</f>
        <v>0</v>
      </c>
      <c r="H26" s="19"/>
      <c r="I26" s="19"/>
      <c r="J26" s="19"/>
      <c r="K26" s="17"/>
      <c r="L26" s="17"/>
      <c r="M26" s="20"/>
      <c r="N26" s="17"/>
    </row>
    <row r="27" spans="1:14" x14ac:dyDescent="0.3">
      <c r="A27" s="52"/>
      <c r="B27" s="43"/>
      <c r="C27" s="49"/>
      <c r="D27" s="45"/>
      <c r="E27" s="46"/>
      <c r="F27" s="47"/>
      <c r="G27" s="50"/>
      <c r="H27" s="19"/>
      <c r="I27" s="19"/>
      <c r="J27" s="19"/>
      <c r="K27" s="17"/>
      <c r="L27" s="17"/>
      <c r="M27" s="20"/>
      <c r="N27" s="17"/>
    </row>
    <row r="28" spans="1:14" x14ac:dyDescent="0.3">
      <c r="A28" s="88">
        <v>4</v>
      </c>
      <c r="B28" s="82" t="s">
        <v>46</v>
      </c>
      <c r="C28" s="83"/>
      <c r="D28" s="84"/>
      <c r="E28" s="85"/>
      <c r="F28" s="77"/>
      <c r="G28" s="78"/>
      <c r="H28" s="19"/>
      <c r="I28" s="19"/>
      <c r="J28" s="19"/>
      <c r="K28" s="17"/>
      <c r="L28" s="17"/>
      <c r="M28" s="20"/>
      <c r="N28" s="17"/>
    </row>
    <row r="29" spans="1:14" x14ac:dyDescent="0.3">
      <c r="A29" s="94">
        <f>+A28+0.1</f>
        <v>4.0999999999999996</v>
      </c>
      <c r="B29" s="87" t="s">
        <v>72</v>
      </c>
      <c r="C29" s="83">
        <f>1.5*(23.5*2+9.1*2)+6.9*1.5</f>
        <v>108.15</v>
      </c>
      <c r="D29" s="84" t="s">
        <v>6</v>
      </c>
      <c r="E29" s="85"/>
      <c r="F29" s="77"/>
      <c r="G29" s="78"/>
      <c r="H29" s="19"/>
      <c r="I29" s="19"/>
      <c r="J29" s="19"/>
      <c r="K29" s="17"/>
      <c r="L29" s="17"/>
      <c r="M29" s="20"/>
      <c r="N29" s="17"/>
    </row>
    <row r="30" spans="1:14" x14ac:dyDescent="0.3">
      <c r="A30" s="94">
        <f>+A29+0.1</f>
        <v>4.1999999999999993</v>
      </c>
      <c r="B30" s="87" t="s">
        <v>47</v>
      </c>
      <c r="C30" s="83">
        <f>(23.9*2+9.1*2)*8-2.32*2.6*4-1.54*2.6*8-1.94*3.15-1*3.15-97.8+6.9*6.5</f>
        <v>409.62900000000008</v>
      </c>
      <c r="D30" s="84" t="s">
        <v>6</v>
      </c>
      <c r="E30" s="85"/>
      <c r="F30" s="77"/>
      <c r="G30" s="78">
        <f>SUM(F29:F30)</f>
        <v>0</v>
      </c>
      <c r="H30" s="19"/>
      <c r="I30" s="19"/>
      <c r="J30" s="19"/>
      <c r="K30" s="17"/>
      <c r="L30" s="17"/>
      <c r="M30" s="20"/>
      <c r="N30" s="17"/>
    </row>
    <row r="31" spans="1:14" x14ac:dyDescent="0.3">
      <c r="A31" s="52"/>
      <c r="B31" s="51"/>
      <c r="C31" s="49"/>
      <c r="D31" s="45"/>
      <c r="E31" s="46"/>
      <c r="F31" s="47"/>
      <c r="G31" s="50"/>
      <c r="H31" s="19"/>
      <c r="I31" s="19"/>
      <c r="J31" s="19"/>
      <c r="K31" s="17"/>
      <c r="L31" s="17"/>
      <c r="M31" s="20"/>
      <c r="N31" s="17"/>
    </row>
    <row r="32" spans="1:14" x14ac:dyDescent="0.3">
      <c r="A32" s="88">
        <v>5</v>
      </c>
      <c r="B32" s="82" t="s">
        <v>42</v>
      </c>
      <c r="C32" s="83"/>
      <c r="D32" s="84"/>
      <c r="E32" s="85"/>
      <c r="F32" s="77"/>
      <c r="G32" s="78"/>
      <c r="H32" s="19"/>
      <c r="I32" s="19"/>
      <c r="J32" s="19"/>
      <c r="K32" s="17"/>
      <c r="L32" s="17"/>
      <c r="M32" s="20"/>
      <c r="N32" s="17"/>
    </row>
    <row r="33" spans="1:14" x14ac:dyDescent="0.3">
      <c r="A33" s="94">
        <f>+A32+0.1</f>
        <v>5.0999999999999996</v>
      </c>
      <c r="B33" s="87" t="s">
        <v>43</v>
      </c>
      <c r="C33" s="85">
        <v>2</v>
      </c>
      <c r="D33" s="84"/>
      <c r="E33" s="85"/>
      <c r="F33" s="77"/>
      <c r="G33" s="78"/>
      <c r="H33" s="19"/>
      <c r="I33" s="19"/>
      <c r="J33" s="19"/>
      <c r="K33" s="17"/>
      <c r="L33" s="17"/>
      <c r="M33" s="20"/>
      <c r="N33" s="17"/>
    </row>
    <row r="34" spans="1:14" x14ac:dyDescent="0.3">
      <c r="A34" s="94">
        <f>+A33+0.1</f>
        <v>5.1999999999999993</v>
      </c>
      <c r="B34" s="87" t="s">
        <v>44</v>
      </c>
      <c r="C34" s="85">
        <v>2</v>
      </c>
      <c r="D34" s="84"/>
      <c r="E34" s="85"/>
      <c r="F34" s="77"/>
      <c r="G34" s="78"/>
      <c r="H34" s="19"/>
      <c r="I34" s="19"/>
      <c r="J34" s="19"/>
      <c r="K34" s="17"/>
      <c r="L34" s="17"/>
      <c r="M34" s="20"/>
      <c r="N34" s="17"/>
    </row>
    <row r="35" spans="1:14" x14ac:dyDescent="0.3">
      <c r="A35" s="94">
        <f>+A34+0.1</f>
        <v>5.2999999999999989</v>
      </c>
      <c r="B35" s="87" t="s">
        <v>45</v>
      </c>
      <c r="C35" s="85">
        <v>1</v>
      </c>
      <c r="D35" s="84"/>
      <c r="E35" s="85"/>
      <c r="F35" s="77"/>
      <c r="G35" s="78">
        <f>SUM(F33:F35)</f>
        <v>0</v>
      </c>
      <c r="H35" s="19"/>
      <c r="I35" s="19"/>
      <c r="J35" s="19"/>
      <c r="K35" s="17"/>
      <c r="L35" s="17"/>
      <c r="M35" s="20"/>
      <c r="N35" s="17"/>
    </row>
    <row r="36" spans="1:14" x14ac:dyDescent="0.3">
      <c r="A36" s="52"/>
      <c r="B36" s="51"/>
      <c r="C36" s="46"/>
      <c r="D36" s="45"/>
      <c r="E36" s="46"/>
      <c r="F36" s="47"/>
      <c r="G36" s="50"/>
      <c r="H36" s="19"/>
      <c r="I36" s="19"/>
      <c r="J36" s="19"/>
      <c r="K36" s="17"/>
      <c r="L36" s="17"/>
      <c r="M36" s="20"/>
      <c r="N36" s="17"/>
    </row>
    <row r="37" spans="1:14" x14ac:dyDescent="0.3">
      <c r="A37" s="88">
        <v>6</v>
      </c>
      <c r="B37" s="82" t="s">
        <v>91</v>
      </c>
      <c r="C37" s="85"/>
      <c r="D37" s="84"/>
      <c r="E37" s="96"/>
      <c r="F37" s="77"/>
      <c r="G37" s="78"/>
      <c r="H37" s="19"/>
      <c r="I37" s="19"/>
      <c r="J37" s="19"/>
      <c r="K37" s="17"/>
      <c r="L37" s="17"/>
      <c r="M37" s="20"/>
      <c r="N37" s="17"/>
    </row>
    <row r="38" spans="1:14" x14ac:dyDescent="0.3">
      <c r="A38" s="94">
        <f>+A37+0.1</f>
        <v>6.1</v>
      </c>
      <c r="B38" s="87" t="s">
        <v>92</v>
      </c>
      <c r="C38" s="85">
        <f>(2.81+0.85+2.1)*(0.8+0.69)</f>
        <v>8.5823999999999998</v>
      </c>
      <c r="D38" s="84" t="s">
        <v>6</v>
      </c>
      <c r="E38" s="96"/>
      <c r="F38" s="97"/>
      <c r="G38" s="78">
        <f>SUM(F38)</f>
        <v>0</v>
      </c>
      <c r="H38" s="19"/>
      <c r="I38" s="19"/>
      <c r="J38" s="19"/>
      <c r="K38" s="17"/>
      <c r="L38" s="17"/>
      <c r="M38" s="20"/>
      <c r="N38" s="17"/>
    </row>
    <row r="39" spans="1:14" x14ac:dyDescent="0.3">
      <c r="A39" s="52"/>
      <c r="B39" s="51"/>
      <c r="C39" s="46"/>
      <c r="D39" s="45"/>
      <c r="E39" s="98"/>
      <c r="F39" s="47"/>
      <c r="G39" s="50"/>
      <c r="H39" s="19"/>
      <c r="I39" s="19"/>
      <c r="J39" s="19"/>
      <c r="K39" s="17"/>
      <c r="L39" s="17"/>
      <c r="M39" s="20"/>
      <c r="N39" s="17"/>
    </row>
    <row r="40" spans="1:14" x14ac:dyDescent="0.3">
      <c r="A40" s="88">
        <v>7</v>
      </c>
      <c r="B40" s="82" t="s">
        <v>93</v>
      </c>
      <c r="C40" s="85"/>
      <c r="D40" s="84"/>
      <c r="E40" s="96"/>
      <c r="F40" s="77"/>
      <c r="G40" s="78"/>
      <c r="H40" s="19"/>
      <c r="I40" s="19"/>
      <c r="J40" s="19"/>
      <c r="K40" s="17"/>
      <c r="L40" s="17"/>
      <c r="M40" s="20"/>
      <c r="N40" s="17"/>
    </row>
    <row r="41" spans="1:14" x14ac:dyDescent="0.3">
      <c r="A41" s="94">
        <f>+A40+0.1</f>
        <v>7.1</v>
      </c>
      <c r="B41" s="87" t="s">
        <v>48</v>
      </c>
      <c r="C41" s="85">
        <v>600</v>
      </c>
      <c r="D41" s="84" t="s">
        <v>49</v>
      </c>
      <c r="E41" s="96"/>
      <c r="F41" s="77"/>
      <c r="G41" s="78"/>
      <c r="H41" s="19"/>
      <c r="I41" s="19"/>
      <c r="J41" s="19"/>
      <c r="K41" s="17"/>
      <c r="L41" s="17"/>
      <c r="M41" s="20"/>
      <c r="N41" s="17"/>
    </row>
    <row r="42" spans="1:14" x14ac:dyDescent="0.3">
      <c r="A42" s="94">
        <f t="shared" ref="A42:A48" si="0">+A41+0.1</f>
        <v>7.1999999999999993</v>
      </c>
      <c r="B42" s="82" t="s">
        <v>98</v>
      </c>
      <c r="C42" s="85">
        <v>10</v>
      </c>
      <c r="D42" s="84" t="s">
        <v>14</v>
      </c>
      <c r="E42" s="96"/>
      <c r="F42" s="78"/>
      <c r="G42" s="99"/>
      <c r="H42" s="21"/>
      <c r="I42" s="21"/>
      <c r="J42" s="21"/>
      <c r="K42" s="17"/>
      <c r="L42" s="17"/>
      <c r="M42" s="20"/>
      <c r="N42" s="17"/>
    </row>
    <row r="43" spans="1:14" x14ac:dyDescent="0.3">
      <c r="A43" s="94">
        <f t="shared" si="0"/>
        <v>7.2999999999999989</v>
      </c>
      <c r="B43" s="87" t="s">
        <v>50</v>
      </c>
      <c r="C43" s="85">
        <v>18</v>
      </c>
      <c r="D43" s="84" t="s">
        <v>14</v>
      </c>
      <c r="E43" s="96"/>
      <c r="F43" s="78"/>
      <c r="G43" s="86"/>
      <c r="H43" s="21"/>
      <c r="I43" s="21"/>
      <c r="J43" s="21"/>
      <c r="K43" s="17"/>
      <c r="L43" s="17"/>
      <c r="M43" s="20"/>
      <c r="N43" s="17"/>
    </row>
    <row r="44" spans="1:14" x14ac:dyDescent="0.3">
      <c r="A44" s="94">
        <f t="shared" si="0"/>
        <v>7.3999999999999986</v>
      </c>
      <c r="B44" s="87" t="s">
        <v>51</v>
      </c>
      <c r="C44" s="85">
        <v>4</v>
      </c>
      <c r="D44" s="84" t="s">
        <v>14</v>
      </c>
      <c r="E44" s="96"/>
      <c r="F44" s="78"/>
      <c r="G44" s="86"/>
      <c r="H44" s="21"/>
      <c r="I44" s="21"/>
      <c r="J44" s="21"/>
      <c r="K44" s="17"/>
      <c r="L44" s="17"/>
      <c r="M44" s="20"/>
      <c r="N44" s="17"/>
    </row>
    <row r="45" spans="1:14" x14ac:dyDescent="0.3">
      <c r="A45" s="94">
        <f t="shared" si="0"/>
        <v>7.4999999999999982</v>
      </c>
      <c r="B45" s="87" t="s">
        <v>52</v>
      </c>
      <c r="C45" s="85">
        <v>2</v>
      </c>
      <c r="D45" s="84" t="s">
        <v>14</v>
      </c>
      <c r="E45" s="96"/>
      <c r="F45" s="78"/>
      <c r="G45" s="86"/>
      <c r="H45" s="21"/>
      <c r="I45" s="21"/>
      <c r="J45" s="21"/>
      <c r="K45" s="17"/>
      <c r="L45" s="17"/>
      <c r="M45" s="20"/>
      <c r="N45" s="17"/>
    </row>
    <row r="46" spans="1:14" x14ac:dyDescent="0.3">
      <c r="A46" s="94">
        <f t="shared" si="0"/>
        <v>7.5999999999999979</v>
      </c>
      <c r="B46" s="87" t="s">
        <v>53</v>
      </c>
      <c r="C46" s="85">
        <v>1</v>
      </c>
      <c r="D46" s="84" t="s">
        <v>14</v>
      </c>
      <c r="E46" s="96"/>
      <c r="F46" s="78"/>
      <c r="G46" s="86"/>
      <c r="H46" s="21"/>
      <c r="I46" s="21"/>
      <c r="J46" s="21"/>
      <c r="K46" s="17"/>
      <c r="L46" s="17"/>
      <c r="M46" s="20"/>
      <c r="N46" s="17"/>
    </row>
    <row r="47" spans="1:14" x14ac:dyDescent="0.3">
      <c r="A47" s="94">
        <f t="shared" si="0"/>
        <v>7.6999999999999975</v>
      </c>
      <c r="B47" s="87" t="s">
        <v>54</v>
      </c>
      <c r="C47" s="85">
        <v>1</v>
      </c>
      <c r="D47" s="84" t="s">
        <v>14</v>
      </c>
      <c r="E47" s="96"/>
      <c r="F47" s="78"/>
      <c r="G47" s="86"/>
      <c r="H47" s="21"/>
      <c r="I47" s="21"/>
      <c r="J47" s="21"/>
      <c r="K47" s="17"/>
      <c r="L47" s="17"/>
      <c r="M47" s="20"/>
      <c r="N47" s="17"/>
    </row>
    <row r="48" spans="1:14" ht="22.5" customHeight="1" x14ac:dyDescent="0.3">
      <c r="A48" s="94">
        <f t="shared" si="0"/>
        <v>7.7999999999999972</v>
      </c>
      <c r="B48" s="87" t="s">
        <v>55</v>
      </c>
      <c r="C48" s="85">
        <v>1</v>
      </c>
      <c r="D48" s="84" t="s">
        <v>14</v>
      </c>
      <c r="E48" s="100"/>
      <c r="F48" s="96"/>
      <c r="G48" s="78">
        <f>SUM(F41:F48)</f>
        <v>0</v>
      </c>
      <c r="H48" s="21"/>
      <c r="I48" s="21"/>
      <c r="J48" s="21"/>
      <c r="K48" s="17"/>
      <c r="L48" s="17"/>
      <c r="M48" s="20"/>
      <c r="N48" s="17"/>
    </row>
    <row r="49" spans="1:14" x14ac:dyDescent="0.3">
      <c r="A49" s="52"/>
      <c r="B49" s="51"/>
      <c r="C49" s="46"/>
      <c r="D49" s="45"/>
      <c r="E49" s="98"/>
      <c r="F49" s="47"/>
      <c r="G49" s="50"/>
      <c r="H49" s="19"/>
      <c r="I49" s="19"/>
      <c r="J49" s="19"/>
      <c r="K49" s="17"/>
      <c r="L49" s="17"/>
      <c r="M49" s="20"/>
      <c r="N49" s="17"/>
    </row>
    <row r="50" spans="1:14" x14ac:dyDescent="0.3">
      <c r="A50" s="88">
        <v>8</v>
      </c>
      <c r="B50" s="82" t="s">
        <v>64</v>
      </c>
      <c r="C50" s="85"/>
      <c r="D50" s="84"/>
      <c r="E50" s="96"/>
      <c r="F50" s="78"/>
      <c r="G50" s="86"/>
      <c r="H50" s="21"/>
      <c r="I50" s="21"/>
      <c r="J50" s="21"/>
      <c r="K50" s="17"/>
      <c r="L50" s="17"/>
      <c r="M50" s="20"/>
      <c r="N50" s="17"/>
    </row>
    <row r="51" spans="1:14" x14ac:dyDescent="0.3">
      <c r="A51" s="94">
        <f t="shared" ref="A51:A56" si="1">+A50+0.1</f>
        <v>8.1</v>
      </c>
      <c r="B51" s="87" t="s">
        <v>56</v>
      </c>
      <c r="C51" s="85">
        <v>4</v>
      </c>
      <c r="D51" s="84" t="s">
        <v>14</v>
      </c>
      <c r="E51" s="96"/>
      <c r="F51" s="78"/>
      <c r="G51" s="86"/>
      <c r="H51" s="21"/>
      <c r="I51" s="21"/>
      <c r="J51" s="21"/>
      <c r="K51" s="17"/>
      <c r="L51" s="17"/>
      <c r="M51" s="20"/>
      <c r="N51" s="17"/>
    </row>
    <row r="52" spans="1:14" x14ac:dyDescent="0.3">
      <c r="A52" s="94">
        <f t="shared" si="1"/>
        <v>8.1999999999999993</v>
      </c>
      <c r="B52" s="87" t="s">
        <v>57</v>
      </c>
      <c r="C52" s="85">
        <v>16</v>
      </c>
      <c r="D52" s="84" t="s">
        <v>14</v>
      </c>
      <c r="E52" s="96"/>
      <c r="F52" s="78"/>
      <c r="G52" s="86"/>
      <c r="H52" s="21"/>
      <c r="I52" s="21"/>
      <c r="J52" s="21"/>
      <c r="K52" s="17"/>
      <c r="L52" s="17"/>
      <c r="M52" s="20"/>
      <c r="N52" s="17"/>
    </row>
    <row r="53" spans="1:14" x14ac:dyDescent="0.3">
      <c r="A53" s="94">
        <f t="shared" si="1"/>
        <v>8.2999999999999989</v>
      </c>
      <c r="B53" s="87" t="s">
        <v>58</v>
      </c>
      <c r="C53" s="85">
        <v>3</v>
      </c>
      <c r="D53" s="84" t="s">
        <v>14</v>
      </c>
      <c r="E53" s="96"/>
      <c r="F53" s="78"/>
      <c r="G53" s="86"/>
      <c r="H53" s="21"/>
      <c r="I53" s="21"/>
      <c r="J53" s="21"/>
      <c r="K53" s="17"/>
      <c r="L53" s="17"/>
      <c r="M53" s="20"/>
      <c r="N53" s="17"/>
    </row>
    <row r="54" spans="1:14" x14ac:dyDescent="0.3">
      <c r="A54" s="94">
        <f t="shared" si="1"/>
        <v>8.3999999999999986</v>
      </c>
      <c r="B54" s="87" t="s">
        <v>59</v>
      </c>
      <c r="C54" s="85">
        <v>1</v>
      </c>
      <c r="D54" s="84" t="s">
        <v>14</v>
      </c>
      <c r="E54" s="96"/>
      <c r="F54" s="78"/>
      <c r="G54" s="86"/>
      <c r="H54" s="21"/>
      <c r="I54" s="21"/>
      <c r="J54" s="21"/>
      <c r="K54" s="17"/>
      <c r="L54" s="17"/>
      <c r="M54" s="20"/>
      <c r="N54" s="17"/>
    </row>
    <row r="55" spans="1:14" x14ac:dyDescent="0.3">
      <c r="A55" s="94">
        <f t="shared" si="1"/>
        <v>8.4999999999999982</v>
      </c>
      <c r="B55" s="87" t="s">
        <v>61</v>
      </c>
      <c r="C55" s="85">
        <v>1</v>
      </c>
      <c r="D55" s="84" t="s">
        <v>60</v>
      </c>
      <c r="E55" s="96"/>
      <c r="F55" s="78"/>
      <c r="G55" s="86"/>
      <c r="H55" s="21"/>
      <c r="I55" s="21"/>
      <c r="J55" s="21"/>
      <c r="K55" s="17"/>
      <c r="L55" s="17"/>
      <c r="M55" s="20"/>
      <c r="N55" s="17"/>
    </row>
    <row r="56" spans="1:14" x14ac:dyDescent="0.3">
      <c r="A56" s="94">
        <f t="shared" si="1"/>
        <v>8.5999999999999979</v>
      </c>
      <c r="B56" s="87" t="s">
        <v>62</v>
      </c>
      <c r="C56" s="85">
        <v>1</v>
      </c>
      <c r="D56" s="84" t="s">
        <v>60</v>
      </c>
      <c r="E56" s="96"/>
      <c r="F56" s="78"/>
      <c r="G56" s="86"/>
      <c r="H56" s="21"/>
      <c r="I56" s="21"/>
      <c r="J56" s="21"/>
      <c r="K56" s="17"/>
      <c r="L56" s="17"/>
      <c r="M56" s="20"/>
      <c r="N56" s="17"/>
    </row>
    <row r="57" spans="1:14" x14ac:dyDescent="0.3">
      <c r="A57" s="53"/>
      <c r="B57" s="87"/>
      <c r="C57" s="85"/>
      <c r="D57" s="84"/>
      <c r="E57" s="96"/>
      <c r="F57" s="78"/>
      <c r="G57" s="78">
        <f>SUM(F51:F56)</f>
        <v>0</v>
      </c>
      <c r="H57" s="21"/>
      <c r="I57" s="21"/>
      <c r="J57" s="21"/>
      <c r="K57" s="17"/>
      <c r="L57" s="17"/>
      <c r="M57" s="20"/>
      <c r="N57" s="17"/>
    </row>
    <row r="58" spans="1:14" ht="21" customHeight="1" x14ac:dyDescent="0.3">
      <c r="A58" s="59"/>
      <c r="B58" s="101"/>
      <c r="C58" s="138" t="s">
        <v>99</v>
      </c>
      <c r="D58" s="138"/>
      <c r="E58" s="138"/>
      <c r="F58" s="128">
        <f>SUM(G14:G57)</f>
        <v>0</v>
      </c>
      <c r="G58" s="128"/>
      <c r="H58" s="21"/>
      <c r="I58" s="21"/>
      <c r="J58" s="21"/>
      <c r="K58" s="17"/>
      <c r="L58" s="17"/>
      <c r="M58" s="20"/>
      <c r="N58" s="17"/>
    </row>
    <row r="59" spans="1:14" ht="21" customHeight="1" x14ac:dyDescent="0.3">
      <c r="A59" s="59"/>
      <c r="B59" s="101"/>
      <c r="C59" s="102"/>
      <c r="D59" s="102"/>
      <c r="E59" s="102"/>
      <c r="F59" s="103"/>
      <c r="G59" s="103"/>
      <c r="H59" s="21"/>
      <c r="I59" s="21"/>
      <c r="J59" s="21"/>
      <c r="K59" s="17"/>
      <c r="L59" s="17"/>
      <c r="M59" s="20"/>
      <c r="N59" s="17"/>
    </row>
    <row r="60" spans="1:14" ht="21" customHeight="1" x14ac:dyDescent="0.3">
      <c r="A60" s="59"/>
      <c r="B60" s="101"/>
      <c r="C60" s="102"/>
      <c r="D60" s="102"/>
      <c r="E60" s="102"/>
      <c r="F60" s="103"/>
      <c r="G60" s="103"/>
      <c r="H60" s="21"/>
      <c r="I60" s="21"/>
      <c r="J60" s="21"/>
      <c r="K60" s="17"/>
      <c r="L60" s="17"/>
      <c r="M60" s="20"/>
      <c r="N60" s="17"/>
    </row>
    <row r="61" spans="1:14" ht="21" customHeight="1" x14ac:dyDescent="0.3">
      <c r="A61" s="59"/>
      <c r="B61" s="101"/>
      <c r="C61" s="102"/>
      <c r="D61" s="102"/>
      <c r="E61" s="102"/>
      <c r="F61" s="103"/>
      <c r="G61" s="103"/>
      <c r="H61" s="21"/>
      <c r="I61" s="21"/>
      <c r="J61" s="21"/>
      <c r="K61" s="17"/>
      <c r="L61" s="17"/>
      <c r="M61" s="20"/>
      <c r="N61" s="17"/>
    </row>
    <row r="62" spans="1:14" ht="21" customHeight="1" x14ac:dyDescent="0.3">
      <c r="A62" s="59"/>
      <c r="B62" s="101"/>
      <c r="C62" s="102"/>
      <c r="D62" s="102"/>
      <c r="E62" s="102"/>
      <c r="F62" s="103"/>
      <c r="G62" s="103"/>
      <c r="H62" s="21"/>
      <c r="I62" s="21"/>
      <c r="J62" s="21"/>
      <c r="K62" s="17"/>
      <c r="L62" s="17"/>
      <c r="M62" s="20"/>
      <c r="N62" s="17"/>
    </row>
    <row r="63" spans="1:14" ht="21" customHeight="1" x14ac:dyDescent="0.3">
      <c r="A63" s="59"/>
      <c r="B63" s="101"/>
      <c r="C63" s="102"/>
      <c r="D63" s="102"/>
      <c r="E63" s="102"/>
      <c r="F63" s="103"/>
      <c r="G63" s="103"/>
      <c r="H63" s="21"/>
      <c r="I63" s="21"/>
      <c r="J63" s="21"/>
      <c r="K63" s="17"/>
      <c r="L63" s="17"/>
      <c r="M63" s="20"/>
      <c r="N63" s="17"/>
    </row>
    <row r="64" spans="1:14" ht="21" customHeight="1" x14ac:dyDescent="0.3">
      <c r="A64" s="101"/>
      <c r="B64" s="101"/>
      <c r="C64" s="102"/>
      <c r="D64" s="102"/>
      <c r="E64" s="102"/>
      <c r="F64" s="103"/>
      <c r="G64" s="103"/>
      <c r="H64" s="21"/>
      <c r="I64" s="21"/>
      <c r="J64" s="21"/>
      <c r="K64" s="17"/>
      <c r="L64" s="17"/>
      <c r="M64" s="20"/>
      <c r="N64" s="17"/>
    </row>
    <row r="65" spans="1:15" x14ac:dyDescent="0.3">
      <c r="A65" s="59"/>
      <c r="B65" s="104"/>
      <c r="C65" s="57"/>
      <c r="D65" s="105"/>
      <c r="E65" s="106"/>
      <c r="F65" s="103"/>
      <c r="G65" s="103"/>
      <c r="H65" s="21"/>
      <c r="I65" s="21"/>
      <c r="J65" s="21"/>
      <c r="K65" s="17"/>
      <c r="L65" s="17"/>
      <c r="M65" s="20"/>
      <c r="N65" s="17"/>
    </row>
    <row r="66" spans="1:15" x14ac:dyDescent="0.3">
      <c r="A66" s="42"/>
      <c r="B66" s="107" t="s">
        <v>9</v>
      </c>
      <c r="C66" s="108" t="s">
        <v>10</v>
      </c>
      <c r="D66" s="139"/>
      <c r="E66" s="139"/>
      <c r="F66" s="139"/>
      <c r="G66" s="139"/>
      <c r="H66" s="21"/>
      <c r="I66" s="21"/>
      <c r="J66" s="21"/>
      <c r="K66" s="17"/>
      <c r="L66" s="17"/>
      <c r="M66" s="20"/>
      <c r="N66" s="17"/>
    </row>
    <row r="67" spans="1:15" s="17" customFormat="1" x14ac:dyDescent="0.3">
      <c r="A67" s="53" t="s">
        <v>77</v>
      </c>
      <c r="B67" s="74" t="s">
        <v>73</v>
      </c>
      <c r="C67" s="109">
        <v>0.1</v>
      </c>
      <c r="D67" s="127"/>
      <c r="E67" s="127"/>
      <c r="F67" s="127"/>
      <c r="G67" s="110">
        <f>+F58*C67</f>
        <v>0</v>
      </c>
      <c r="H67" s="21"/>
      <c r="I67" s="21"/>
      <c r="J67" s="21"/>
      <c r="M67" s="20"/>
    </row>
    <row r="68" spans="1:15" s="17" customFormat="1" x14ac:dyDescent="0.3">
      <c r="A68" s="53" t="s">
        <v>78</v>
      </c>
      <c r="B68" s="74" t="s">
        <v>7</v>
      </c>
      <c r="C68" s="109">
        <v>2.75E-2</v>
      </c>
      <c r="D68" s="127"/>
      <c r="E68" s="127"/>
      <c r="F68" s="127"/>
      <c r="G68" s="110">
        <f>+F58*C68</f>
        <v>0</v>
      </c>
      <c r="H68" s="21"/>
      <c r="I68" s="21"/>
      <c r="J68" s="21"/>
      <c r="M68" s="20"/>
    </row>
    <row r="69" spans="1:15" s="17" customFormat="1" x14ac:dyDescent="0.3">
      <c r="A69" s="53" t="s">
        <v>79</v>
      </c>
      <c r="B69" s="111" t="s">
        <v>13</v>
      </c>
      <c r="C69" s="109">
        <v>0.03</v>
      </c>
      <c r="D69" s="127"/>
      <c r="E69" s="127"/>
      <c r="F69" s="127"/>
      <c r="G69" s="110">
        <f>+F58*C69</f>
        <v>0</v>
      </c>
      <c r="H69" s="21"/>
      <c r="I69" s="21"/>
      <c r="J69" s="21"/>
      <c r="M69" s="20"/>
    </row>
    <row r="70" spans="1:15" s="17" customFormat="1" x14ac:dyDescent="0.3">
      <c r="A70" s="53" t="s">
        <v>80</v>
      </c>
      <c r="B70" s="74" t="s">
        <v>8</v>
      </c>
      <c r="C70" s="109">
        <v>4.4999999999999998E-2</v>
      </c>
      <c r="D70" s="127"/>
      <c r="E70" s="127"/>
      <c r="F70" s="127"/>
      <c r="G70" s="110">
        <f>+F58*C69</f>
        <v>0</v>
      </c>
      <c r="H70" s="19"/>
      <c r="I70" s="19"/>
      <c r="J70" s="19"/>
      <c r="M70" s="20"/>
    </row>
    <row r="71" spans="1:15" s="17" customFormat="1" x14ac:dyDescent="0.3">
      <c r="A71" s="53" t="s">
        <v>81</v>
      </c>
      <c r="B71" s="74" t="s">
        <v>74</v>
      </c>
      <c r="C71" s="109">
        <v>0.01</v>
      </c>
      <c r="D71" s="127"/>
      <c r="E71" s="127"/>
      <c r="F71" s="127"/>
      <c r="G71" s="110">
        <f>+F58*C71</f>
        <v>0</v>
      </c>
      <c r="H71" s="19"/>
      <c r="I71" s="19"/>
      <c r="J71" s="19"/>
      <c r="M71" s="20"/>
    </row>
    <row r="72" spans="1:15" s="25" customFormat="1" x14ac:dyDescent="0.3">
      <c r="A72" s="53" t="s">
        <v>82</v>
      </c>
      <c r="B72" s="74" t="s">
        <v>11</v>
      </c>
      <c r="C72" s="109">
        <v>0.1</v>
      </c>
      <c r="D72" s="127"/>
      <c r="E72" s="127"/>
      <c r="F72" s="127"/>
      <c r="G72" s="110">
        <f>+F58*C72</f>
        <v>0</v>
      </c>
      <c r="H72" s="24"/>
      <c r="I72" s="24"/>
      <c r="J72" s="19"/>
      <c r="K72" s="19"/>
      <c r="M72" s="19"/>
      <c r="O72" s="38"/>
    </row>
    <row r="73" spans="1:15" s="25" customFormat="1" x14ac:dyDescent="0.3">
      <c r="A73" s="53" t="s">
        <v>83</v>
      </c>
      <c r="B73" s="74" t="s">
        <v>12</v>
      </c>
      <c r="C73" s="109">
        <v>0.05</v>
      </c>
      <c r="D73" s="127"/>
      <c r="E73" s="127"/>
      <c r="F73" s="127"/>
      <c r="G73" s="110">
        <f>+F58*C73</f>
        <v>0</v>
      </c>
      <c r="H73" s="24"/>
      <c r="I73" s="24"/>
      <c r="J73" s="19"/>
      <c r="K73" s="19"/>
      <c r="M73" s="19"/>
      <c r="O73" s="38"/>
    </row>
    <row r="74" spans="1:15" s="25" customFormat="1" x14ac:dyDescent="0.3">
      <c r="A74" s="53" t="s">
        <v>84</v>
      </c>
      <c r="B74" s="74" t="s">
        <v>75</v>
      </c>
      <c r="C74" s="109">
        <v>0.01</v>
      </c>
      <c r="D74" s="127"/>
      <c r="E74" s="127"/>
      <c r="F74" s="127"/>
      <c r="G74" s="110">
        <f>+F58*C74</f>
        <v>0</v>
      </c>
      <c r="H74" s="24"/>
      <c r="I74" s="24"/>
      <c r="J74" s="19"/>
      <c r="K74" s="19"/>
      <c r="M74" s="19"/>
      <c r="O74" s="38"/>
    </row>
    <row r="75" spans="1:15" s="22" customFormat="1" x14ac:dyDescent="0.3">
      <c r="A75" s="53" t="s">
        <v>85</v>
      </c>
      <c r="B75" s="74" t="s">
        <v>76</v>
      </c>
      <c r="C75" s="109">
        <v>0.18</v>
      </c>
      <c r="D75" s="127"/>
      <c r="E75" s="127"/>
      <c r="F75" s="127"/>
      <c r="G75" s="110">
        <f>+G67*C75</f>
        <v>0</v>
      </c>
      <c r="H75" s="14"/>
      <c r="I75" s="14"/>
      <c r="J75" s="3"/>
      <c r="K75" s="19"/>
      <c r="L75" s="25"/>
      <c r="M75" s="19"/>
      <c r="N75" s="25"/>
      <c r="O75" s="23"/>
    </row>
    <row r="76" spans="1:15" s="22" customFormat="1" x14ac:dyDescent="0.3">
      <c r="A76" s="59"/>
      <c r="B76" s="133" t="s">
        <v>19</v>
      </c>
      <c r="C76" s="133"/>
      <c r="D76" s="133"/>
      <c r="E76" s="133"/>
      <c r="F76" s="128">
        <f>SUM(G67:G75)</f>
        <v>0</v>
      </c>
      <c r="G76" s="128"/>
      <c r="H76" s="14"/>
      <c r="I76" s="14"/>
      <c r="J76" s="3"/>
      <c r="K76" s="19"/>
      <c r="L76" s="25"/>
      <c r="M76" s="19"/>
      <c r="N76" s="25"/>
      <c r="O76" s="23"/>
    </row>
    <row r="77" spans="1:15" s="22" customFormat="1" x14ac:dyDescent="0.3">
      <c r="A77" s="59"/>
      <c r="B77" s="101"/>
      <c r="C77" s="112"/>
      <c r="D77" s="112"/>
      <c r="E77" s="112"/>
      <c r="F77" s="113"/>
      <c r="G77" s="54"/>
      <c r="H77" s="14"/>
      <c r="I77" s="14"/>
      <c r="J77" s="3"/>
      <c r="K77" s="19"/>
      <c r="L77" s="25"/>
      <c r="M77" s="19"/>
      <c r="N77" s="25"/>
      <c r="O77" s="23"/>
    </row>
    <row r="78" spans="1:15" s="22" customFormat="1" x14ac:dyDescent="0.3">
      <c r="A78" s="59"/>
      <c r="B78" s="101"/>
      <c r="C78" s="112"/>
      <c r="D78" s="112"/>
      <c r="E78" s="112"/>
      <c r="F78" s="113"/>
      <c r="G78" s="54"/>
      <c r="H78" s="14"/>
      <c r="I78" s="14"/>
      <c r="J78" s="3"/>
      <c r="K78" s="19"/>
      <c r="L78" s="25"/>
      <c r="M78" s="19"/>
      <c r="N78" s="25"/>
      <c r="O78" s="23"/>
    </row>
    <row r="79" spans="1:15" s="22" customFormat="1" ht="17.25" thickBot="1" x14ac:dyDescent="0.35">
      <c r="A79" s="59"/>
      <c r="B79" s="101"/>
      <c r="C79" s="134" t="s">
        <v>15</v>
      </c>
      <c r="D79" s="134"/>
      <c r="E79" s="134"/>
      <c r="F79" s="129">
        <f>+F58+F76</f>
        <v>0</v>
      </c>
      <c r="G79" s="129"/>
      <c r="H79" s="14"/>
      <c r="I79" s="14"/>
      <c r="J79" s="3"/>
      <c r="K79" s="19"/>
      <c r="L79" s="25"/>
      <c r="M79" s="19"/>
      <c r="N79" s="25"/>
      <c r="O79" s="23"/>
    </row>
    <row r="80" spans="1:15" s="22" customFormat="1" ht="17.25" thickTop="1" x14ac:dyDescent="0.3">
      <c r="A80" s="59"/>
      <c r="B80" s="101"/>
      <c r="C80" s="112"/>
      <c r="D80" s="112"/>
      <c r="E80" s="112"/>
      <c r="F80" s="113"/>
      <c r="G80" s="113"/>
      <c r="H80" s="14"/>
      <c r="I80" s="14"/>
      <c r="J80" s="3"/>
      <c r="K80" s="19"/>
      <c r="L80" s="25"/>
      <c r="M80" s="19"/>
      <c r="N80" s="25"/>
      <c r="O80" s="23"/>
    </row>
    <row r="81" spans="1:15" s="22" customFormat="1" x14ac:dyDescent="0.3">
      <c r="A81" s="59"/>
      <c r="B81" s="101"/>
      <c r="C81" s="112"/>
      <c r="D81" s="112"/>
      <c r="E81" s="112"/>
      <c r="F81" s="113"/>
      <c r="G81" s="113"/>
      <c r="H81" s="14"/>
      <c r="I81" s="14"/>
      <c r="J81" s="3"/>
      <c r="K81" s="19"/>
      <c r="L81" s="25"/>
      <c r="M81" s="19"/>
      <c r="N81" s="25"/>
      <c r="O81" s="23"/>
    </row>
    <row r="82" spans="1:15" s="22" customFormat="1" x14ac:dyDescent="0.3">
      <c r="A82" s="59"/>
      <c r="B82" s="101"/>
      <c r="C82" s="55"/>
      <c r="D82" s="56"/>
      <c r="E82" s="57"/>
      <c r="F82" s="58"/>
      <c r="G82" s="54"/>
      <c r="H82" s="14"/>
      <c r="I82" s="14"/>
      <c r="J82" s="3"/>
      <c r="K82" s="19"/>
      <c r="L82" s="25"/>
      <c r="M82" s="19"/>
      <c r="N82" s="25"/>
      <c r="O82" s="23"/>
    </row>
    <row r="83" spans="1:15" s="22" customFormat="1" x14ac:dyDescent="0.3">
      <c r="A83" s="131" t="s">
        <v>86</v>
      </c>
      <c r="B83" s="131"/>
      <c r="C83" s="101"/>
      <c r="D83" s="101"/>
      <c r="E83" s="101"/>
      <c r="F83" s="101"/>
      <c r="G83" s="54"/>
      <c r="H83" s="14"/>
      <c r="I83" s="14"/>
      <c r="J83" s="3"/>
      <c r="K83" s="19"/>
      <c r="L83" s="25"/>
      <c r="M83" s="19"/>
      <c r="N83" s="25"/>
      <c r="O83" s="23"/>
    </row>
    <row r="84" spans="1:15" s="22" customFormat="1" x14ac:dyDescent="0.3">
      <c r="A84" s="131" t="s">
        <v>95</v>
      </c>
      <c r="B84" s="131"/>
      <c r="C84" s="114"/>
      <c r="D84" s="101"/>
      <c r="E84" s="114"/>
      <c r="F84" s="114"/>
      <c r="G84" s="54"/>
      <c r="H84" s="14"/>
      <c r="I84" s="14"/>
      <c r="J84" s="3"/>
      <c r="K84" s="19"/>
      <c r="L84" s="25"/>
      <c r="M84" s="19"/>
      <c r="N84" s="25"/>
      <c r="O84" s="23"/>
    </row>
    <row r="85" spans="1:15" s="22" customFormat="1" ht="37.5" customHeight="1" x14ac:dyDescent="0.3">
      <c r="A85" s="125" t="s">
        <v>97</v>
      </c>
      <c r="B85" s="125"/>
      <c r="C85" s="125"/>
      <c r="D85" s="125"/>
      <c r="E85" s="125"/>
      <c r="F85" s="125"/>
      <c r="G85" s="125"/>
      <c r="H85" s="14"/>
      <c r="I85" s="14"/>
      <c r="J85" s="3"/>
      <c r="K85" s="19"/>
      <c r="L85" s="25"/>
      <c r="M85" s="19"/>
      <c r="N85" s="25"/>
      <c r="O85" s="23"/>
    </row>
    <row r="86" spans="1:15" s="22" customFormat="1" ht="43.5" customHeight="1" x14ac:dyDescent="0.3">
      <c r="A86" s="125" t="s">
        <v>96</v>
      </c>
      <c r="B86" s="125"/>
      <c r="C86" s="125"/>
      <c r="D86" s="125"/>
      <c r="E86" s="125"/>
      <c r="F86" s="125"/>
      <c r="G86" s="125"/>
      <c r="H86" s="14"/>
      <c r="I86" s="14"/>
      <c r="J86" s="3"/>
      <c r="K86" s="19"/>
      <c r="L86" s="25"/>
      <c r="M86" s="19"/>
      <c r="N86" s="25"/>
      <c r="O86" s="23"/>
    </row>
    <row r="87" spans="1:15" s="22" customFormat="1" x14ac:dyDescent="0.3">
      <c r="A87" s="126"/>
      <c r="B87" s="126"/>
      <c r="C87" s="126"/>
      <c r="D87" s="126"/>
      <c r="E87" s="126"/>
      <c r="F87" s="126"/>
      <c r="G87" s="126"/>
      <c r="H87" s="14"/>
      <c r="I87" s="14"/>
      <c r="J87" s="3"/>
      <c r="K87" s="19"/>
      <c r="L87" s="25"/>
      <c r="M87" s="19"/>
      <c r="N87" s="25"/>
      <c r="O87" s="23"/>
    </row>
    <row r="88" spans="1:15" s="22" customFormat="1" x14ac:dyDescent="0.3">
      <c r="A88" s="60"/>
      <c r="B88" s="60"/>
      <c r="C88" s="114"/>
      <c r="D88" s="101"/>
      <c r="E88" s="114"/>
      <c r="F88" s="114"/>
      <c r="G88" s="54"/>
      <c r="H88" s="14"/>
      <c r="I88" s="14"/>
      <c r="J88" s="3"/>
      <c r="K88" s="19"/>
      <c r="L88" s="25"/>
      <c r="M88" s="19"/>
      <c r="N88" s="25"/>
      <c r="O88" s="23"/>
    </row>
    <row r="89" spans="1:15" s="22" customFormat="1" x14ac:dyDescent="0.3">
      <c r="A89" s="60"/>
      <c r="B89" s="60"/>
      <c r="C89" s="114"/>
      <c r="D89" s="101"/>
      <c r="E89" s="114"/>
      <c r="F89" s="114"/>
      <c r="G89" s="54"/>
      <c r="H89" s="14"/>
      <c r="I89" s="14"/>
      <c r="J89" s="3"/>
      <c r="K89" s="19"/>
      <c r="L89" s="25"/>
      <c r="M89" s="19"/>
      <c r="N89" s="25"/>
      <c r="O89" s="23"/>
    </row>
    <row r="90" spans="1:15" s="22" customFormat="1" x14ac:dyDescent="0.3">
      <c r="A90" s="60"/>
      <c r="B90" s="115"/>
      <c r="C90" s="114"/>
      <c r="D90" s="101"/>
      <c r="E90" s="114"/>
      <c r="F90" s="114"/>
      <c r="G90" s="54"/>
      <c r="H90" s="14"/>
      <c r="I90" s="14"/>
      <c r="J90" s="3"/>
      <c r="K90" s="19"/>
      <c r="L90" s="25"/>
      <c r="M90" s="19"/>
      <c r="N90" s="25"/>
      <c r="O90" s="23"/>
    </row>
    <row r="91" spans="1:15" s="22" customFormat="1" x14ac:dyDescent="0.3">
      <c r="A91" s="59"/>
      <c r="B91" s="101"/>
      <c r="C91" s="114"/>
      <c r="D91" s="101"/>
      <c r="E91" s="114"/>
      <c r="F91" s="114"/>
      <c r="G91" s="54"/>
      <c r="H91" s="14"/>
      <c r="I91" s="14"/>
      <c r="J91" s="3"/>
      <c r="K91" s="19"/>
      <c r="L91" s="25"/>
      <c r="M91" s="19"/>
      <c r="N91" s="25"/>
      <c r="O91" s="23"/>
    </row>
    <row r="92" spans="1:15" s="22" customFormat="1" x14ac:dyDescent="0.3">
      <c r="A92" s="130" t="s">
        <v>20</v>
      </c>
      <c r="B92" s="130"/>
      <c r="C92" s="116"/>
      <c r="D92" s="116"/>
      <c r="E92" s="117" t="s">
        <v>21</v>
      </c>
      <c r="F92" s="116"/>
      <c r="G92" s="54"/>
      <c r="H92" s="14"/>
      <c r="I92" s="14"/>
      <c r="J92" s="3"/>
      <c r="K92" s="19"/>
      <c r="L92" s="25"/>
      <c r="M92" s="19"/>
      <c r="N92" s="25"/>
      <c r="O92" s="23"/>
    </row>
    <row r="93" spans="1:15" s="22" customFormat="1" x14ac:dyDescent="0.3">
      <c r="A93" s="59"/>
      <c r="B93" s="101"/>
      <c r="C93" s="112"/>
      <c r="D93" s="112"/>
      <c r="E93" s="112"/>
      <c r="F93" s="113"/>
      <c r="G93" s="54"/>
      <c r="H93" s="14"/>
      <c r="I93" s="14"/>
      <c r="J93" s="3"/>
      <c r="K93" s="19"/>
      <c r="L93" s="25"/>
      <c r="M93" s="19"/>
      <c r="N93" s="25"/>
      <c r="O93" s="23"/>
    </row>
    <row r="94" spans="1:15" s="22" customFormat="1" x14ac:dyDescent="0.3">
      <c r="A94" s="59"/>
      <c r="B94" s="101"/>
      <c r="C94" s="112"/>
      <c r="D94" s="112"/>
      <c r="E94" s="112"/>
      <c r="F94" s="113"/>
      <c r="G94" s="118"/>
      <c r="H94" s="14"/>
      <c r="I94" s="14"/>
      <c r="J94" s="3"/>
      <c r="K94" s="19"/>
      <c r="L94" s="25"/>
      <c r="M94" s="19"/>
      <c r="N94" s="25"/>
      <c r="O94" s="23"/>
    </row>
    <row r="95" spans="1:15" s="22" customFormat="1" x14ac:dyDescent="0.3">
      <c r="A95" s="59"/>
      <c r="B95" s="101"/>
      <c r="C95" s="112"/>
      <c r="D95" s="112"/>
      <c r="E95" s="122"/>
      <c r="F95" s="122"/>
      <c r="G95" s="122"/>
      <c r="H95" s="14"/>
      <c r="I95" s="14"/>
      <c r="J95" s="3"/>
      <c r="K95" s="19"/>
      <c r="L95" s="25"/>
      <c r="M95" s="19"/>
      <c r="N95" s="25"/>
      <c r="O95" s="23"/>
    </row>
    <row r="96" spans="1:15" s="22" customFormat="1" x14ac:dyDescent="0.3">
      <c r="A96" s="59"/>
      <c r="B96" s="119" t="s">
        <v>24</v>
      </c>
      <c r="C96" s="116"/>
      <c r="D96" s="116"/>
      <c r="E96" s="121" t="s">
        <v>22</v>
      </c>
      <c r="F96" s="121"/>
      <c r="G96" s="121"/>
      <c r="H96" s="14"/>
      <c r="I96" s="14"/>
      <c r="J96" s="3"/>
      <c r="K96" s="19"/>
      <c r="L96" s="25"/>
      <c r="M96" s="19"/>
      <c r="N96" s="25"/>
      <c r="O96" s="23"/>
    </row>
    <row r="97" spans="1:15" s="22" customFormat="1" x14ac:dyDescent="0.3">
      <c r="A97" s="59"/>
      <c r="B97" s="120" t="s">
        <v>23</v>
      </c>
      <c r="C97" s="116"/>
      <c r="D97" s="116"/>
      <c r="E97" s="123" t="s">
        <v>23</v>
      </c>
      <c r="F97" s="123"/>
      <c r="G97" s="123"/>
      <c r="H97" s="14"/>
      <c r="I97" s="14"/>
      <c r="J97" s="3"/>
      <c r="K97" s="19"/>
      <c r="L97" s="25"/>
      <c r="M97" s="19"/>
      <c r="N97" s="25"/>
      <c r="O97" s="23"/>
    </row>
    <row r="98" spans="1:15" s="22" customFormat="1" x14ac:dyDescent="0.3">
      <c r="A98" s="59"/>
      <c r="B98" s="61" t="s">
        <v>17</v>
      </c>
      <c r="C98" s="116"/>
      <c r="D98" s="116"/>
      <c r="E98" s="124" t="s">
        <v>17</v>
      </c>
      <c r="F98" s="124"/>
      <c r="G98" s="124"/>
      <c r="H98" s="14"/>
      <c r="I98" s="14"/>
      <c r="J98" s="3"/>
      <c r="K98" s="19"/>
      <c r="L98" s="25"/>
      <c r="M98" s="19"/>
      <c r="N98" s="25"/>
      <c r="O98" s="23"/>
    </row>
    <row r="99" spans="1:15" s="22" customFormat="1" ht="18.75" x14ac:dyDescent="0.3">
      <c r="A99" s="5"/>
      <c r="B99" s="13"/>
      <c r="C99" s="12"/>
      <c r="D99" s="12"/>
      <c r="E99" s="12"/>
      <c r="F99" s="13"/>
      <c r="G99" s="8"/>
      <c r="H99" s="14"/>
      <c r="I99" s="14"/>
      <c r="J99" s="3"/>
      <c r="K99" s="19"/>
      <c r="L99" s="25"/>
      <c r="M99" s="19"/>
      <c r="N99" s="25"/>
      <c r="O99" s="23"/>
    </row>
    <row r="100" spans="1:15" ht="18.75" x14ac:dyDescent="0.3">
      <c r="A100" s="5"/>
      <c r="B100" s="12"/>
      <c r="C100" s="12"/>
      <c r="D100" s="12"/>
      <c r="E100" s="12"/>
      <c r="F100" s="12"/>
      <c r="G100" s="27"/>
      <c r="K100" s="17"/>
      <c r="L100" s="17"/>
      <c r="M100" s="17"/>
      <c r="N100" s="17"/>
    </row>
    <row r="101" spans="1:15" s="17" customFormat="1" ht="18.75" x14ac:dyDescent="0.3">
      <c r="A101" s="5"/>
      <c r="B101" s="1"/>
      <c r="C101" s="12"/>
      <c r="D101" s="12"/>
      <c r="E101" s="12"/>
      <c r="F101" s="12"/>
      <c r="G101" s="8"/>
      <c r="H101" s="24"/>
      <c r="I101" s="24"/>
      <c r="J101" s="24"/>
    </row>
    <row r="102" spans="1:15" s="17" customFormat="1" ht="18.75" x14ac:dyDescent="0.3">
      <c r="A102" s="5"/>
      <c r="B102" s="1"/>
      <c r="C102" s="12"/>
      <c r="D102" s="12"/>
      <c r="E102" s="12"/>
      <c r="F102" s="12"/>
      <c r="G102" s="8"/>
      <c r="H102" s="24"/>
      <c r="I102" s="24"/>
      <c r="J102" s="24"/>
    </row>
    <row r="103" spans="1:15" s="17" customFormat="1" ht="18.75" x14ac:dyDescent="0.3">
      <c r="A103" s="5"/>
      <c r="B103" s="1"/>
      <c r="C103" s="12"/>
      <c r="D103" s="12"/>
      <c r="E103" s="12"/>
      <c r="F103" s="12"/>
      <c r="G103" s="8"/>
      <c r="H103" s="24"/>
      <c r="I103" s="24"/>
      <c r="J103" s="24"/>
    </row>
    <row r="104" spans="1:15" s="17" customFormat="1" ht="18.75" x14ac:dyDescent="0.3">
      <c r="A104" s="5"/>
      <c r="B104" s="1"/>
      <c r="C104" s="12"/>
      <c r="D104" s="12"/>
      <c r="E104" s="12"/>
      <c r="F104" s="12"/>
      <c r="G104" s="8"/>
      <c r="H104" s="24"/>
      <c r="I104" s="24"/>
      <c r="J104" s="24"/>
    </row>
    <row r="105" spans="1:15" s="17" customFormat="1" ht="18.75" x14ac:dyDescent="0.3">
      <c r="A105" s="5"/>
      <c r="B105" s="1"/>
      <c r="C105" s="12"/>
      <c r="D105" s="12"/>
      <c r="E105" s="12"/>
      <c r="F105" s="12"/>
      <c r="G105" s="8"/>
      <c r="H105" s="24"/>
      <c r="I105" s="24"/>
      <c r="J105" s="24"/>
    </row>
    <row r="106" spans="1:15" s="17" customFormat="1" ht="18.75" x14ac:dyDescent="0.3">
      <c r="A106" s="5"/>
      <c r="B106" s="1"/>
      <c r="C106" s="12"/>
      <c r="D106" s="12"/>
      <c r="E106" s="12"/>
      <c r="F106" s="12"/>
      <c r="G106" s="8"/>
      <c r="H106" s="24"/>
      <c r="I106" s="24"/>
      <c r="J106" s="24"/>
    </row>
    <row r="107" spans="1:15" s="17" customFormat="1" ht="18.75" x14ac:dyDescent="0.3">
      <c r="A107" s="5"/>
      <c r="B107" s="1"/>
      <c r="C107" s="12"/>
      <c r="D107" s="12"/>
      <c r="E107" s="12"/>
      <c r="F107" s="12"/>
      <c r="G107" s="8"/>
      <c r="H107" s="24"/>
      <c r="I107" s="24"/>
      <c r="J107" s="24"/>
    </row>
    <row r="108" spans="1:15" s="17" customFormat="1" ht="18.75" x14ac:dyDescent="0.3">
      <c r="A108" s="5"/>
      <c r="B108" s="1"/>
      <c r="C108" s="12"/>
      <c r="D108" s="12"/>
      <c r="E108" s="12"/>
      <c r="F108" s="12"/>
      <c r="G108" s="8"/>
      <c r="H108" s="24"/>
      <c r="I108" s="24"/>
      <c r="J108" s="24"/>
    </row>
    <row r="109" spans="1:15" s="17" customFormat="1" ht="18.75" x14ac:dyDescent="0.3">
      <c r="A109" s="5"/>
      <c r="B109" s="1"/>
      <c r="C109" s="12"/>
      <c r="D109" s="12"/>
      <c r="E109" s="12"/>
      <c r="F109" s="12"/>
      <c r="G109" s="8"/>
      <c r="H109" s="24"/>
      <c r="I109" s="24"/>
      <c r="J109" s="24"/>
    </row>
    <row r="110" spans="1:15" s="17" customFormat="1" ht="18.75" x14ac:dyDescent="0.3">
      <c r="A110" s="5"/>
      <c r="B110" s="1"/>
      <c r="C110" s="12"/>
      <c r="D110" s="12"/>
      <c r="E110" s="12"/>
      <c r="F110" s="12"/>
      <c r="G110" s="8"/>
      <c r="H110" s="24"/>
      <c r="I110" s="24"/>
      <c r="J110" s="24"/>
    </row>
    <row r="111" spans="1:15" s="17" customFormat="1" ht="18.75" x14ac:dyDescent="0.3">
      <c r="A111" s="5"/>
      <c r="B111" s="1"/>
      <c r="C111" s="12"/>
      <c r="D111" s="12"/>
      <c r="E111" s="12"/>
      <c r="F111" s="12"/>
      <c r="G111" s="8"/>
      <c r="H111" s="24"/>
      <c r="I111" s="24"/>
      <c r="J111" s="24"/>
    </row>
    <row r="112" spans="1:15" s="17" customFormat="1" ht="18.75" x14ac:dyDescent="0.3">
      <c r="A112" s="5"/>
      <c r="B112" s="1"/>
      <c r="C112" s="12"/>
      <c r="D112" s="12"/>
      <c r="E112" s="12"/>
      <c r="F112" s="12"/>
      <c r="G112" s="8"/>
      <c r="H112" s="24"/>
      <c r="I112" s="24"/>
      <c r="J112" s="24"/>
    </row>
    <row r="113" spans="1:14" s="17" customFormat="1" ht="18.75" x14ac:dyDescent="0.3">
      <c r="A113" s="5"/>
      <c r="B113" s="1"/>
      <c r="C113" s="12"/>
      <c r="D113" s="12"/>
      <c r="E113" s="12"/>
      <c r="F113" s="12"/>
      <c r="G113" s="8"/>
      <c r="H113" s="24"/>
      <c r="I113" s="24"/>
      <c r="J113" s="24"/>
    </row>
    <row r="114" spans="1:14" s="17" customFormat="1" ht="18.75" x14ac:dyDescent="0.3">
      <c r="A114" s="5"/>
      <c r="B114" s="1"/>
      <c r="C114" s="12"/>
      <c r="D114" s="12"/>
      <c r="E114" s="12"/>
      <c r="F114" s="12"/>
      <c r="G114" s="8"/>
      <c r="H114" s="24"/>
      <c r="I114" s="24"/>
      <c r="J114" s="24"/>
    </row>
    <row r="115" spans="1:14" s="17" customFormat="1" ht="18.75" x14ac:dyDescent="0.3">
      <c r="A115" s="5"/>
      <c r="B115" s="1"/>
      <c r="C115" s="12"/>
      <c r="D115" s="12"/>
      <c r="E115" s="12"/>
      <c r="F115" s="12"/>
      <c r="G115" s="8"/>
      <c r="H115" s="24"/>
      <c r="I115" s="24"/>
      <c r="J115" s="24"/>
    </row>
    <row r="116" spans="1:14" s="17" customFormat="1" ht="18.75" x14ac:dyDescent="0.3">
      <c r="A116" s="5"/>
      <c r="B116" s="1"/>
      <c r="C116" s="12"/>
      <c r="D116" s="12"/>
      <c r="E116" s="12"/>
      <c r="F116" s="12"/>
      <c r="G116" s="8"/>
      <c r="H116" s="24"/>
      <c r="I116" s="24"/>
      <c r="J116" s="24"/>
    </row>
    <row r="117" spans="1:14" s="17" customFormat="1" ht="18.75" x14ac:dyDescent="0.3">
      <c r="A117" s="5"/>
      <c r="B117" s="1"/>
      <c r="C117" s="12"/>
      <c r="D117" s="12"/>
      <c r="E117" s="12"/>
      <c r="F117" s="12"/>
      <c r="G117" s="8"/>
      <c r="H117" s="24"/>
      <c r="I117" s="24"/>
      <c r="J117" s="24"/>
    </row>
    <row r="118" spans="1:14" s="17" customFormat="1" ht="18.75" x14ac:dyDescent="0.3">
      <c r="A118" s="5"/>
      <c r="B118" s="1"/>
      <c r="C118" s="12"/>
      <c r="D118" s="12"/>
      <c r="E118" s="12"/>
      <c r="F118" s="12"/>
      <c r="G118" s="8"/>
      <c r="H118" s="24"/>
      <c r="I118" s="24"/>
      <c r="J118" s="24"/>
    </row>
    <row r="119" spans="1:14" s="17" customFormat="1" ht="18.75" x14ac:dyDescent="0.3">
      <c r="A119" s="5"/>
      <c r="B119" s="1"/>
      <c r="C119" s="12"/>
      <c r="D119" s="12"/>
      <c r="E119" s="12"/>
      <c r="F119" s="12"/>
      <c r="G119" s="8"/>
      <c r="H119" s="24"/>
      <c r="I119" s="24"/>
      <c r="J119" s="24"/>
    </row>
    <row r="120" spans="1:14" s="17" customFormat="1" ht="18.75" x14ac:dyDescent="0.3">
      <c r="A120" s="5"/>
      <c r="B120" s="1"/>
      <c r="C120" s="12"/>
      <c r="D120" s="12"/>
      <c r="E120" s="12"/>
      <c r="F120" s="12"/>
      <c r="G120" s="8"/>
      <c r="H120" s="24"/>
      <c r="I120" s="24"/>
      <c r="J120" s="24"/>
    </row>
    <row r="121" spans="1:14" s="17" customFormat="1" ht="18.75" x14ac:dyDescent="0.3">
      <c r="A121" s="5"/>
      <c r="B121" s="1"/>
      <c r="C121" s="12"/>
      <c r="D121" s="12"/>
      <c r="E121" s="12"/>
      <c r="F121" s="12"/>
      <c r="G121" s="8"/>
      <c r="H121" s="24"/>
      <c r="I121" s="24"/>
      <c r="J121" s="24"/>
    </row>
    <row r="122" spans="1:14" s="17" customFormat="1" ht="18.75" x14ac:dyDescent="0.3">
      <c r="A122" s="5"/>
      <c r="B122" s="1"/>
      <c r="C122" s="12"/>
      <c r="D122" s="12"/>
      <c r="E122" s="12"/>
      <c r="F122" s="12"/>
      <c r="G122" s="8"/>
      <c r="H122" s="24"/>
      <c r="I122" s="24"/>
      <c r="J122" s="24"/>
    </row>
    <row r="123" spans="1:14" s="17" customFormat="1" ht="18.75" x14ac:dyDescent="0.3">
      <c r="A123" s="5"/>
      <c r="B123" s="1"/>
      <c r="C123" s="12"/>
      <c r="D123" s="12"/>
      <c r="E123" s="12"/>
      <c r="F123" s="12"/>
      <c r="G123" s="8"/>
      <c r="H123" s="24"/>
      <c r="I123" s="24"/>
      <c r="J123" s="24"/>
    </row>
    <row r="124" spans="1:14" s="17" customFormat="1" ht="18.75" x14ac:dyDescent="0.3">
      <c r="A124" s="5"/>
      <c r="B124" s="1"/>
      <c r="C124" s="12"/>
      <c r="D124" s="12"/>
      <c r="E124" s="12"/>
      <c r="F124" s="12"/>
      <c r="G124" s="8"/>
      <c r="H124" s="24"/>
      <c r="I124" s="24"/>
      <c r="J124" s="24"/>
    </row>
    <row r="125" spans="1:14" s="17" customFormat="1" ht="18.75" x14ac:dyDescent="0.3">
      <c r="A125" s="5"/>
      <c r="B125" s="1"/>
      <c r="C125" s="12"/>
      <c r="D125" s="12"/>
      <c r="E125" s="12"/>
      <c r="F125" s="12"/>
      <c r="G125" s="8"/>
      <c r="H125" s="24"/>
      <c r="I125" s="24"/>
      <c r="J125" s="24"/>
    </row>
    <row r="126" spans="1:14" s="17" customFormat="1" ht="18.75" x14ac:dyDescent="0.3">
      <c r="A126" s="5"/>
      <c r="B126" s="1"/>
      <c r="C126" s="12"/>
      <c r="D126" s="12"/>
      <c r="E126" s="12"/>
      <c r="F126" s="12"/>
      <c r="G126" s="8"/>
      <c r="H126" s="24"/>
      <c r="I126" s="24"/>
      <c r="J126" s="24"/>
    </row>
    <row r="127" spans="1:14" ht="18.75" x14ac:dyDescent="0.3">
      <c r="A127" s="5"/>
      <c r="B127" s="17"/>
      <c r="C127" s="10"/>
      <c r="D127" s="10"/>
      <c r="E127" s="10"/>
      <c r="F127" s="11"/>
      <c r="G127" s="8"/>
      <c r="K127" s="17"/>
      <c r="L127" s="17"/>
      <c r="M127" s="17"/>
      <c r="N127" s="17"/>
    </row>
    <row r="128" spans="1:14" ht="18.75" x14ac:dyDescent="0.3">
      <c r="A128" s="29"/>
      <c r="B128" s="30"/>
      <c r="C128" s="10"/>
      <c r="D128" s="10"/>
      <c r="E128" s="10"/>
      <c r="F128" s="11"/>
      <c r="G128" s="8"/>
    </row>
    <row r="129" spans="1:7" ht="18.75" x14ac:dyDescent="0.3">
      <c r="A129" s="31"/>
      <c r="B129" s="17"/>
      <c r="C129" s="10"/>
      <c r="D129" s="10"/>
      <c r="E129" s="10"/>
      <c r="F129" s="11"/>
      <c r="G129" s="9"/>
    </row>
    <row r="130" spans="1:7" x14ac:dyDescent="0.3">
      <c r="A130" s="31"/>
      <c r="B130" s="32"/>
      <c r="C130" s="33"/>
      <c r="D130" s="34"/>
      <c r="E130" s="35"/>
      <c r="F130" s="36"/>
      <c r="G130" s="8"/>
    </row>
    <row r="131" spans="1:7" ht="18.75" x14ac:dyDescent="0.3">
      <c r="A131" s="31"/>
      <c r="B131" s="17"/>
      <c r="C131" s="14"/>
      <c r="D131" s="15"/>
      <c r="E131" s="14"/>
      <c r="F131" s="14"/>
      <c r="G131" s="11"/>
    </row>
    <row r="132" spans="1:7" ht="18.75" x14ac:dyDescent="0.3">
      <c r="A132" s="31"/>
      <c r="B132" s="25"/>
      <c r="C132" s="37"/>
      <c r="D132" s="22"/>
      <c r="E132" s="37"/>
      <c r="F132" s="37"/>
      <c r="G132" s="11"/>
    </row>
    <row r="133" spans="1:7" ht="18.75" x14ac:dyDescent="0.3">
      <c r="A133" s="31"/>
      <c r="B133" s="17"/>
      <c r="C133" s="14"/>
      <c r="D133" s="15"/>
      <c r="E133" s="14"/>
      <c r="F133" s="14"/>
      <c r="G133" s="11"/>
    </row>
    <row r="134" spans="1:7" ht="17.25" thickBot="1" x14ac:dyDescent="0.35">
      <c r="A134" s="28">
        <f>+A133+1</f>
        <v>1</v>
      </c>
    </row>
    <row r="135" spans="1:7" x14ac:dyDescent="0.3">
      <c r="A135" s="7"/>
      <c r="B135" s="1" t="s">
        <v>26</v>
      </c>
    </row>
    <row r="136" spans="1:7" x14ac:dyDescent="0.3">
      <c r="A136" s="7"/>
    </row>
    <row r="137" spans="1:7" x14ac:dyDescent="0.3">
      <c r="A137" s="7"/>
      <c r="B137" s="1" t="s">
        <v>27</v>
      </c>
      <c r="C137" s="2">
        <v>1.5</v>
      </c>
      <c r="D137" s="1" t="s">
        <v>30</v>
      </c>
      <c r="E137" s="2">
        <v>850</v>
      </c>
      <c r="F137" s="2">
        <f>E137*C137</f>
        <v>1275</v>
      </c>
    </row>
    <row r="138" spans="1:7" x14ac:dyDescent="0.3">
      <c r="A138" s="7"/>
      <c r="B138" s="1" t="s">
        <v>28</v>
      </c>
      <c r="C138" s="2">
        <f>1.8*1.8</f>
        <v>3.24</v>
      </c>
      <c r="D138" s="1" t="s">
        <v>31</v>
      </c>
      <c r="E138" s="2">
        <v>560</v>
      </c>
      <c r="F138" s="2">
        <f t="shared" ref="F138:F143" si="2">E138*C138</f>
        <v>1814.4</v>
      </c>
    </row>
    <row r="139" spans="1:7" x14ac:dyDescent="0.3">
      <c r="A139" s="7"/>
      <c r="B139" s="1" t="s">
        <v>33</v>
      </c>
      <c r="C139" s="2">
        <v>1.5</v>
      </c>
      <c r="D139" s="1" t="s">
        <v>32</v>
      </c>
      <c r="E139" s="2">
        <v>280</v>
      </c>
      <c r="F139" s="2">
        <f t="shared" si="2"/>
        <v>420</v>
      </c>
    </row>
    <row r="140" spans="1:7" x14ac:dyDescent="0.3">
      <c r="B140" s="1" t="s">
        <v>29</v>
      </c>
      <c r="C140" s="2">
        <v>0.4</v>
      </c>
      <c r="D140" s="1" t="s">
        <v>31</v>
      </c>
      <c r="E140" s="2">
        <v>800</v>
      </c>
      <c r="F140" s="2">
        <f t="shared" si="2"/>
        <v>320</v>
      </c>
    </row>
    <row r="141" spans="1:7" x14ac:dyDescent="0.3">
      <c r="B141" s="1" t="s">
        <v>34</v>
      </c>
      <c r="C141" s="2">
        <f>0.2*8</f>
        <v>1.6</v>
      </c>
      <c r="E141" s="2">
        <v>228.3</v>
      </c>
      <c r="F141" s="2">
        <f t="shared" si="2"/>
        <v>365.28000000000003</v>
      </c>
    </row>
    <row r="142" spans="1:7" x14ac:dyDescent="0.3">
      <c r="B142" s="1" t="s">
        <v>35</v>
      </c>
      <c r="C142" s="2">
        <v>8</v>
      </c>
      <c r="E142" s="2">
        <v>74.5</v>
      </c>
      <c r="F142" s="2">
        <f t="shared" si="2"/>
        <v>596</v>
      </c>
    </row>
    <row r="143" spans="1:7" x14ac:dyDescent="0.3">
      <c r="B143" s="1" t="s">
        <v>36</v>
      </c>
      <c r="C143" s="2">
        <v>1</v>
      </c>
      <c r="D143" s="1" t="s">
        <v>37</v>
      </c>
      <c r="E143" s="2">
        <v>600</v>
      </c>
      <c r="F143" s="2">
        <f t="shared" si="2"/>
        <v>600</v>
      </c>
    </row>
    <row r="144" spans="1:7" x14ac:dyDescent="0.3">
      <c r="F144" s="26">
        <f>SUM(F137:F143)</f>
        <v>5390.68</v>
      </c>
    </row>
    <row r="146" spans="2:3" x14ac:dyDescent="0.3">
      <c r="B146" s="1" t="s">
        <v>38</v>
      </c>
      <c r="C146" s="2">
        <f>(5390/3.24)*1.3</f>
        <v>2162.654320987654</v>
      </c>
    </row>
  </sheetData>
  <mergeCells count="32">
    <mergeCell ref="D72:F72"/>
    <mergeCell ref="A11:F11"/>
    <mergeCell ref="B76:E76"/>
    <mergeCell ref="C79:E79"/>
    <mergeCell ref="A6:G6"/>
    <mergeCell ref="A7:G7"/>
    <mergeCell ref="A8:G8"/>
    <mergeCell ref="A10:G10"/>
    <mergeCell ref="F58:G58"/>
    <mergeCell ref="C58:E58"/>
    <mergeCell ref="D66:G66"/>
    <mergeCell ref="D67:F67"/>
    <mergeCell ref="D68:F68"/>
    <mergeCell ref="D69:F69"/>
    <mergeCell ref="D70:F70"/>
    <mergeCell ref="D71:F71"/>
    <mergeCell ref="F9:G9"/>
    <mergeCell ref="E96:G96"/>
    <mergeCell ref="E95:G95"/>
    <mergeCell ref="E97:G97"/>
    <mergeCell ref="E98:G98"/>
    <mergeCell ref="A85:G85"/>
    <mergeCell ref="A86:G86"/>
    <mergeCell ref="A87:G87"/>
    <mergeCell ref="D73:F73"/>
    <mergeCell ref="D74:F74"/>
    <mergeCell ref="D75:F75"/>
    <mergeCell ref="F76:G76"/>
    <mergeCell ref="F79:G79"/>
    <mergeCell ref="A92:B92"/>
    <mergeCell ref="A83:B83"/>
    <mergeCell ref="A84:B84"/>
  </mergeCells>
  <phoneticPr fontId="11" type="noConversion"/>
  <pageMargins left="0.43307086614173229" right="0.23622047244094491" top="0.47244094488188981" bottom="0.6692913385826772" header="0.31496062992125984" footer="0.51181102362204722"/>
  <pageSetup paperSize="9" scale="61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MECANICA DE SUELOS</vt:lpstr>
      <vt:lpstr>'MECANICA DE SUELOS'!Área_de_impresión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eplaceres</dc:creator>
  <cp:lastModifiedBy>Analix Torres Jerez</cp:lastModifiedBy>
  <cp:lastPrinted>2016-04-06T20:44:28Z</cp:lastPrinted>
  <dcterms:created xsi:type="dcterms:W3CDTF">2009-12-16T18:20:48Z</dcterms:created>
  <dcterms:modified xsi:type="dcterms:W3CDTF">2016-05-12T15:24:05Z</dcterms:modified>
</cp:coreProperties>
</file>