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pichardo\Desktop\Archivos MOPC\Carpetas Diciembre 2017 para procesos\Residencia Estudiantil UASD\"/>
    </mc:Choice>
  </mc:AlternateContent>
  <bookViews>
    <workbookView xWindow="0" yWindow="0" windowWidth="28800" windowHeight="12435"/>
  </bookViews>
  <sheets>
    <sheet name="LISTADO DE PARTIDAS RE-UASD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</externalReferences>
  <definedNames>
    <definedName name="\A" localSheetId="0">[1]Presup.!#REF!</definedName>
    <definedName name="\A">[1]Presup.!#REF!</definedName>
    <definedName name="\M" localSheetId="0">[1]Presup.!#REF!</definedName>
    <definedName name="\M">[1]Presup.!#REF!</definedName>
    <definedName name="\R" localSheetId="0">[1]Presup.!#REF!</definedName>
    <definedName name="\R">[1]Presup.!#REF!</definedName>
    <definedName name="\T" localSheetId="0">[1]Presup.!#REF!</definedName>
    <definedName name="\T">[1]Presup.!#REF!</definedName>
    <definedName name="_______________________________OP1">'[2]Mano Obra'!$D$12</definedName>
    <definedName name="_______________________________OP2">'[2]Mano Obra'!$D$14</definedName>
    <definedName name="_______________________________OP3">'[2]Mano Obra'!$D$15</definedName>
    <definedName name="_____________________________OP1">'[2]Mano Obra'!$D$12</definedName>
    <definedName name="_____________________________OP2">'[2]Mano Obra'!$D$14</definedName>
    <definedName name="_____________________________OP3">'[2]Mano Obra'!$D$15</definedName>
    <definedName name="___________________________OP1">'[2]Mano Obra'!$D$12</definedName>
    <definedName name="___________________________OP2">'[2]Mano Obra'!$D$14</definedName>
    <definedName name="___________________________OP3">'[2]Mano Obra'!$D$15</definedName>
    <definedName name="__________________________OP1">'[2]Mano Obra'!$D$12</definedName>
    <definedName name="__________________________OP2">'[2]Mano Obra'!$D$14</definedName>
    <definedName name="__________________________OP3">'[2]Mano Obra'!$D$15</definedName>
    <definedName name="_________________________OP1">'[2]Mano Obra'!$D$12</definedName>
    <definedName name="_________________________OP2">'[2]Mano Obra'!$D$14</definedName>
    <definedName name="_________________________OP3">'[2]Mano Obra'!$D$15</definedName>
    <definedName name="_______________________OP1">'[2]Mano Obra'!$D$12</definedName>
    <definedName name="_______________________OP2">'[2]Mano Obra'!$D$14</definedName>
    <definedName name="_______________________OP3">'[2]Mano Obra'!$D$15</definedName>
    <definedName name="_____________________OP1">'[2]Mano Obra'!$D$12</definedName>
    <definedName name="_____________________OP2">'[2]Mano Obra'!$D$14</definedName>
    <definedName name="_____________________OP3">'[2]Mano Obra'!$D$15</definedName>
    <definedName name="____________________OP1">'[2]Mano Obra'!$D$12</definedName>
    <definedName name="____________________OP2">'[2]Mano Obra'!$D$14</definedName>
    <definedName name="____________________OP3">'[2]Mano Obra'!$D$15</definedName>
    <definedName name="___________________OP1">'[2]Mano Obra'!$D$12</definedName>
    <definedName name="___________________OP2">'[2]Mano Obra'!$D$14</definedName>
    <definedName name="___________________OP3">'[2]Mano Obra'!$D$15</definedName>
    <definedName name="_________________OP1">'[2]Mano Obra'!$D$12</definedName>
    <definedName name="_________________OP2">'[2]Mano Obra'!$D$14</definedName>
    <definedName name="_________________OP3">'[2]Mano Obra'!$D$15</definedName>
    <definedName name="_______________OP1">'[2]Mano Obra'!$D$12</definedName>
    <definedName name="_______________OP2">'[2]Mano Obra'!$D$14</definedName>
    <definedName name="_______________OP3">'[2]Mano Obra'!$D$15</definedName>
    <definedName name="______________OP1">'[2]Mano Obra'!$D$12</definedName>
    <definedName name="______________OP2">'[2]Mano Obra'!$D$14</definedName>
    <definedName name="______________OP3">'[2]Mano Obra'!$D$15</definedName>
    <definedName name="_____________OP1">'[2]Mano Obra'!$D$12</definedName>
    <definedName name="_____________OP2">'[2]Mano Obra'!$D$14</definedName>
    <definedName name="_____________OP3">'[2]Mano Obra'!$D$15</definedName>
    <definedName name="___________OP1">'[2]Mano Obra'!$D$12</definedName>
    <definedName name="___________OP2">'[2]Mano Obra'!$D$14</definedName>
    <definedName name="___________OP3">'[2]Mano Obra'!$D$15</definedName>
    <definedName name="_________CAL50">[3]insumo!$D$11</definedName>
    <definedName name="_________mz125" localSheetId="0">[3]Mezcla!#REF!</definedName>
    <definedName name="_________mz125">[3]Mezcla!#REF!</definedName>
    <definedName name="_________MZ13" localSheetId="0">[3]Mezcla!#REF!</definedName>
    <definedName name="_________MZ13">[3]Mezcla!#REF!</definedName>
    <definedName name="_________MZ14" localSheetId="0">[3]Mezcla!#REF!</definedName>
    <definedName name="_________MZ14">[3]Mezcla!#REF!</definedName>
    <definedName name="_________MZ17" localSheetId="0">[3]Mezcla!#REF!</definedName>
    <definedName name="_________MZ17">[3]Mezcla!#REF!</definedName>
    <definedName name="_________OP1">'[2]Mano Obra'!$D$12</definedName>
    <definedName name="_________OP2">'[2]Mano Obra'!$D$14</definedName>
    <definedName name="_________OP3">'[2]Mano Obra'!$D$15</definedName>
    <definedName name="________CAL50" localSheetId="0">#REF!</definedName>
    <definedName name="________CAL50">#REF!</definedName>
    <definedName name="________mz125" localSheetId="0">#REF!</definedName>
    <definedName name="________mz125">#REF!</definedName>
    <definedName name="________MZ13" localSheetId="0">#REF!</definedName>
    <definedName name="________MZ13">#REF!</definedName>
    <definedName name="________MZ14" localSheetId="0">#REF!</definedName>
    <definedName name="________MZ14">#REF!</definedName>
    <definedName name="________MZ17" localSheetId="0">#REF!</definedName>
    <definedName name="________MZ17">#REF!</definedName>
    <definedName name="________OP1">'[2]Mano Obra'!$D$12</definedName>
    <definedName name="________OP2">'[2]Mano Obra'!$D$14</definedName>
    <definedName name="________OP3">'[2]Mano Obra'!$D$15</definedName>
    <definedName name="_______OP1">'[2]Mano Obra'!$D$12</definedName>
    <definedName name="_______OP2">'[2]Mano Obra'!$D$14</definedName>
    <definedName name="_______OP3">'[2]Mano Obra'!$D$15</definedName>
    <definedName name="______OP1">'[2]Mano Obra'!$D$12</definedName>
    <definedName name="______OP2">'[2]Mano Obra'!$D$14</definedName>
    <definedName name="______OP3">'[2]Mano Obra'!$D$15</definedName>
    <definedName name="_____hor210">'[4]anal term'!$G$1512</definedName>
    <definedName name="_____OP1">'[2]Mano Obra'!$D$12</definedName>
    <definedName name="_____OP2">'[2]Mano Obra'!$D$14</definedName>
    <definedName name="_____OP3">'[2]Mano Obra'!$D$15</definedName>
    <definedName name="____hor210">'[4]anal term'!$G$1512</definedName>
    <definedName name="____MZ1155">[3]Mezcla!$F$37</definedName>
    <definedName name="____MZ16" localSheetId="0">#REF!</definedName>
    <definedName name="____MZ16">#REF!</definedName>
    <definedName name="____OP1">'[2]Mano Obra'!$D$12</definedName>
    <definedName name="____OP2">'[2]Mano Obra'!$D$14</definedName>
    <definedName name="____OP3">'[2]Mano Obra'!$D$15</definedName>
    <definedName name="___CAL50">[5]insumo!$D$11</definedName>
    <definedName name="___hor140" localSheetId="0">#REF!</definedName>
    <definedName name="___hor140">#REF!</definedName>
    <definedName name="___hor210">'[4]anal term'!$G$1512</definedName>
    <definedName name="___hor280">[6]Analisis!$D$63</definedName>
    <definedName name="___MZ1155" localSheetId="0">#REF!</definedName>
    <definedName name="___MZ1155">#REF!</definedName>
    <definedName name="___mz125" localSheetId="0">[5]Mezcla!#REF!</definedName>
    <definedName name="___mz125">[5]Mezcla!#REF!</definedName>
    <definedName name="___MZ13" localSheetId="0">[5]Mezcla!#REF!</definedName>
    <definedName name="___MZ13">[5]Mezcla!#REF!</definedName>
    <definedName name="___MZ14" localSheetId="0">[5]Mezcla!#REF!</definedName>
    <definedName name="___MZ14">[5]Mezcla!#REF!</definedName>
    <definedName name="___MZ16" localSheetId="0">#REF!</definedName>
    <definedName name="___MZ16">#REF!</definedName>
    <definedName name="___MZ17" localSheetId="0">[5]Mezcla!#REF!</definedName>
    <definedName name="___MZ17">[5]Mezcla!#REF!</definedName>
    <definedName name="___OP1">'[2]Mano Obra'!$D$12</definedName>
    <definedName name="___OP2">'[2]Mano Obra'!$D$14</definedName>
    <definedName name="___OP3">'[2]Mano Obra'!$D$15</definedName>
    <definedName name="___pu1" localSheetId="0">#REF!</definedName>
    <definedName name="___pu1">#REF!</definedName>
    <definedName name="___pu10" localSheetId="0">#REF!</definedName>
    <definedName name="___pu10">#REF!</definedName>
    <definedName name="___pu2" localSheetId="0">#REF!</definedName>
    <definedName name="___pu2">#REF!</definedName>
    <definedName name="___pu4">[7]Sheet4!$E:$E</definedName>
    <definedName name="___pu5">[7]Sheet5!$E:$E</definedName>
    <definedName name="___PU6" localSheetId="0">#REF!</definedName>
    <definedName name="___PU6">#REF!</definedName>
    <definedName name="___pu7" localSheetId="0">#REF!</definedName>
    <definedName name="___pu7">#REF!</definedName>
    <definedName name="___pu8" localSheetId="0">#REF!</definedName>
    <definedName name="___pu8">#REF!</definedName>
    <definedName name="__123Graph_A" localSheetId="0" hidden="1">[8]A!#REF!</definedName>
    <definedName name="__123Graph_A" hidden="1">[8]A!#REF!</definedName>
    <definedName name="__123Graph_B" localSheetId="0" hidden="1">[8]A!#REF!</definedName>
    <definedName name="__123Graph_B" hidden="1">[8]A!#REF!</definedName>
    <definedName name="__123Graph_C" localSheetId="0" hidden="1">[8]A!#REF!</definedName>
    <definedName name="__123Graph_C" hidden="1">[8]A!#REF!</definedName>
    <definedName name="__123Graph_D" localSheetId="0" hidden="1">[8]A!#REF!</definedName>
    <definedName name="__123Graph_D" hidden="1">[8]A!#REF!</definedName>
    <definedName name="__123Graph_E" localSheetId="0" hidden="1">[8]A!#REF!</definedName>
    <definedName name="__123Graph_E" hidden="1">[8]A!#REF!</definedName>
    <definedName name="__123Graph_F" localSheetId="0" hidden="1">[8]A!#REF!</definedName>
    <definedName name="__123Graph_F" hidden="1">[8]A!#REF!</definedName>
    <definedName name="__CAL50" localSheetId="0">#REF!</definedName>
    <definedName name="__CAL50">#REF!</definedName>
    <definedName name="__hor140" localSheetId="0">#REF!</definedName>
    <definedName name="__hor140">#REF!</definedName>
    <definedName name="__hor210">'[4]anal term'!$G$1512</definedName>
    <definedName name="__hor280">[9]Analisis!$D$63</definedName>
    <definedName name="__MZ1155" localSheetId="0">#REF!</definedName>
    <definedName name="__MZ1155">#REF!</definedName>
    <definedName name="__mz125" localSheetId="0">#REF!</definedName>
    <definedName name="__mz125">#REF!</definedName>
    <definedName name="__MZ13" localSheetId="0">#REF!</definedName>
    <definedName name="__MZ13">#REF!</definedName>
    <definedName name="__MZ14" localSheetId="0">#REF!</definedName>
    <definedName name="__MZ14">#REF!</definedName>
    <definedName name="__MZ16" localSheetId="0">#REF!</definedName>
    <definedName name="__MZ16">#REF!</definedName>
    <definedName name="__MZ17" localSheetId="0">#REF!</definedName>
    <definedName name="__MZ17">#REF!</definedName>
    <definedName name="__OP1">'[2]Mano Obra'!$D$12</definedName>
    <definedName name="__OP2">'[2]Mano Obra'!$D$14</definedName>
    <definedName name="__OP3">'[2]Mano Obra'!$D$15</definedName>
    <definedName name="__pu1" localSheetId="0">#REF!</definedName>
    <definedName name="__pu1">#REF!</definedName>
    <definedName name="__pu10" localSheetId="0">#REF!</definedName>
    <definedName name="__pu10">#REF!</definedName>
    <definedName name="__pu2" localSheetId="0">#REF!</definedName>
    <definedName name="__pu2">#REF!</definedName>
    <definedName name="__pu3" localSheetId="0">#REF!</definedName>
    <definedName name="__pu3">#REF!</definedName>
    <definedName name="__pu4">[10]Sheet4!$E:$E</definedName>
    <definedName name="__pu5">[10]Sheet5!$E:$E</definedName>
    <definedName name="__PU6" localSheetId="0">#REF!</definedName>
    <definedName name="__PU6">#REF!</definedName>
    <definedName name="__pu7" localSheetId="0">#REF!</definedName>
    <definedName name="__pu7">#REF!</definedName>
    <definedName name="__pu8" localSheetId="0">#REF!</definedName>
    <definedName name="__pu8">#REF!</definedName>
    <definedName name="__SUB1" localSheetId="0">[11]Análisis!#REF!</definedName>
    <definedName name="__SUB1">[11]Análisis!#REF!</definedName>
    <definedName name="_1" localSheetId="0">[12]A!#REF!</definedName>
    <definedName name="_1">[12]A!#REF!</definedName>
    <definedName name="_CAL50" localSheetId="0">#REF!</definedName>
    <definedName name="_CAL50">#REF!</definedName>
    <definedName name="_CTC220" localSheetId="0">#REF!</definedName>
    <definedName name="_CTC220">#REF!</definedName>
    <definedName name="_F" localSheetId="0">[8]A!#REF!</definedName>
    <definedName name="_F">[8]A!#REF!</definedName>
    <definedName name="_hor140" localSheetId="0">#REF!</definedName>
    <definedName name="_hor140">#REF!</definedName>
    <definedName name="_hor210">'[4]anal term'!$G$1512</definedName>
    <definedName name="_hor280">[9]Analisis!$D$63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Z1155" localSheetId="0">#REF!</definedName>
    <definedName name="_MZ1155">#REF!</definedName>
    <definedName name="_mz125" localSheetId="0">#REF!</definedName>
    <definedName name="_mz125">#REF!</definedName>
    <definedName name="_MZ13" localSheetId="0">#REF!</definedName>
    <definedName name="_MZ13">#REF!</definedName>
    <definedName name="_MZ14" localSheetId="0">#REF!</definedName>
    <definedName name="_MZ14">#REF!</definedName>
    <definedName name="_MZ16" localSheetId="0">#REF!</definedName>
    <definedName name="_MZ16">#REF!</definedName>
    <definedName name="_MZ17" localSheetId="0">#REF!</definedName>
    <definedName name="_MZ17">#REF!</definedName>
    <definedName name="_o" localSheetId="0">#REF!</definedName>
    <definedName name="_o">#REF!</definedName>
    <definedName name="_OP1">'[2]Mano Obra'!$D$12</definedName>
    <definedName name="_OP2">'[2]Mano Obra'!$D$14</definedName>
    <definedName name="_OP3">'[2]Mano Obra'!$D$15</definedName>
    <definedName name="_Order1" hidden="1">255</definedName>
    <definedName name="_Order2" hidden="1">255</definedName>
    <definedName name="_PH140" localSheetId="0">#REF!</definedName>
    <definedName name="_PH140">#REF!</definedName>
    <definedName name="_PH160" localSheetId="0">#REF!</definedName>
    <definedName name="_PH160">#REF!</definedName>
    <definedName name="_PH180" localSheetId="0">#REF!</definedName>
    <definedName name="_PH180">#REF!</definedName>
    <definedName name="_PH210" localSheetId="0">#REF!</definedName>
    <definedName name="_PH210">#REF!</definedName>
    <definedName name="_PH240" localSheetId="0">#REF!</definedName>
    <definedName name="_PH240">#REF!</definedName>
    <definedName name="_PH250" localSheetId="0">#REF!</definedName>
    <definedName name="_PH250">#REF!</definedName>
    <definedName name="_PH260" localSheetId="0">#REF!</definedName>
    <definedName name="_PH260">#REF!</definedName>
    <definedName name="_PH280" localSheetId="0">#REF!</definedName>
    <definedName name="_PH280">#REF!</definedName>
    <definedName name="_PH300" localSheetId="0">#REF!</definedName>
    <definedName name="_PH300">#REF!</definedName>
    <definedName name="_PH315" localSheetId="0">#REF!</definedName>
    <definedName name="_PH315">#REF!</definedName>
    <definedName name="_PH350" localSheetId="0">#REF!</definedName>
    <definedName name="_PH350">#REF!</definedName>
    <definedName name="_PH400" localSheetId="0">#REF!</definedName>
    <definedName name="_PH400">#REF!</definedName>
    <definedName name="_pl1">[13]analisis!$G$2432</definedName>
    <definedName name="_pl12">[13]analisis!$G$2477</definedName>
    <definedName name="_pl316">[13]analisis!$G$2513</definedName>
    <definedName name="_pl38">[13]analisis!$G$2486</definedName>
    <definedName name="_PTC110" localSheetId="0">#REF!</definedName>
    <definedName name="_PTC110">#REF!</definedName>
    <definedName name="_PTC220" localSheetId="0">#REF!</definedName>
    <definedName name="_PTC220">#REF!</definedName>
    <definedName name="_pu1" localSheetId="0">#REF!</definedName>
    <definedName name="_pu1">#REF!</definedName>
    <definedName name="_pu10" localSheetId="0">#REF!</definedName>
    <definedName name="_pu10">#REF!</definedName>
    <definedName name="_pu2" localSheetId="0">#REF!</definedName>
    <definedName name="_pu2">#REF!</definedName>
    <definedName name="_PU3" localSheetId="0">#REF!</definedName>
    <definedName name="_PU3">#REF!</definedName>
    <definedName name="_pu4">[14]Sheet4!$E:$E</definedName>
    <definedName name="_pu5">[14]Sheet5!$E:$E</definedName>
    <definedName name="_PU6" localSheetId="0">#REF!</definedName>
    <definedName name="_PU6">#REF!</definedName>
    <definedName name="_pu7" localSheetId="0">#REF!</definedName>
    <definedName name="_pu7">#REF!</definedName>
    <definedName name="_pu8" localSheetId="0">#REF!</definedName>
    <definedName name="_pu8">#REF!</definedName>
    <definedName name="_Regression_Int" hidden="1">1</definedName>
    <definedName name="_Sort" localSheetId="0" hidden="1">#REF!</definedName>
    <definedName name="_Sort" hidden="1">#REF!</definedName>
    <definedName name="_SUB1" localSheetId="0">#REF!</definedName>
    <definedName name="_SUB1">#REF!</definedName>
    <definedName name="_TC110">[15]Ana!$F$3421</definedName>
    <definedName name="_TC220">[15]Ana!$F$3433</definedName>
    <definedName name="_TUB24" localSheetId="0">#REF!</definedName>
    <definedName name="_TUB24">#REF!</definedName>
    <definedName name="_VAR12">[16]Precio!$F$12</definedName>
    <definedName name="_VAR38">[16]Precio!$F$11</definedName>
    <definedName name="_ZC1" localSheetId="0">#REF!</definedName>
    <definedName name="_ZC1">#REF!</definedName>
    <definedName name="_ZE1" localSheetId="0">#REF!</definedName>
    <definedName name="_ZE1">#REF!</definedName>
    <definedName name="_ZE2" localSheetId="0">#REF!</definedName>
    <definedName name="_ZE2">#REF!</definedName>
    <definedName name="_ZE3" localSheetId="0">#REF!</definedName>
    <definedName name="_ZE3">#REF!</definedName>
    <definedName name="_ZE4" localSheetId="0">#REF!</definedName>
    <definedName name="_ZE4">#REF!</definedName>
    <definedName name="_ZE5" localSheetId="0">#REF!</definedName>
    <definedName name="_ZE5">#REF!</definedName>
    <definedName name="_ZE6" localSheetId="0">#REF!</definedName>
    <definedName name="_ZE6">#REF!</definedName>
    <definedName name="A" localSheetId="0">[8]A!#REF!</definedName>
    <definedName name="A">[8]A!#REF!</definedName>
    <definedName name="aa" localSheetId="0">#REF!</definedName>
    <definedName name="aa">#REF!</definedName>
    <definedName name="aa_2">"$#REF!.$B$109"</definedName>
    <definedName name="aa_3">"$#REF!.$B$109"</definedName>
    <definedName name="AAG">[16]Precio!$F$20</definedName>
    <definedName name="AC" localSheetId="0">#REF!</definedName>
    <definedName name="AC">#REF!</definedName>
    <definedName name="aca.19.km">'[17]Analisis Unitarios'!$F$154</definedName>
    <definedName name="aca.1er.km">'[17]Analisis Unitarios'!$F$136</definedName>
    <definedName name="aca.20.km">'[17]Analisis Unitarios'!$F$155</definedName>
    <definedName name="aca.30.km">'[17]Analisis Unitarios'!$F$165</definedName>
    <definedName name="ACA_1" localSheetId="0">#REF!</definedName>
    <definedName name="ACA_1">#REF!</definedName>
    <definedName name="ACA_2" localSheetId="0">#REF!</definedName>
    <definedName name="ACA_2">#REF!</definedName>
    <definedName name="ACA_6" localSheetId="0">#REF!</definedName>
    <definedName name="ACA_6">#REF!</definedName>
    <definedName name="ACA_7" localSheetId="0">#REF!</definedName>
    <definedName name="ACA_7">#REF!</definedName>
    <definedName name="acarreo" localSheetId="0">'[18]Listado Equipos a utilizar'!#REF!</definedName>
    <definedName name="acarreo">'[18]Listado Equipos a utilizar'!#REF!</definedName>
    <definedName name="ACARREOADOQUIN" localSheetId="0">#REF!</definedName>
    <definedName name="ACARREOADOQUIN">#REF!</definedName>
    <definedName name="ACARREOADOQUINCLASICO" localSheetId="0">#REF!</definedName>
    <definedName name="ACARREOADOQUINCLASICO">#REF!</definedName>
    <definedName name="ACARREOADOQUINCOLONIAL" localSheetId="0">#REF!</definedName>
    <definedName name="ACARREOADOQUINCOLONIAL">#REF!</definedName>
    <definedName name="ACARREOADOQUINMEDITERRANEO" localSheetId="0">#REF!</definedName>
    <definedName name="ACARREOADOQUINMEDITERRANEO">#REF!</definedName>
    <definedName name="ACARREOADOQUINMEDITERRANEODIAMANTE" localSheetId="0">#REF!</definedName>
    <definedName name="ACARREOADOQUINMEDITERRANEODIAMANTE">#REF!</definedName>
    <definedName name="ACARREOADOQUINOLYMPUS" localSheetId="0">#REF!</definedName>
    <definedName name="ACARREOADOQUINOLYMPUS">#REF!</definedName>
    <definedName name="ACARREOBLINTEL6" localSheetId="0">#REF!</definedName>
    <definedName name="ACARREOBLINTEL6">#REF!</definedName>
    <definedName name="ACARREOBLINTEL6X8X8" localSheetId="0">#REF!</definedName>
    <definedName name="ACARREOBLINTEL6X8X8">#REF!</definedName>
    <definedName name="ACARREOBLINTEL8" localSheetId="0">#REF!</definedName>
    <definedName name="ACARREOBLINTEL8">#REF!</definedName>
    <definedName name="ACARREOBLINTEL8X8X8" localSheetId="0">#REF!</definedName>
    <definedName name="ACARREOBLINTEL8X8X8">#REF!</definedName>
    <definedName name="ACARREOBLOCK10" localSheetId="0">#REF!</definedName>
    <definedName name="ACARREOBLOCK10">#REF!</definedName>
    <definedName name="ACARREOBLOCK12" localSheetId="0">#REF!</definedName>
    <definedName name="ACARREOBLOCK12">#REF!</definedName>
    <definedName name="ACARREOBLOCK4" localSheetId="0">#REF!</definedName>
    <definedName name="ACARREOBLOCK4">#REF!</definedName>
    <definedName name="ACARREOBLOCK5" localSheetId="0">#REF!</definedName>
    <definedName name="ACARREOBLOCK5">#REF!</definedName>
    <definedName name="ACARREOBLOCK6" localSheetId="0">#REF!</definedName>
    <definedName name="ACARREOBLOCK6">#REF!</definedName>
    <definedName name="ACARREOBLOCK8" localSheetId="0">#REF!</definedName>
    <definedName name="ACARREOBLOCK8">#REF!</definedName>
    <definedName name="ACARREOBLOCKORN" localSheetId="0">#REF!</definedName>
    <definedName name="ACARREOBLOCKORN">#REF!</definedName>
    <definedName name="ACARREOBLOCKRUST4" localSheetId="0">#REF!</definedName>
    <definedName name="ACARREOBLOCKRUST4">#REF!</definedName>
    <definedName name="ACARREOBLOCKRUST8" localSheetId="0">#REF!</definedName>
    <definedName name="ACARREOBLOCKRUST8">#REF!</definedName>
    <definedName name="ACARREOBLOQUETECHO11X20X20GRIS" localSheetId="0">#REF!</definedName>
    <definedName name="ACARREOBLOQUETECHO11X20X20GRIS">#REF!</definedName>
    <definedName name="ACARREOBLOQUETECHO15X60COLOR" localSheetId="0">#REF!</definedName>
    <definedName name="ACARREOBLOQUETECHO15X60COLOR">#REF!</definedName>
    <definedName name="ACARREOBLOQUETECHO15X60GRIS" localSheetId="0">#REF!</definedName>
    <definedName name="ACARREOBLOQUETECHO15X60GRIS">#REF!</definedName>
    <definedName name="ACARREOBLOVIGA6" localSheetId="0">#REF!</definedName>
    <definedName name="ACARREOBLOVIGA6">#REF!</definedName>
    <definedName name="ACARREOBLOVIGA8" localSheetId="0">#REF!</definedName>
    <definedName name="ACARREOBLOVIGA8">#REF!</definedName>
    <definedName name="ACARREOMOSAICOGRAVILLA30X30" localSheetId="0">#REF!</definedName>
    <definedName name="ACARREOMOSAICOGRAVILLA30X30">#REF!</definedName>
    <definedName name="ACARREOPISOS" localSheetId="0">#REF!</definedName>
    <definedName name="ACARREOPISOS">#REF!</definedName>
    <definedName name="ACARREOVIBRAZO30X30" localSheetId="0">#REF!</definedName>
    <definedName name="ACARREOVIBRAZO30X30">#REF!</definedName>
    <definedName name="ACARREOVIBRAZO40X40" localSheetId="0">#REF!</definedName>
    <definedName name="ACARREOVIBRAZO40X40">#REF!</definedName>
    <definedName name="ACARREOVIBRORUSTICO30X30" localSheetId="0">#REF!</definedName>
    <definedName name="ACARREOVIBRORUSTICO30X30">#REF!</definedName>
    <definedName name="ACARREOZOCALOS" localSheetId="0">#REF!</definedName>
    <definedName name="ACARREOZOCALOS">#REF!</definedName>
    <definedName name="ACARREPTABLETA" localSheetId="0">#REF!</definedName>
    <definedName name="ACARREPTABLETA">#REF!</definedName>
    <definedName name="ACERA">[15]Ana!$F$4488</definedName>
    <definedName name="aceras" localSheetId="0">#REF!</definedName>
    <definedName name="aceras">#REF!</definedName>
    <definedName name="acero" localSheetId="0">#REF!</definedName>
    <definedName name="acero">#REF!</definedName>
    <definedName name="Acero_1">#N/A</definedName>
    <definedName name="Acero_1_2_____Grado_40">[19]Insumos!$B$6:$D$6</definedName>
    <definedName name="Acero_1_4______Grado_40">[19]Insumos!$B$7:$D$7</definedName>
    <definedName name="Acero_2">#N/A</definedName>
    <definedName name="Acero_3">#N/A</definedName>
    <definedName name="Acero_3_4__1_____Grado_40">[19]Insumos!$B$8:$D$8</definedName>
    <definedName name="Acero_3_8______Grado_40">[19]Insumos!$B$9:$D$9</definedName>
    <definedName name="ACERO1">[15]Ana!$F$35</definedName>
    <definedName name="ACERO12">[15]Ana!$F$23</definedName>
    <definedName name="ACERO1225">[15]Ana!$F$27</definedName>
    <definedName name="ACERO14">[15]Ana!$F$11</definedName>
    <definedName name="ACERO34">[15]Ana!$F$31</definedName>
    <definedName name="ACERO38">[15]Ana!$F$15</definedName>
    <definedName name="ACERO3825">[15]Ana!$F$19</definedName>
    <definedName name="ACERO601">[15]Ana!$F$59</definedName>
    <definedName name="ACERO6012">[15]Ana!$F$47</definedName>
    <definedName name="ACERO601225">[15]Ana!$F$51</definedName>
    <definedName name="ACERO6034">[15]Ana!$F$55</definedName>
    <definedName name="ACERO6038">[15]Ana!$F$39</definedName>
    <definedName name="ACERO603825">[15]Ana!$F$43</definedName>
    <definedName name="acerog40">[20]MATERIALES!$G$7</definedName>
    <definedName name="aceroi" localSheetId="0">#REF!</definedName>
    <definedName name="aceroi">#REF!</definedName>
    <definedName name="aceroii" localSheetId="0">#REF!</definedName>
    <definedName name="aceroii">#REF!</definedName>
    <definedName name="aceromalla" localSheetId="0">#REF!</definedName>
    <definedName name="aceromalla">#REF!</definedName>
    <definedName name="ACOMALTATENSIONCONTRA" localSheetId="0">#REF!</definedName>
    <definedName name="ACOMALTATENSIONCONTRA">#REF!</definedName>
    <definedName name="ACOMDEPLANTANUEAEQUIPO800ACONTRA" localSheetId="0">#REF!</definedName>
    <definedName name="ACOMDEPLANTANUEAEQUIPO800ACONTRA">#REF!</definedName>
    <definedName name="ACOMDESDEEQUIPOAPANELAA" localSheetId="0">#REF!</definedName>
    <definedName name="ACOMDESDEEQUIPOAPANELAA">#REF!</definedName>
    <definedName name="ACOMELEC" localSheetId="0">#REF!</definedName>
    <definedName name="ACOMELEC">#REF!</definedName>
    <definedName name="ACOMEQUIPOAPANELBOMBACONTRA" localSheetId="0">#REF!</definedName>
    <definedName name="ACOMEQUIPOAPANELBOMBACONTRA">#REF!</definedName>
    <definedName name="ACOMEQUIPOAPANELLUCESPARQCONTRA" localSheetId="0">#REF!</definedName>
    <definedName name="ACOMEQUIPOAPANELLUCESPARQCONTRA">#REF!</definedName>
    <definedName name="ACOMPRIDEPOSTEATRANSF750CONTRA" localSheetId="0">#REF!</definedName>
    <definedName name="ACOMPRIDEPOSTEATRANSF750CONTRA">#REF!</definedName>
    <definedName name="ACOMSECDEEQUIPOAPANLUCESYTC" localSheetId="0">#REF!</definedName>
    <definedName name="ACOMSECDEEQUIPOAPANLUCESYTC">#REF!</definedName>
    <definedName name="ACOMSECDEPLANUEAEQUI800CONTRA" localSheetId="0">#REF!</definedName>
    <definedName name="ACOMSECDEPLANUEAEQUI800CONTRA">#REF!</definedName>
    <definedName name="ACOMSECDETRANSF750AREGBCONTRA" localSheetId="0">#REF!</definedName>
    <definedName name="ACOMSECDETRANSF750AREGBCONTRA">#REF!</definedName>
    <definedName name="ACOMSECTRANSFAEQUIPOCONTRA" localSheetId="0">#REF!</definedName>
    <definedName name="ACOMSECTRANSFAEQUIPOCONTRA">#REF!</definedName>
    <definedName name="actividades">[21]Analisis!$B$1:$B$451</definedName>
    <definedName name="ACUM" localSheetId="0">[12]A!#REF!</definedName>
    <definedName name="ACUM">[12]A!#REF!</definedName>
    <definedName name="ADAMIOSIN" localSheetId="0">#REF!</definedName>
    <definedName name="ADAMIOSIN">#REF!</definedName>
    <definedName name="ADAPTCPVCH12" localSheetId="0">#REF!</definedName>
    <definedName name="ADAPTCPVCH12">#REF!</definedName>
    <definedName name="ADAPTCPVCH34" localSheetId="0">#REF!</definedName>
    <definedName name="ADAPTCPVCH34">#REF!</definedName>
    <definedName name="ADAPTCPVCM12" localSheetId="0">#REF!</definedName>
    <definedName name="ADAPTCPVCM12">#REF!</definedName>
    <definedName name="ADAPTCPVCM34" localSheetId="0">#REF!</definedName>
    <definedName name="ADAPTCPVCM34">#REF!</definedName>
    <definedName name="ADAPTPVCH1" localSheetId="0">#REF!</definedName>
    <definedName name="ADAPTPVCH1">#REF!</definedName>
    <definedName name="ADAPTPVCH112" localSheetId="0">#REF!</definedName>
    <definedName name="ADAPTPVCH112">#REF!</definedName>
    <definedName name="ADAPTPVCH12" localSheetId="0">#REF!</definedName>
    <definedName name="ADAPTPVCH12">#REF!</definedName>
    <definedName name="ADAPTPVCH2" localSheetId="0">#REF!</definedName>
    <definedName name="ADAPTPVCH2">#REF!</definedName>
    <definedName name="ADAPTPVCH3" localSheetId="0">#REF!</definedName>
    <definedName name="ADAPTPVCH3">#REF!</definedName>
    <definedName name="ADAPTPVCH34" localSheetId="0">#REF!</definedName>
    <definedName name="ADAPTPVCH34">#REF!</definedName>
    <definedName name="ADAPTPVCH4" localSheetId="0">#REF!</definedName>
    <definedName name="ADAPTPVCH4">#REF!</definedName>
    <definedName name="ADAPTPVCH6" localSheetId="0">#REF!</definedName>
    <definedName name="ADAPTPVCH6">#REF!</definedName>
    <definedName name="ADAPTPVCM1" localSheetId="0">#REF!</definedName>
    <definedName name="ADAPTPVCM1">#REF!</definedName>
    <definedName name="ADAPTPVCM112" localSheetId="0">#REF!</definedName>
    <definedName name="ADAPTPVCM112">#REF!</definedName>
    <definedName name="ADAPTPVCM12" localSheetId="0">#REF!</definedName>
    <definedName name="ADAPTPVCM12">#REF!</definedName>
    <definedName name="ADAPTPVCM2" localSheetId="0">#REF!</definedName>
    <definedName name="ADAPTPVCM2">#REF!</definedName>
    <definedName name="ADAPTPVCM3" localSheetId="0">#REF!</definedName>
    <definedName name="ADAPTPVCM3">#REF!</definedName>
    <definedName name="ADAPTPVCM34" localSheetId="0">#REF!</definedName>
    <definedName name="ADAPTPVCM34">#REF!</definedName>
    <definedName name="ADAPTPVCM4" localSheetId="0">#REF!</definedName>
    <definedName name="ADAPTPVCM4">#REF!</definedName>
    <definedName name="ADAPTPVCM6" localSheetId="0">#REF!</definedName>
    <definedName name="ADAPTPVCM6">#REF!</definedName>
    <definedName name="ADER" localSheetId="0">#REF!</definedName>
    <definedName name="ADER">#REF!</definedName>
    <definedName name="ADHERENCIA" localSheetId="0">#REF!</definedName>
    <definedName name="ADHERENCIA">#REF!</definedName>
    <definedName name="ADITIVO" localSheetId="0">#REF!</definedName>
    <definedName name="ADITIVO">#REF!</definedName>
    <definedName name="adm">'[22]Resumen Precio Equipos'!$C$28</definedName>
    <definedName name="adm.a" localSheetId="0" hidden="1">'[23]ANALISIS STO DGO'!#REF!</definedName>
    <definedName name="adm.a" hidden="1">'[23]ANALISIS STO DGO'!#REF!</definedName>
    <definedName name="ADMBL" localSheetId="0" hidden="1">'[23]ANALISIS STO DGO'!#REF!</definedName>
    <definedName name="ADMBL" hidden="1">'[23]ANALISIS STO DGO'!#REF!</definedName>
    <definedName name="ADMINISTRATIVOS" localSheetId="0">#REF!</definedName>
    <definedName name="ADMINISTRATIVOS">#REF!</definedName>
    <definedName name="Adoquín_Mediterráneo_Gris">[19]Insumos!$B$156:$D$156</definedName>
    <definedName name="AG">[16]Precio!$F$21</definedName>
    <definedName name="Agregado" localSheetId="0">#REF!</definedName>
    <definedName name="Agregado">#REF!</definedName>
    <definedName name="Agregado_2">#N/A</definedName>
    <definedName name="Agregado_3">#N/A</definedName>
    <definedName name="agricola" localSheetId="0">'[18]Listado Equipos a utilizar'!#REF!</definedName>
    <definedName name="agricola">'[18]Listado Equipos a utilizar'!#REF!</definedName>
    <definedName name="Agua" localSheetId="0">#REF!</definedName>
    <definedName name="Agua">#REF!</definedName>
    <definedName name="Agua_1">#N/A</definedName>
    <definedName name="Agua_2">#N/A</definedName>
    <definedName name="Agua_3">#N/A</definedName>
    <definedName name="AGUAGL">'[24]MATERIALES LISTADO'!$D$8</definedName>
    <definedName name="aguarras" localSheetId="0">#REF!</definedName>
    <definedName name="aguarras">#REF!</definedName>
    <definedName name="AL" localSheetId="0">#REF!</definedName>
    <definedName name="AL">#REF!</definedName>
    <definedName name="AL10_" localSheetId="0">#REF!</definedName>
    <definedName name="AL10_">#REF!</definedName>
    <definedName name="AL12_" localSheetId="0">#REF!</definedName>
    <definedName name="AL12_">#REF!</definedName>
    <definedName name="AL14_" localSheetId="0">#REF!</definedName>
    <definedName name="AL14_">#REF!</definedName>
    <definedName name="AL18DUPLO" localSheetId="0">#REF!</definedName>
    <definedName name="AL18DUPLO">#REF!</definedName>
    <definedName name="AL1C" localSheetId="0">#REF!</definedName>
    <definedName name="AL1C">#REF!</definedName>
    <definedName name="AL2_" localSheetId="0">#REF!</definedName>
    <definedName name="AL2_">#REF!</definedName>
    <definedName name="AL2C" localSheetId="0">#REF!</definedName>
    <definedName name="AL2C">#REF!</definedName>
    <definedName name="AL3C" localSheetId="0">#REF!</definedName>
    <definedName name="AL3C">#REF!</definedName>
    <definedName name="AL4_" localSheetId="0">#REF!</definedName>
    <definedName name="AL4_">#REF!</definedName>
    <definedName name="AL6_" localSheetId="0">#REF!</definedName>
    <definedName name="AL6_">#REF!</definedName>
    <definedName name="AL8_" localSheetId="0">#REF!</definedName>
    <definedName name="AL8_">#REF!</definedName>
    <definedName name="ALAM16">[16]Precio!$F$16</definedName>
    <definedName name="ALAM18">[16]Precio!$F$15</definedName>
    <definedName name="alambi" localSheetId="0">#REF!</definedName>
    <definedName name="alambi">#REF!</definedName>
    <definedName name="alambii" localSheetId="0">#REF!</definedName>
    <definedName name="alambii">#REF!</definedName>
    <definedName name="alambiii" localSheetId="0">#REF!</definedName>
    <definedName name="alambiii">#REF!</definedName>
    <definedName name="alambiiii" localSheetId="0">#REF!</definedName>
    <definedName name="alambiiii">#REF!</definedName>
    <definedName name="Alambre" localSheetId="0">#REF!</definedName>
    <definedName name="Alambre">#REF!</definedName>
    <definedName name="Alambre_2">#N/A</definedName>
    <definedName name="Alambre_3">#N/A</definedName>
    <definedName name="Alambre_No._18">[19]Insumos!$B$20:$D$20</definedName>
    <definedName name="Alambre_No.18" localSheetId="0">#REF!</definedName>
    <definedName name="Alambre_No.18">#REF!</definedName>
    <definedName name="Alambre_No.18_2">#N/A</definedName>
    <definedName name="Alambre_No.18_3">#N/A</definedName>
    <definedName name="alambre18">[20]MATERIALES!$G$10</definedName>
    <definedName name="ALAMBRED" localSheetId="0">#REF!</definedName>
    <definedName name="ALAMBRED">#REF!</definedName>
    <definedName name="ALB_001" localSheetId="0">#REF!</definedName>
    <definedName name="ALB_001">#REF!</definedName>
    <definedName name="ALB_003" localSheetId="0">#REF!</definedName>
    <definedName name="ALB_003">#REF!</definedName>
    <definedName name="ALB_007" localSheetId="0">#REF!</definedName>
    <definedName name="ALB_007">#REF!</definedName>
    <definedName name="ALBANIL">'[25]Mano de Obra'!$D$11</definedName>
    <definedName name="ALBANIL2">'[25]Mano de Obra'!$D$12</definedName>
    <definedName name="ALBANIL3">'[25]Mano de Obra'!$D$13</definedName>
    <definedName name="Alq._Madera_Dintel____Incl._M_O">[19]Insumos!$B$122:$D$122</definedName>
    <definedName name="Alq._Madera_P_Antepecho____Incl._M_O" localSheetId="0">[7]Insumos!#REF!</definedName>
    <definedName name="Alq._Madera_P_Antepecho____Incl._M_O">[7]Insumos!#REF!</definedName>
    <definedName name="Alq._Madera_P_Col._____Incl._M_O" localSheetId="0">[7]Insumos!#REF!</definedName>
    <definedName name="Alq._Madera_P_Col._____Incl._M_O">[7]Insumos!#REF!</definedName>
    <definedName name="Alq._Madera_P_Losa_____Incl._M_O">[19]Insumos!$B$124:$D$124</definedName>
    <definedName name="Alq._Madera_P_Rampa_____Incl._M_O">[19]Insumos!$B$127:$D$127</definedName>
    <definedName name="Alq._Madera_P_Viga_____Incl._M_O">[19]Insumos!$B$128:$D$128</definedName>
    <definedName name="Alq._Madera_P_Vigas_y_Columnas_Amarre____Incl._M_O">[19]Insumos!$B$129:$D$129</definedName>
    <definedName name="ALTATEN" localSheetId="0">#REF!</definedName>
    <definedName name="ALTATEN">#REF!</definedName>
    <definedName name="AMARREVARILLA20" localSheetId="0">#REF!</definedName>
    <definedName name="AMARREVARILLA20">#REF!</definedName>
    <definedName name="AMARREVARILLA40" localSheetId="0">#REF!</definedName>
    <definedName name="AMARREVARILLA40">#REF!</definedName>
    <definedName name="AMARREVARILLA60" localSheetId="0">#REF!</definedName>
    <definedName name="AMARREVARILLA60">#REF!</definedName>
    <definedName name="AMARREVARILLA80" localSheetId="0">#REF!</definedName>
    <definedName name="AMARREVARILLA80">#REF!</definedName>
    <definedName name="ana_abrasadera_1.5pulg" localSheetId="0">#REF!</definedName>
    <definedName name="ana_abrasadera_1.5pulg">#REF!</definedName>
    <definedName name="ana_abrasadera_1pulg" localSheetId="0">#REF!</definedName>
    <definedName name="ana_abrasadera_1pulg">#REF!</definedName>
    <definedName name="ana_abrasadera_2pulg" localSheetId="0">#REF!</definedName>
    <definedName name="ana_abrasadera_2pulg">#REF!</definedName>
    <definedName name="ana_abrasadera_3pulg" localSheetId="0">#REF!</definedName>
    <definedName name="ana_abrasadera_3pulg">#REF!</definedName>
    <definedName name="ana_abrasadera_4pulg" localSheetId="0">#REF!</definedName>
    <definedName name="ana_abrasadera_4pulg">#REF!</definedName>
    <definedName name="ana_adap_pvc_1.5pulg" localSheetId="0">#REF!</definedName>
    <definedName name="ana_adap_pvc_1.5pulg">#REF!</definedName>
    <definedName name="ana_adap_pvc_2pulg" localSheetId="0">#REF!</definedName>
    <definedName name="ana_adap_pvc_2pulg">#REF!</definedName>
    <definedName name="ana_bajante_pluvial_3pulg" localSheetId="0">#REF!</definedName>
    <definedName name="ana_bajante_pluvial_3pulg">#REF!</definedName>
    <definedName name="ana_bajante_pluvial_4pulg" localSheetId="0">#REF!</definedName>
    <definedName name="ana_bajante_pluvial_4pulg">#REF!</definedName>
    <definedName name="ana_bañera" localSheetId="0">#REF!</definedName>
    <definedName name="ana_bañera">#REF!</definedName>
    <definedName name="ana_blocks_6pulg" localSheetId="0">#REF!</definedName>
    <definedName name="ana_blocks_6pulg">#REF!</definedName>
    <definedName name="ana_blocks_8pulg" localSheetId="0">#REF!</definedName>
    <definedName name="ana_blocks_8pulg">#REF!</definedName>
    <definedName name="ana_caja_inspeccion" localSheetId="0">#REF!</definedName>
    <definedName name="ana_caja_inspeccion">#REF!</definedName>
    <definedName name="ana_calentador_electrico" localSheetId="0">#REF!</definedName>
    <definedName name="ana_calentador_electrico">#REF!</definedName>
    <definedName name="ana_check_hor_2pulg" localSheetId="0">#REF!</definedName>
    <definedName name="ana_check_hor_2pulg">#REF!</definedName>
    <definedName name="ana_check_ver_3pulg" localSheetId="0">#REF!</definedName>
    <definedName name="ana_check_ver_3pulg">#REF!</definedName>
    <definedName name="ana_codo_cpvc_0.5pulg" localSheetId="0">#REF!</definedName>
    <definedName name="ana_codo_cpvc_0.5pulg">#REF!</definedName>
    <definedName name="ana_codo_cpvc_0.75pulg" localSheetId="0">#REF!</definedName>
    <definedName name="ana_codo_cpvc_0.75pulg">#REF!</definedName>
    <definedName name="ana_codo_hg_2hg" localSheetId="0">#REF!</definedName>
    <definedName name="ana_codo_hg_2hg">#REF!</definedName>
    <definedName name="ana_codo_hg_3hg" localSheetId="0">#REF!</definedName>
    <definedName name="ana_codo_hg_3hg">#REF!</definedName>
    <definedName name="ana_codo_pvc_drenaje_2pulgx45" localSheetId="0">#REF!</definedName>
    <definedName name="ana_codo_pvc_drenaje_2pulgx45">#REF!</definedName>
    <definedName name="ana_codo_pvc_drenaje_3pulgx45" localSheetId="0">#REF!</definedName>
    <definedName name="ana_codo_pvc_drenaje_3pulgx45">#REF!</definedName>
    <definedName name="ana_codo_pvc_drenaje_4pulgx45" localSheetId="0">#REF!</definedName>
    <definedName name="ana_codo_pvc_drenaje_4pulgx45">#REF!</definedName>
    <definedName name="ana_codo_pvc_presion_0.5pulg" localSheetId="0">#REF!</definedName>
    <definedName name="ana_codo_pvc_presion_0.5pulg">#REF!</definedName>
    <definedName name="ana_codo_pvc_presion_0.75pulg" localSheetId="0">#REF!</definedName>
    <definedName name="ana_codo_pvc_presion_0.75pulg">#REF!</definedName>
    <definedName name="ana_codo_pvc_presion_1.5pulg" localSheetId="0">#REF!</definedName>
    <definedName name="ana_codo_pvc_presion_1.5pulg">#REF!</definedName>
    <definedName name="ana_codo_pvc_presion_1pulg" localSheetId="0">#REF!</definedName>
    <definedName name="ana_codo_pvc_presion_1pulg">#REF!</definedName>
    <definedName name="ana_codo_pvc_presion_2pulg" localSheetId="0">#REF!</definedName>
    <definedName name="ana_codo_pvc_presion_2pulg">#REF!</definedName>
    <definedName name="ana_codo_pvc_presion_3pulg" localSheetId="0">#REF!</definedName>
    <definedName name="ana_codo_pvc_presion_3pulg">#REF!</definedName>
    <definedName name="ana_columna" localSheetId="0">#REF!</definedName>
    <definedName name="ana_columna">#REF!</definedName>
    <definedName name="ana_columna_1.5pulg" localSheetId="0">#REF!</definedName>
    <definedName name="ana_columna_1.5pulg">#REF!</definedName>
    <definedName name="ana_columna_1pulg" localSheetId="0">#REF!</definedName>
    <definedName name="ana_columna_1pulg">#REF!</definedName>
    <definedName name="ana_columna_descaga_3pulg" localSheetId="0">#REF!</definedName>
    <definedName name="ana_columna_descaga_3pulg">#REF!</definedName>
    <definedName name="ana_columna_descaga_4pulg" localSheetId="0">#REF!</definedName>
    <definedName name="ana_columna_descaga_4pulg">#REF!</definedName>
    <definedName name="ana_columna_ventilacion_2pulg" localSheetId="0">#REF!</definedName>
    <definedName name="ana_columna_ventilacion_2pulg">#REF!</definedName>
    <definedName name="ana_columna_ventilacion_3pulg" localSheetId="0">#REF!</definedName>
    <definedName name="ana_columna_ventilacion_3pulg">#REF!</definedName>
    <definedName name="ana_coupling_cpvc_1.5pulg" localSheetId="0">#REF!</definedName>
    <definedName name="ana_coupling_cpvc_1.5pulg">#REF!</definedName>
    <definedName name="ana_desague_piso" localSheetId="0">#REF!</definedName>
    <definedName name="ana_desague_piso">#REF!</definedName>
    <definedName name="ana_fino_fondo" localSheetId="0">#REF!</definedName>
    <definedName name="ana_fino_fondo">#REF!</definedName>
    <definedName name="ana_fregadero" localSheetId="0">#REF!</definedName>
    <definedName name="ana_fregadero">#REF!</definedName>
    <definedName name="ana_inodoro" localSheetId="0">#REF!</definedName>
    <definedName name="ana_inodoro">#REF!</definedName>
    <definedName name="ana_jacuzzi" localSheetId="0">#REF!</definedName>
    <definedName name="ana_jacuzzi">#REF!</definedName>
    <definedName name="ana_juego_accesorios" localSheetId="0">#REF!</definedName>
    <definedName name="ana_juego_accesorios">#REF!</definedName>
    <definedName name="ana_lavamanos" localSheetId="0">#REF!</definedName>
    <definedName name="ana_lavamanos">#REF!</definedName>
    <definedName name="ana_losa_fondo" localSheetId="0">#REF!</definedName>
    <definedName name="ana_losa_fondo">#REF!</definedName>
    <definedName name="ana_losa_techo" localSheetId="0">#REF!</definedName>
    <definedName name="ana_losa_techo">#REF!</definedName>
    <definedName name="ana_pañete" localSheetId="0">#REF!</definedName>
    <definedName name="ana_pañete">#REF!</definedName>
    <definedName name="ana_red_cpvc_0.75x0.5pulg" localSheetId="0">#REF!</definedName>
    <definedName name="ana_red_cpvc_0.75x0.5pulg">#REF!</definedName>
    <definedName name="ana_red_hg_3x2" localSheetId="0">#REF!</definedName>
    <definedName name="ana_red_hg_3x2">#REF!</definedName>
    <definedName name="ana_red_pvc_3x2pulg" localSheetId="0">#REF!</definedName>
    <definedName name="ana_red_pvc_3x2pulg">#REF!</definedName>
    <definedName name="ana_red_pvc_4x2pulg" localSheetId="0">#REF!</definedName>
    <definedName name="ana_red_pvc_4x2pulg">#REF!</definedName>
    <definedName name="ana_red_pvc_4x3pulg" localSheetId="0">#REF!</definedName>
    <definedName name="ana_red_pvc_4x3pulg">#REF!</definedName>
    <definedName name="ana_red_pvc_presion_0.75x0.5pulg" localSheetId="0">#REF!</definedName>
    <definedName name="ana_red_pvc_presion_0.75x0.5pulg">#REF!</definedName>
    <definedName name="ana_red_pvc_presion_1.5x0.75pulg" localSheetId="0">#REF!</definedName>
    <definedName name="ana_red_pvc_presion_1.5x0.75pulg">#REF!</definedName>
    <definedName name="ana_red_pvc_presion_1.5x1pulg" localSheetId="0">#REF!</definedName>
    <definedName name="ana_red_pvc_presion_1.5x1pulg">#REF!</definedName>
    <definedName name="ana_red_pvc_presion_1x0.5pulg" localSheetId="0">#REF!</definedName>
    <definedName name="ana_red_pvc_presion_1x0.5pulg">#REF!</definedName>
    <definedName name="ana_red_pvc_presion_1x0.75pulg" localSheetId="0">#REF!</definedName>
    <definedName name="ana_red_pvc_presion_1x0.75pulg">#REF!</definedName>
    <definedName name="ana_red_pvc_presion_2x1.5pulg" localSheetId="0">#REF!</definedName>
    <definedName name="ana_red_pvc_presion_2x1.5pulg">#REF!</definedName>
    <definedName name="ana_red_pvc_presion_2x1pulg" localSheetId="0">#REF!</definedName>
    <definedName name="ana_red_pvc_presion_2x1pulg">#REF!</definedName>
    <definedName name="ana_red_pvc_presion_3x1.5pulg" localSheetId="0">#REF!</definedName>
    <definedName name="ana_red_pvc_presion_3x1.5pulg">#REF!</definedName>
    <definedName name="ana_red_pvc_presion_3x1pulg" localSheetId="0">#REF!</definedName>
    <definedName name="ana_red_pvc_presion_3x1pulg">#REF!</definedName>
    <definedName name="ana_red_pvc_presion_3x2pulg" localSheetId="0">#REF!</definedName>
    <definedName name="ana_red_pvc_presion_3x2pulg">#REF!</definedName>
    <definedName name="ana_rejilla_techo" localSheetId="0">#REF!</definedName>
    <definedName name="ana_rejilla_techo">#REF!</definedName>
    <definedName name="ana_salida_ac_0.5pulg" localSheetId="0">#REF!</definedName>
    <definedName name="ana_salida_ac_0.5pulg">#REF!</definedName>
    <definedName name="ana_salida_ac_0.75pulg" localSheetId="0">#REF!</definedName>
    <definedName name="ana_salida_ac_0.75pulg">#REF!</definedName>
    <definedName name="ana_salida_af_0.5pulg" localSheetId="0">#REF!</definedName>
    <definedName name="ana_salida_af_0.5pulg">#REF!</definedName>
    <definedName name="ana_salida_af_0.75pulg" localSheetId="0">#REF!</definedName>
    <definedName name="ana_salida_af_0.75pulg">#REF!</definedName>
    <definedName name="ana_salida_drenaje_2pulg" localSheetId="0">#REF!</definedName>
    <definedName name="ana_salida_drenaje_2pulg">#REF!</definedName>
    <definedName name="ana_salida_drenaje_4pulg" localSheetId="0">#REF!</definedName>
    <definedName name="ana_salida_drenaje_4pulg">#REF!</definedName>
    <definedName name="ana_tee_cpvc_0.5pulg" localSheetId="0">#REF!</definedName>
    <definedName name="ana_tee_cpvc_0.5pulg">#REF!</definedName>
    <definedName name="ana_tee_cpvc_0.75pulg" localSheetId="0">#REF!</definedName>
    <definedName name="ana_tee_cpvc_0.75pulg">#REF!</definedName>
    <definedName name="ana_tee_hg_3hg" localSheetId="0">#REF!</definedName>
    <definedName name="ana_tee_hg_3hg">#REF!</definedName>
    <definedName name="ana_tee_pvc_presion_0.5pulg" localSheetId="0">#REF!</definedName>
    <definedName name="ana_tee_pvc_presion_0.5pulg">#REF!</definedName>
    <definedName name="ana_tee_pvc_presion_0.75pulg" localSheetId="0">#REF!</definedName>
    <definedName name="ana_tee_pvc_presion_0.75pulg">#REF!</definedName>
    <definedName name="ana_tee_pvc_presion_1.5pulg" localSheetId="0">#REF!</definedName>
    <definedName name="ana_tee_pvc_presion_1.5pulg">#REF!</definedName>
    <definedName name="ana_tee_pvc_presion_1pulg" localSheetId="0">#REF!</definedName>
    <definedName name="ana_tee_pvc_presion_1pulg">#REF!</definedName>
    <definedName name="ana_tee_pvc_presion_2pulg" localSheetId="0">#REF!</definedName>
    <definedName name="ana_tee_pvc_presion_2pulg">#REF!</definedName>
    <definedName name="ana_tee_pvc_presion_3pulg" localSheetId="0">#REF!</definedName>
    <definedName name="ana_tee_pvc_presion_3pulg">#REF!</definedName>
    <definedName name="ana_trampa_grasa" localSheetId="0">#REF!</definedName>
    <definedName name="ana_trampa_grasa">#REF!</definedName>
    <definedName name="ana_tub_colg_cpvc_0.5pulg" localSheetId="0">#REF!</definedName>
    <definedName name="ana_tub_colg_cpvc_0.5pulg">#REF!</definedName>
    <definedName name="ana_tub_colg_cpvc_0.75pulg" localSheetId="0">#REF!</definedName>
    <definedName name="ana_tub_colg_cpvc_0.75pulg">#REF!</definedName>
    <definedName name="ana_tub_colg_pvc_sch40_0.5pulg" localSheetId="0">#REF!</definedName>
    <definedName name="ana_tub_colg_pvc_sch40_0.5pulg">#REF!</definedName>
    <definedName name="ana_tub_colg_pvc_sch40_0.75pulg" localSheetId="0">#REF!</definedName>
    <definedName name="ana_tub_colg_pvc_sch40_0.75pulg">#REF!</definedName>
    <definedName name="ana_tub_colg_pvc_sch40_1.5pulg" localSheetId="0">#REF!</definedName>
    <definedName name="ana_tub_colg_pvc_sch40_1.5pulg">#REF!</definedName>
    <definedName name="ana_tub_colg_pvc_sch40_1pulg" localSheetId="0">#REF!</definedName>
    <definedName name="ana_tub_colg_pvc_sch40_1pulg">#REF!</definedName>
    <definedName name="ana_tub_colg_pvc_sdr26_2pulg" localSheetId="0">#REF!</definedName>
    <definedName name="ana_tub_colg_pvc_sdr26_2pulg">#REF!</definedName>
    <definedName name="ana_tub_colg_pvc_sdr26_3pulg" localSheetId="0">#REF!</definedName>
    <definedName name="ana_tub_colg_pvc_sdr26_3pulg">#REF!</definedName>
    <definedName name="ana_tub_colg_pvc_sdr32.5_4pulg" localSheetId="0">#REF!</definedName>
    <definedName name="ana_tub_colg_pvc_sdr32.5_4pulg">#REF!</definedName>
    <definedName name="ana_tub_hg_2pulg" localSheetId="0">#REF!</definedName>
    <definedName name="ana_tub_hg_2pulg">#REF!</definedName>
    <definedName name="ana_tub_hg_3pulg" localSheetId="0">#REF!</definedName>
    <definedName name="ana_tub_hg_3pulg">#REF!</definedName>
    <definedName name="ana_tub_sot_pvc_sdr21_2pulg" localSheetId="0">#REF!</definedName>
    <definedName name="ana_tub_sot_pvc_sdr21_2pulg">#REF!</definedName>
    <definedName name="ana_tub_sot_pvc_sdr21_3pulg" localSheetId="0">#REF!</definedName>
    <definedName name="ana_tub_sot_pvc_sdr21_3pulg">#REF!</definedName>
    <definedName name="ana_tub_sot_pvc_sdr26_3pulg" localSheetId="0">#REF!</definedName>
    <definedName name="ana_tub_sot_pvc_sdr26_3pulg">#REF!</definedName>
    <definedName name="ana_tub_sot_pvc_sdr32.5_4pulg" localSheetId="0">#REF!</definedName>
    <definedName name="ana_tub_sot_pvc_sdr32.5_4pulg">#REF!</definedName>
    <definedName name="ana_tub_sot_pvc_sdr32.5_6pulg" localSheetId="0">#REF!</definedName>
    <definedName name="ana_tub_sot_pvc_sdr32.5_6pulg">#REF!</definedName>
    <definedName name="ana_valvula_0.75pulg" localSheetId="0">#REF!</definedName>
    <definedName name="ana_valvula_0.75pulg">#REF!</definedName>
    <definedName name="ana_valvula_1.5pulg" localSheetId="0">#REF!</definedName>
    <definedName name="ana_valvula_1.5pulg">#REF!</definedName>
    <definedName name="ana_valvula_1pulg" localSheetId="0">#REF!</definedName>
    <definedName name="ana_valvula_1pulg">#REF!</definedName>
    <definedName name="ana_valvula_2pulg" localSheetId="0">#REF!</definedName>
    <definedName name="ana_valvula_2pulg">#REF!</definedName>
    <definedName name="ana_valvula_reguladora_1pulg" localSheetId="0">#REF!</definedName>
    <definedName name="ana_valvula_reguladora_1pulg">#REF!</definedName>
    <definedName name="ana_valvula_reguladora_2pulg" localSheetId="0">#REF!</definedName>
    <definedName name="ana_valvula_reguladora_2pulg">#REF!</definedName>
    <definedName name="ana_vertedero" localSheetId="0">#REF!</definedName>
    <definedName name="ana_vertedero">#REF!</definedName>
    <definedName name="ana_viga_amarre" localSheetId="0">#REF!</definedName>
    <definedName name="ana_viga_amarre">#REF!</definedName>
    <definedName name="ana_viga_riostra" localSheetId="0">#REF!</definedName>
    <definedName name="ana_viga_riostra">#REF!</definedName>
    <definedName name="ana_yee_pvc_drenaje_2pulg" localSheetId="0">#REF!</definedName>
    <definedName name="ana_yee_pvc_drenaje_2pulg">#REF!</definedName>
    <definedName name="ana_yee_pvc_drenaje_3pulg" localSheetId="0">#REF!</definedName>
    <definedName name="ana_yee_pvc_drenaje_3pulg">#REF!</definedName>
    <definedName name="ana_yee_pvc_drenaje_4pulg" localSheetId="0">#REF!</definedName>
    <definedName name="ana_yee_pvc_drenaje_4pulg">#REF!</definedName>
    <definedName name="ana_zabaleta" localSheetId="0">#REF!</definedName>
    <definedName name="ana_zabaleta">#REF!</definedName>
    <definedName name="AnalisiCostos">[21]Analisis!$A$1:$H$451</definedName>
    <definedName name="analisis" localSheetId="0">#REF!,#REF!,#REF!</definedName>
    <definedName name="analisis">#REF!,#REF!,#REF!</definedName>
    <definedName name="analisis2" localSheetId="0">#REF!</definedName>
    <definedName name="analisis2">#REF!</definedName>
    <definedName name="analisisI" localSheetId="0">#REF!</definedName>
    <definedName name="analisisI">#REF!</definedName>
    <definedName name="Anclaje_de_Pilotes" localSheetId="0">#REF!</definedName>
    <definedName name="Anclaje_de_Pilotes">#REF!</definedName>
    <definedName name="Anclaje_de_Pilotes_2">#N/A</definedName>
    <definedName name="Anclaje_de_Pilotes_3">#N/A</definedName>
    <definedName name="Andamios">[19]Insumos!$B$24:$D$24</definedName>
    <definedName name="Andamios____0.25_planchas_plywood___10_usos">[19]Insumos!$B$25:$D$25</definedName>
    <definedName name="andamiosin" localSheetId="0">#REF!</definedName>
    <definedName name="andamiosin">#REF!</definedName>
    <definedName name="ANDAMIOSPLAF" localSheetId="0">#REF!</definedName>
    <definedName name="ANDAMIOSPLAF">#REF!</definedName>
    <definedName name="ANG2X2SOPLAMPCONTRA" localSheetId="0">#REF!</definedName>
    <definedName name="ANG2X2SOPLAMPCONTRA">#REF!</definedName>
    <definedName name="ANGULAR" localSheetId="0">#REF!</definedName>
    <definedName name="ANGULAR">#REF!</definedName>
    <definedName name="ANGULAR_2">"$#REF!.$B$246"</definedName>
    <definedName name="ANGULAR_3">"$#REF!.$B$246"</definedName>
    <definedName name="APLICARLACA2C" localSheetId="0">#REF!</definedName>
    <definedName name="APLICARLACA2C">#REF!</definedName>
    <definedName name="AQUAPEL" localSheetId="0">#REF!</definedName>
    <definedName name="AQUAPEL">#REF!</definedName>
    <definedName name="ARANDELAPLAS" localSheetId="0">#REF!</definedName>
    <definedName name="ARANDELAPLAS">#REF!</definedName>
    <definedName name="are" localSheetId="0" hidden="1">'[23]ANALISIS STO DGO'!#REF!</definedName>
    <definedName name="are" hidden="1">'[23]ANALISIS STO DGO'!#REF!</definedName>
    <definedName name="_xlnm.Print_Area" localSheetId="0">'LISTADO DE PARTIDAS RE-UASD'!$A$1:$G$1174</definedName>
    <definedName name="_xlnm.Print_Area">[8]A!#REF!</definedName>
    <definedName name="ARENA" localSheetId="0">#REF!</definedName>
    <definedName name="ARENA">#REF!</definedName>
    <definedName name="Arena_Fina">[19]Insumos!$B$17:$D$17</definedName>
    <definedName name="Arena_Gruesa_Lavada">[19]Insumos!$B$16:$D$16</definedName>
    <definedName name="ARENA_LAV_CLASIF">'[24]MATERIALES LISTADO'!$D$9</definedName>
    <definedName name="Arena_Triturada_y_Lavada___especial_para_hormigones">[19]Insumos!$B$14:$D$14</definedName>
    <definedName name="ARENAAZUL" localSheetId="0">#REF!</definedName>
    <definedName name="ARENAAZUL">#REF!</definedName>
    <definedName name="arenabca" localSheetId="0">#REF!</definedName>
    <definedName name="arenabca">#REF!</definedName>
    <definedName name="ARENAF" localSheetId="0">#REF!</definedName>
    <definedName name="ARENAF">#REF!</definedName>
    <definedName name="arenafina">[20]MATERIALES!$G$11</definedName>
    <definedName name="ARENAG" localSheetId="0">#REF!</definedName>
    <definedName name="ARENAG">#REF!</definedName>
    <definedName name="ARENAGRUESA" localSheetId="0">#REF!</definedName>
    <definedName name="ARENAGRUESA">#REF!</definedName>
    <definedName name="arenaitabo">[20]MATERIALES!$G$12</definedName>
    <definedName name="arenalavada">[20]MATERIALES!$G$13</definedName>
    <definedName name="ARENAMINA" localSheetId="0">#REF!</definedName>
    <definedName name="ARENAMINA">#REF!</definedName>
    <definedName name="arenapta" localSheetId="0">#REF!</definedName>
    <definedName name="arenapta">#REF!</definedName>
    <definedName name="ari" localSheetId="0">#REF!</definedName>
    <definedName name="ari">#REF!</definedName>
    <definedName name="arii" localSheetId="0">#REF!</definedName>
    <definedName name="arii">#REF!</definedName>
    <definedName name="ariii" localSheetId="0">#REF!</definedName>
    <definedName name="ariii">#REF!</definedName>
    <definedName name="ariiii" localSheetId="0">#REF!</definedName>
    <definedName name="ariiii">#REF!</definedName>
    <definedName name="arranque" localSheetId="0">'[18]Listado Equipos a utilizar'!#REF!</definedName>
    <definedName name="arranque">'[18]Listado Equipos a utilizar'!#REF!</definedName>
    <definedName name="asfali" localSheetId="0">#REF!</definedName>
    <definedName name="asfali">#REF!</definedName>
    <definedName name="asfalii" localSheetId="0">#REF!</definedName>
    <definedName name="asfalii">#REF!</definedName>
    <definedName name="asfaliii" localSheetId="0">#REF!</definedName>
    <definedName name="asfaliii">#REF!</definedName>
    <definedName name="asfaliiii" localSheetId="0">#REF!</definedName>
    <definedName name="asfaliiii">#REF!</definedName>
    <definedName name="asientoi" localSheetId="0">#REF!</definedName>
    <definedName name="asientoi">#REF!</definedName>
    <definedName name="asientoii" localSheetId="0">#REF!</definedName>
    <definedName name="asientoii">#REF!</definedName>
    <definedName name="asientoiii" localSheetId="0">#REF!</definedName>
    <definedName name="asientoiii">#REF!</definedName>
    <definedName name="asientoiiii" localSheetId="0">#REF!</definedName>
    <definedName name="asientoiiii">#REF!</definedName>
    <definedName name="ASIENTOINOCORRIENTE" localSheetId="0">#REF!</definedName>
    <definedName name="ASIENTOINOCORRIENTE">#REF!</definedName>
    <definedName name="atado" localSheetId="0">#REF!</definedName>
    <definedName name="atado">#REF!</definedName>
    <definedName name="AY">'[2]Mano Obra'!$D$10</definedName>
    <definedName name="AYCARP" localSheetId="0">#REF!</definedName>
    <definedName name="AYCARP">#REF!</definedName>
    <definedName name="ayoperador" localSheetId="0">#REF!</definedName>
    <definedName name="ayoperador">#REF!</definedName>
    <definedName name="AYUDANTE">'[25]Mano de Obra'!$D$8</definedName>
    <definedName name="ayudcadenero">[20]OBRAMANO!$F$67</definedName>
    <definedName name="B" localSheetId="0">#REF!</definedName>
    <definedName name="B">#REF!</definedName>
    <definedName name="bajada.tubo.24">'[17]Analisis Unitarios'!$E$983</definedName>
    <definedName name="Baldosas_Granito_40x40____Linea_de_Lujo_Color">[19]Insumos!$B$26:$D$26</definedName>
    <definedName name="banci" localSheetId="0">#REF!</definedName>
    <definedName name="banci">#REF!</definedName>
    <definedName name="bancii" localSheetId="0">#REF!</definedName>
    <definedName name="bancii">#REF!</definedName>
    <definedName name="banciii" localSheetId="0">#REF!</definedName>
    <definedName name="banciii">#REF!</definedName>
    <definedName name="banciiii" localSheetId="0">#REF!</definedName>
    <definedName name="banciiii">#REF!</definedName>
    <definedName name="BANERAHFBCAPVC" localSheetId="0">#REF!</definedName>
    <definedName name="BANERAHFBCAPVC">#REF!</definedName>
    <definedName name="BANERAHFCOLPVC" localSheetId="0">#REF!</definedName>
    <definedName name="BANERAHFCOLPVC">#REF!</definedName>
    <definedName name="BANERALIVBCAPVC" localSheetId="0">#REF!</definedName>
    <definedName name="BANERALIVBCAPVC">#REF!</definedName>
    <definedName name="BANERAPVCBCAPVC" localSheetId="0">#REF!</definedName>
    <definedName name="BANERAPVCBCAPVC">#REF!</definedName>
    <definedName name="BANERAPVCCOLPVC" localSheetId="0">#REF!</definedName>
    <definedName name="BANERAPVCCOLPVC">#REF!</definedName>
    <definedName name="banli" localSheetId="0">#REF!</definedName>
    <definedName name="banli">#REF!</definedName>
    <definedName name="banlii" localSheetId="0">#REF!</definedName>
    <definedName name="banlii">#REF!</definedName>
    <definedName name="banliii" localSheetId="0">#REF!</definedName>
    <definedName name="banliii">#REF!</definedName>
    <definedName name="banliiii" localSheetId="0">#REF!</definedName>
    <definedName name="banliiii">#REF!</definedName>
    <definedName name="BAÑERAHFBCA">[15]Ana!$F$3582</definedName>
    <definedName name="BAÑERAHFCOL">[15]Ana!$F$3609</definedName>
    <definedName name="BAÑERALIV">[15]Ana!$F$3555</definedName>
    <definedName name="BARANDACURVACONTRA" localSheetId="0">#REF!</definedName>
    <definedName name="BARANDACURVACONTRA">#REF!</definedName>
    <definedName name="BARANDACURVAM2CONTRA" localSheetId="0">#REF!</definedName>
    <definedName name="BARANDACURVAM2CONTRA">#REF!</definedName>
    <definedName name="BARANDARECTACONTRA" localSheetId="0">#REF!</definedName>
    <definedName name="BARANDARECTACONTRA">#REF!</definedName>
    <definedName name="BARANDARECTAM2CONTRA" localSheetId="0">#REF!</definedName>
    <definedName name="BARANDARECTAM2CONTRA">#REF!</definedName>
    <definedName name="BARANDILLA" localSheetId="0">#REF!</definedName>
    <definedName name="BARANDILLA">#REF!</definedName>
    <definedName name="BARANDILLA_2">#N/A</definedName>
    <definedName name="BARANDILLA_3">#N/A</definedName>
    <definedName name="barra12">[13]analisis!$G$2860</definedName>
    <definedName name="BASE" localSheetId="0">#REF!</definedName>
    <definedName name="BASE">#REF!</definedName>
    <definedName name="_xlnm.Database" localSheetId="0">#REF!</definedName>
    <definedName name="_xlnm.Database">#REF!</definedName>
    <definedName name="baseia" localSheetId="0">#REF!</definedName>
    <definedName name="baseia">#REF!</definedName>
    <definedName name="baseib" localSheetId="0">#REF!</definedName>
    <definedName name="baseib">#REF!</definedName>
    <definedName name="baseic" localSheetId="0">#REF!</definedName>
    <definedName name="baseic">#REF!</definedName>
    <definedName name="baseiia" localSheetId="0">#REF!</definedName>
    <definedName name="baseiia">#REF!</definedName>
    <definedName name="baseiib" localSheetId="0">#REF!</definedName>
    <definedName name="baseiib">#REF!</definedName>
    <definedName name="baseiic" localSheetId="0">#REF!</definedName>
    <definedName name="baseiic">#REF!</definedName>
    <definedName name="baseiiia" localSheetId="0">#REF!</definedName>
    <definedName name="baseiiia">#REF!</definedName>
    <definedName name="baseiiib" localSheetId="0">#REF!</definedName>
    <definedName name="baseiiib">#REF!</definedName>
    <definedName name="baseiiic" localSheetId="0">#REF!</definedName>
    <definedName name="baseiiic">#REF!</definedName>
    <definedName name="baseiiiia" localSheetId="0">#REF!</definedName>
    <definedName name="baseiiiia">#REF!</definedName>
    <definedName name="baseiiiib" localSheetId="0">#REF!</definedName>
    <definedName name="baseiiiib">#REF!</definedName>
    <definedName name="baseiiiic" localSheetId="0">#REF!</definedName>
    <definedName name="baseiiiic">#REF!</definedName>
    <definedName name="BENEFICIOS" localSheetId="0">#REF!</definedName>
    <definedName name="BENEFICIOS">#REF!</definedName>
    <definedName name="Bidet_Royal____Aparato" localSheetId="0">[7]Insumos!#REF!</definedName>
    <definedName name="Bidet_Royal____Aparato">[7]Insumos!#REF!</definedName>
    <definedName name="BIDETBCO">[15]Ana!$F$3635</definedName>
    <definedName name="BIDETBCOPVC" localSheetId="0">#REF!</definedName>
    <definedName name="BIDETBCOPVC">#REF!</definedName>
    <definedName name="BIDETCOL">[15]Ana!$F$3661</definedName>
    <definedName name="BIDETCOLPVC" localSheetId="0">#REF!</definedName>
    <definedName name="BIDETCOLPVC">#REF!</definedName>
    <definedName name="BISAGRA" localSheetId="0">#REF!</definedName>
    <definedName name="BISAGRA">#REF!</definedName>
    <definedName name="block.8.bnp.20">'[26]Ana. blocks y termin.'!$D$6</definedName>
    <definedName name="BLOCK0.10M" localSheetId="0">#REF!</definedName>
    <definedName name="BLOCK0.10M">#REF!</definedName>
    <definedName name="BLOCK0.15M" localSheetId="0">#REF!</definedName>
    <definedName name="BLOCK0.15M">#REF!</definedName>
    <definedName name="BLOCK0.20M" localSheetId="0">#REF!</definedName>
    <definedName name="BLOCK0.20M">#REF!</definedName>
    <definedName name="BLOCK0.30M" localSheetId="0">#REF!</definedName>
    <definedName name="BLOCK0.30M">#REF!</definedName>
    <definedName name="BLOCK10">[15]Ana!$F$216</definedName>
    <definedName name="BLOCK12">[15]Ana!$F$227</definedName>
    <definedName name="BLOCK4">[15]Ana!$F$106</definedName>
    <definedName name="BLOCK4RUST">[15]Ana!$F$238</definedName>
    <definedName name="BLOCK5" localSheetId="0">#REF!</definedName>
    <definedName name="BLOCK5">#REF!</definedName>
    <definedName name="BLOCK6">[15]Ana!$F$139</definedName>
    <definedName name="BLOCK640">[15]Ana!$F$128</definedName>
    <definedName name="BLOCK6VIO2">[15]Ana!$F$150</definedName>
    <definedName name="BLOCK8">[15]Ana!$F$183</definedName>
    <definedName name="BLOCK820">[15]Ana!$F$161</definedName>
    <definedName name="BLOCK820CLLENAS">[15]Ana!$F$205</definedName>
    <definedName name="BLOCK840">[15]Ana!$F$172</definedName>
    <definedName name="BLOCK840CLLENAS">[15]Ana!$F$194</definedName>
    <definedName name="BLOCK8RUST">[15]Ana!$F$248</definedName>
    <definedName name="BLOCKCA" localSheetId="0">#REF!</definedName>
    <definedName name="BLOCKCA">#REF!</definedName>
    <definedName name="BLOCKCALAD666">[15]Ana!$F$253</definedName>
    <definedName name="BLOCKCALAD886">[15]Ana!$F$258</definedName>
    <definedName name="BLOCKCALADORN152040">[15]Ana!$F$263</definedName>
    <definedName name="BLOCKORNAMENTAL" localSheetId="0">#REF!</definedName>
    <definedName name="BLOCKORNAMENTAL">#REF!</definedName>
    <definedName name="Bloques_de_4">[19]Insumos!$B$21:$D$21</definedName>
    <definedName name="Bloques_de_6">[19]Insumos!$B$22:$D$22</definedName>
    <definedName name="Bloques_de_8">[19]Insumos!$B$23:$D$23</definedName>
    <definedName name="bloques4" localSheetId="0">[20]MATERIALES!#REF!</definedName>
    <definedName name="bloques4">[20]MATERIALES!#REF!</definedName>
    <definedName name="bloques6" localSheetId="0">[20]MATERIALES!#REF!</definedName>
    <definedName name="bloques6">[20]MATERIALES!#REF!</definedName>
    <definedName name="bloques8" localSheetId="0">[20]MATERIALES!#REF!</definedName>
    <definedName name="bloques8">[20]MATERIALES!#REF!</definedName>
    <definedName name="BOMBA" localSheetId="0">#REF!</definedName>
    <definedName name="BOMBA">#REF!</definedName>
    <definedName name="BOQUILLAFREG" localSheetId="0">#REF!</definedName>
    <definedName name="BOQUILLAFREG">#REF!</definedName>
    <definedName name="BOQUILLALAV" localSheetId="0">#REF!</definedName>
    <definedName name="BOQUILLALAV">#REF!</definedName>
    <definedName name="BOQUILLALAV212TAPON" localSheetId="0">#REF!</definedName>
    <definedName name="BOQUILLALAV212TAPON">#REF!</definedName>
    <definedName name="BOQUILLALAVCRO" localSheetId="0">#REF!</definedName>
    <definedName name="BOQUILLALAVCRO">#REF!</definedName>
    <definedName name="BOQUILLALAVPVC" localSheetId="0">#REF!</definedName>
    <definedName name="BOQUILLALAVPVC">#REF!</definedName>
    <definedName name="BORDILLO4">[15]Ana!$F$72</definedName>
    <definedName name="BORDILLO6">[15]Ana!$F$82</definedName>
    <definedName name="BORDILLO8">[15]Ana!$F$92</definedName>
    <definedName name="Borrar_C.A1">[27]Col.Amarre!$J$9:$M$9,[27]Col.Amarre!$J$10:$R$10,[27]Col.Amarre!$AG$13:$AH$13,[27]Col.Amarre!$AJ$11:$AK$11,[27]Col.Amarre!$AP$13:$AQ$13,[27]Col.Amarre!$AR$11:$AS$11,[27]Col.Amarre!$D$16:$M$35,[27]Col.Amarre!$V$16:$AC$35</definedName>
    <definedName name="Borrar_Esc.">[27]Escalera!$J$9:$M$9,[27]Escalera!$J$10:$R$10,[27]Escalera!$AL$14:$AM$14,[27]Escalera!$AL$16:$AM$16,[27]Escalera!$I$16:$M$16,[27]Escalera!$B$19:$AE$32,[27]Escalera!$AN$19:$AQ$32</definedName>
    <definedName name="Borrar_Muros">[27]Muros!$W$15:$Z$15,[27]Muros!$AA$15:$AD$15,[27]Muros!$AF$13,[27]Muros!$K$20:$L$20,[27]Muros!$O$26:$P$26</definedName>
    <definedName name="Borrar_Precio">[28]Cotz.!$F$23:$F$800,[28]Cotz.!$K$280:$K$800</definedName>
    <definedName name="Borrar_V.C1">[29]qqVgas!$J$9:$M$9,[29]qqVgas!$J$10:$R$10,[29]qqVgas!$AJ$11:$AK$11,[29]qqVgas!$AR$11:$AS$11,[29]qqVgas!$AG$13:$AH$13,[29]qqVgas!$AP$13:$AQ$13,[29]qqVgas!$D$16:$AC$195</definedName>
    <definedName name="BOTE" localSheetId="0">#REF!</definedName>
    <definedName name="BOTE">#REF!</definedName>
    <definedName name="Bote_de_Material">[19]Insumos!$B$27:$D$27</definedName>
    <definedName name="BOTEEQUIPO" localSheetId="0">#REF!</definedName>
    <definedName name="BOTEEQUIPO">#REF!</definedName>
    <definedName name="bOTIQUIN01" localSheetId="0">#REF!</definedName>
    <definedName name="bOTIQUIN01">#REF!</definedName>
    <definedName name="bOTIQUIN02" localSheetId="0">#REF!</definedName>
    <definedName name="bOTIQUIN02">#REF!</definedName>
    <definedName name="bOTIQUIN03" localSheetId="0">#REF!</definedName>
    <definedName name="bOTIQUIN03">#REF!</definedName>
    <definedName name="bOTIQUIN04" localSheetId="0">#REF!</definedName>
    <definedName name="bOTIQUIN04">#REF!</definedName>
    <definedName name="bOTIQUIN05" localSheetId="0">#REF!</definedName>
    <definedName name="bOTIQUIN05">#REF!</definedName>
    <definedName name="bOTIQUIN06" localSheetId="0">#REF!</definedName>
    <definedName name="bOTIQUIN06">#REF!</definedName>
    <definedName name="BOTONTIMBRE">[15]Ana!$F$3476</definedName>
    <definedName name="BPLUV4SDR41CONTRA" localSheetId="0">#REF!</definedName>
    <definedName name="BPLUV4SDR41CONTRA">#REF!</definedName>
    <definedName name="BREAKER15" localSheetId="0">#REF!</definedName>
    <definedName name="BREAKER15">#REF!</definedName>
    <definedName name="Brigada_de_Topografía__incluyendo_equipos">[19]Insumos!$B$148:$D$148</definedName>
    <definedName name="BRIGADATOPOGRAFICA" localSheetId="0">#REF!</definedName>
    <definedName name="BRIGADATOPOGRAFICA">#REF!</definedName>
    <definedName name="brochas" localSheetId="0">#REF!</definedName>
    <definedName name="brochas">#REF!</definedName>
    <definedName name="c.gas.gen" localSheetId="0">#REF!</definedName>
    <definedName name="c.gas.gen">#REF!</definedName>
    <definedName name="CABALLETEBARRO" localSheetId="0">#REF!</definedName>
    <definedName name="CABALLETEBARRO">#REF!</definedName>
    <definedName name="CABALLETEZ29" localSheetId="0">#REF!</definedName>
    <definedName name="CABALLETEZ29">#REF!</definedName>
    <definedName name="Cable_de_Postensado" localSheetId="0">#REF!</definedName>
    <definedName name="Cable_de_Postensado">#REF!</definedName>
    <definedName name="Cable_de_Postensado_2">#N/A</definedName>
    <definedName name="Cable_de_Postensado_3">#N/A</definedName>
    <definedName name="CABTEJAASFINST" localSheetId="0">#REF!</definedName>
    <definedName name="CABTEJAASFINST">#REF!</definedName>
    <definedName name="CACERO">'[25]Mano de Obra'!$D$778</definedName>
    <definedName name="CACERO60" localSheetId="0">#REF!</definedName>
    <definedName name="CACERO60">#REF!</definedName>
    <definedName name="CACEROCOLCIR" localSheetId="0">#REF!</definedName>
    <definedName name="CACEROCOLCIR">#REF!</definedName>
    <definedName name="CACEROCOLML" localSheetId="0">#REF!</definedName>
    <definedName name="CACEROCOLML">#REF!</definedName>
    <definedName name="CACEROLOSALIMA" localSheetId="0">#REF!</definedName>
    <definedName name="CACEROLOSALIMA">#REF!</definedName>
    <definedName name="CACEROMALLA" localSheetId="0">#REF!</definedName>
    <definedName name="CACEROMALLA">#REF!</definedName>
    <definedName name="CACEROML" localSheetId="0">#REF!</definedName>
    <definedName name="CACEROML">#REF!</definedName>
    <definedName name="CACEROPI" localSheetId="0">#REF!</definedName>
    <definedName name="CACEROPI">#REF!</definedName>
    <definedName name="CACEROPORTICO" localSheetId="0">#REF!</definedName>
    <definedName name="CACEROPORTICO">#REF!</definedName>
    <definedName name="CACERORAMPA" localSheetId="0">#REF!</definedName>
    <definedName name="CACERORAMPA">#REF!</definedName>
    <definedName name="CACEROSUBIR2" localSheetId="0">#REF!</definedName>
    <definedName name="CACEROSUBIR2">#REF!</definedName>
    <definedName name="CACEROSUBIR3" localSheetId="0">#REF!</definedName>
    <definedName name="CACEROSUBIR3">#REF!</definedName>
    <definedName name="CACEROSUBIR4" localSheetId="0">#REF!</definedName>
    <definedName name="CACEROSUBIR4">#REF!</definedName>
    <definedName name="CACEROSUBIR5" localSheetId="0">#REF!</definedName>
    <definedName name="CACEROSUBIR5">#REF!</definedName>
    <definedName name="CACEROSUBIR6" localSheetId="0">#REF!</definedName>
    <definedName name="CACEROSUBIR6">#REF!</definedName>
    <definedName name="CACEROVIGAML" localSheetId="0">#REF!</definedName>
    <definedName name="CACEROVIGAML">#REF!</definedName>
    <definedName name="CACEROZAP" localSheetId="0">#REF!</definedName>
    <definedName name="CACEROZAP">#REF!</definedName>
    <definedName name="cadeneros" localSheetId="0">'[22]O.M. y Salarios'!#REF!</definedName>
    <definedName name="cadeneros">'[22]O.M. y Salarios'!#REF!</definedName>
    <definedName name="CADOQUIN" localSheetId="0">#REF!</definedName>
    <definedName name="CADOQUIN">#REF!</definedName>
    <definedName name="CAJA2412" localSheetId="0">#REF!</definedName>
    <definedName name="CAJA2412">#REF!</definedName>
    <definedName name="CAJA2434" localSheetId="0">#REF!</definedName>
    <definedName name="CAJA2434">#REF!</definedName>
    <definedName name="CAJA4434" localSheetId="0">#REF!</definedName>
    <definedName name="CAJA4434">#REF!</definedName>
    <definedName name="CAJAOCTA12" localSheetId="0">#REF!</definedName>
    <definedName name="CAJAOCTA12">#REF!</definedName>
    <definedName name="cal" localSheetId="0">#REF!</definedName>
    <definedName name="cal">#REF!</definedName>
    <definedName name="Cal_Pomier____50_Lbs.">[19]Insumos!$B$29:$D$29</definedName>
    <definedName name="CALADOBARRO66" localSheetId="0">#REF!</definedName>
    <definedName name="CALADOBARRO66">#REF!</definedName>
    <definedName name="CALADOBARRO88" localSheetId="0">#REF!</definedName>
    <definedName name="CALADOBARRO88">#REF!</definedName>
    <definedName name="CALELECRI12" localSheetId="0">#REF!</definedName>
    <definedName name="CALELECRI12">#REF!</definedName>
    <definedName name="CALELECRI20" localSheetId="0">#REF!</definedName>
    <definedName name="CALELECRI20">#REF!</definedName>
    <definedName name="CALELECRI30" localSheetId="0">#REF!</definedName>
    <definedName name="CALELECRI30">#REF!</definedName>
    <definedName name="CALELECRI42" localSheetId="0">#REF!</definedName>
    <definedName name="CALELECRI42">#REF!</definedName>
    <definedName name="CALELECRI6" localSheetId="0">#REF!</definedName>
    <definedName name="CALELECRI6">#REF!</definedName>
    <definedName name="CALELECRI60" localSheetId="0">#REF!</definedName>
    <definedName name="CALELECRI60">#REF!</definedName>
    <definedName name="CALELECRI8" localSheetId="0">#REF!</definedName>
    <definedName name="CALELECRI8">#REF!</definedName>
    <definedName name="CALELEIMP20" localSheetId="0">#REF!</definedName>
    <definedName name="CALELEIMP20">#REF!</definedName>
    <definedName name="CALELEIMP30" localSheetId="0">#REF!</definedName>
    <definedName name="CALELEIMP30">#REF!</definedName>
    <definedName name="CALELEIMP40" localSheetId="0">#REF!</definedName>
    <definedName name="CALELEIMP40">#REF!</definedName>
    <definedName name="CALELEIMP80" localSheetId="0">#REF!</definedName>
    <definedName name="CALELEIMP80">#REF!</definedName>
    <definedName name="CALICHE" localSheetId="0">#REF!</definedName>
    <definedName name="CALICHE">#REF!</definedName>
    <definedName name="CALICHEB" localSheetId="0">#REF!</definedName>
    <definedName name="CALICHEB">#REF!</definedName>
    <definedName name="CAMARACAL">[15]Ana!$F$3672</definedName>
    <definedName name="CAMARAROC">[15]Ana!$F$3683</definedName>
    <definedName name="CAMARATIE">[15]Ana!$F$3694</definedName>
    <definedName name="camioncama" localSheetId="0">'[18]Listado Equipos a utilizar'!#REF!</definedName>
    <definedName name="camioncama">'[18]Listado Equipos a utilizar'!#REF!</definedName>
    <definedName name="camioneta" localSheetId="0">'[18]Listado Equipos a utilizar'!#REF!</definedName>
    <definedName name="camioneta">'[18]Listado Equipos a utilizar'!#REF!</definedName>
    <definedName name="CAMIONVOLTEO">[20]EQUIPOS!$I$19</definedName>
    <definedName name="CAN" localSheetId="0">[8]A!#REF!</definedName>
    <definedName name="CAN">[8]A!#REF!</definedName>
    <definedName name="CANALETACONTRA" localSheetId="0">#REF!</definedName>
    <definedName name="CANALETACONTRA">#REF!</definedName>
    <definedName name="canali" localSheetId="0">#REF!</definedName>
    <definedName name="canali">#REF!</definedName>
    <definedName name="canalii" localSheetId="0">#REF!</definedName>
    <definedName name="canalii">#REF!</definedName>
    <definedName name="canaliii" localSheetId="0">#REF!</definedName>
    <definedName name="canaliii">#REF!</definedName>
    <definedName name="canaliiii" localSheetId="0">#REF!</definedName>
    <definedName name="canaliiii">#REF!</definedName>
    <definedName name="CANDADO" localSheetId="0">#REF!</definedName>
    <definedName name="CANDADO">#REF!</definedName>
    <definedName name="Cant" localSheetId="0">#REF!</definedName>
    <definedName name="Cant">#REF!</definedName>
    <definedName name="Cant_2">"$#REF!.$D$1:$D$65534"</definedName>
    <definedName name="Cant_3">"$#REF!.$D$1:$D$65534"</definedName>
    <definedName name="CANT1" localSheetId="0">#REF!</definedName>
    <definedName name="CANT1">#REF!</definedName>
    <definedName name="CANT1_2">"$#REF!.$D$1:$D$65534"</definedName>
    <definedName name="CANT1_3">"$#REF!.$D$1:$D$65534"</definedName>
    <definedName name="cant10" localSheetId="0">#REF!</definedName>
    <definedName name="cant10">#REF!</definedName>
    <definedName name="cant2" localSheetId="0">#REF!</definedName>
    <definedName name="cant2">#REF!</definedName>
    <definedName name="CANT3" localSheetId="0">#REF!</definedName>
    <definedName name="CANT3">#REF!</definedName>
    <definedName name="cant4">[7]Sheet4!$C:$C</definedName>
    <definedName name="cant5">[7]Sheet5!$C:$C</definedName>
    <definedName name="CANT6" localSheetId="0">#REF!</definedName>
    <definedName name="CANT6">#REF!</definedName>
    <definedName name="CANT6_2">"$#REF!.$C$1:$C$65534"</definedName>
    <definedName name="CANT6_3">"$#REF!.$C$1:$C$65534"</definedName>
    <definedName name="cant7" localSheetId="0">#REF!</definedName>
    <definedName name="cant7">#REF!</definedName>
    <definedName name="Cant8" localSheetId="0">#REF!</definedName>
    <definedName name="Cant8">#REF!</definedName>
    <definedName name="canta" localSheetId="0">#REF!</definedName>
    <definedName name="canta">#REF!</definedName>
    <definedName name="canta_2">"$#REF!.$H$1:$H$65534"</definedName>
    <definedName name="canta_3">"$#REF!.$H$1:$H$65534"</definedName>
    <definedName name="CANTIDADPRESUPUESTO" localSheetId="0">#REF!</definedName>
    <definedName name="CANTIDADPRESUPUESTO">#REF!</definedName>
    <definedName name="CANTIDADPRESUPUESTO_2">"$#REF!.$C$1:$C$65534"</definedName>
    <definedName name="CANTIDADPRESUPUESTO_3">"$#REF!.$C$1:$C$65534"</definedName>
    <definedName name="CANTO">[15]Ana!$F$443</definedName>
    <definedName name="cantp" localSheetId="0">#REF!</definedName>
    <definedName name="cantp">#REF!</definedName>
    <definedName name="cantp_2">"$#REF!.$J$1:$J$65534"</definedName>
    <definedName name="cantp_3">"$#REF!.$J$1:$J$65534"</definedName>
    <definedName name="cantpre" localSheetId="0">#REF!</definedName>
    <definedName name="cantpre">#REF!</definedName>
    <definedName name="cantpre_2">"$#REF!.$D$1:$D$65534"</definedName>
    <definedName name="cantpre_3">"$#REF!.$D$1:$D$65534"</definedName>
    <definedName name="cantt" localSheetId="0">#REF!</definedName>
    <definedName name="cantt">#REF!</definedName>
    <definedName name="cantt_2">"$#REF!.$L$1:$L$65534"</definedName>
    <definedName name="cantt_3">"$#REF!.$L$1:$L$65534"</definedName>
    <definedName name="CAOBA" localSheetId="0">#REF!</definedName>
    <definedName name="CAOBA">#REF!</definedName>
    <definedName name="Capatazequipo">[20]OBRAMANO!$F$81</definedName>
    <definedName name="CAR.SOC">'[30]Cargas Sociales'!$G$23</definedName>
    <definedName name="Car.Soc.">'[17]Cargas Sociales'!$G$29</definedName>
    <definedName name="CARANTEPECHO" localSheetId="0">#REF!</definedName>
    <definedName name="CARANTEPECHO">#REF!</definedName>
    <definedName name="CARANTEPH10" localSheetId="0">#REF!</definedName>
    <definedName name="CARANTEPH10">#REF!</definedName>
    <definedName name="CARARCOFONDO20RADIO3" localSheetId="0">#REF!</definedName>
    <definedName name="CARARCOFONDO20RADIO3">#REF!</definedName>
    <definedName name="CARASB36" localSheetId="0">#REF!</definedName>
    <definedName name="CARASB36">#REF!</definedName>
    <definedName name="CARASB36ENLATES" localSheetId="0">#REF!</definedName>
    <definedName name="CARASB36ENLATES">#REF!</definedName>
    <definedName name="CARASB38" localSheetId="0">#REF!</definedName>
    <definedName name="CARASB38">#REF!</definedName>
    <definedName name="CARASB38ENLATES" localSheetId="0">#REF!</definedName>
    <definedName name="CARASB38ENLATES">#REF!</definedName>
    <definedName name="CARCABASB" localSheetId="0">#REF!</definedName>
    <definedName name="CARCABASB">#REF!</definedName>
    <definedName name="CARCABZINC" localSheetId="0">#REF!</definedName>
    <definedName name="CARCABZINC">#REF!</definedName>
    <definedName name="CARCIELORASB2X2" localSheetId="0">#REF!</definedName>
    <definedName name="CARCIELORASB2X2">#REF!</definedName>
    <definedName name="CARCIELORCARCOSTILLA" localSheetId="0">#REF!</definedName>
    <definedName name="CARCIELORCARCOSTILLA">#REF!</definedName>
    <definedName name="CARCIELORPLY2X2" localSheetId="0">#REF!</definedName>
    <definedName name="CARCIELORPLY2X2">#REF!</definedName>
    <definedName name="CARCIELORPLYCARPIEDRA" localSheetId="0">#REF!</definedName>
    <definedName name="CARCIELORPLYCARPIEDRA">#REF!</definedName>
    <definedName name="CARCOL1X1CONF" localSheetId="0">#REF!</definedName>
    <definedName name="CARCOL1X1CONF">#REF!</definedName>
    <definedName name="CARCOL1X1INST" localSheetId="0">#REF!</definedName>
    <definedName name="CARCOL1X1INST">#REF!</definedName>
    <definedName name="CARCOL2TAPA10RETALLE" localSheetId="0">#REF!</definedName>
    <definedName name="CARCOL2TAPA10RETALLE">#REF!</definedName>
    <definedName name="CARCOL2TAPA20RETALLE" localSheetId="0">#REF!</definedName>
    <definedName name="CARCOL2TAPA20RETALLE">#REF!</definedName>
    <definedName name="CARCOL2TAPA30" localSheetId="0">#REF!</definedName>
    <definedName name="CARCOL2TAPA30">#REF!</definedName>
    <definedName name="CARCOL2TAPA30RETALLE" localSheetId="0">#REF!</definedName>
    <definedName name="CARCOL2TAPA30RETALLE">#REF!</definedName>
    <definedName name="CARCOL2TAPA40" localSheetId="0">#REF!</definedName>
    <definedName name="CARCOL2TAPA40">#REF!</definedName>
    <definedName name="CARCOL2TAPA50" localSheetId="0">#REF!</definedName>
    <definedName name="CARCOL2TAPA50">#REF!</definedName>
    <definedName name="CARCOL30" localSheetId="0">#REF!</definedName>
    <definedName name="CARCOL30">#REF!</definedName>
    <definedName name="CARCOL30X30CONF" localSheetId="0">#REF!</definedName>
    <definedName name="CARCOL30X30CONF">#REF!</definedName>
    <definedName name="CARCOL30X30INST" localSheetId="0">#REF!</definedName>
    <definedName name="CARCOL30X30INST">#REF!</definedName>
    <definedName name="CARCOL40X40CONF" localSheetId="0">#REF!</definedName>
    <definedName name="CARCOL40X40CONF">#REF!</definedName>
    <definedName name="CARCOL40X40INST" localSheetId="0">#REF!</definedName>
    <definedName name="CARCOL40X40INST">#REF!</definedName>
    <definedName name="CARCOL50" localSheetId="0">#REF!</definedName>
    <definedName name="CARCOL50">#REF!</definedName>
    <definedName name="CARCOL50X50CONF" localSheetId="0">#REF!</definedName>
    <definedName name="CARCOL50X50CONF">#REF!</definedName>
    <definedName name="CARCOL50X50INST" localSheetId="0">#REF!</definedName>
    <definedName name="CARCOL50X50INST">#REF!</definedName>
    <definedName name="CARCOL60X60CONF" localSheetId="0">#REF!</definedName>
    <definedName name="CARCOL60X60CONF">#REF!</definedName>
    <definedName name="CARCOL60X60INST" localSheetId="0">#REF!</definedName>
    <definedName name="CARCOL60X60INST">#REF!</definedName>
    <definedName name="CARCOL70X70CONF" localSheetId="0">#REF!</definedName>
    <definedName name="CARCOL70X70CONF">#REF!</definedName>
    <definedName name="CARCOL70X70INST" localSheetId="0">#REF!</definedName>
    <definedName name="CARCOL70X70INST">#REF!</definedName>
    <definedName name="CARCOL80X80CONF" localSheetId="0">#REF!</definedName>
    <definedName name="CARCOL80X80CONF">#REF!</definedName>
    <definedName name="CARCOL80X80INST" localSheetId="0">#REF!</definedName>
    <definedName name="CARCOL80X80INST">#REF!</definedName>
    <definedName name="CARCOLAMARRE" localSheetId="0">#REF!</definedName>
    <definedName name="CARCOLAMARRE">#REF!</definedName>
    <definedName name="CARCOLCONICA50" localSheetId="0">#REF!</definedName>
    <definedName name="CARCOLCONICA50">#REF!</definedName>
    <definedName name="CARCOLCONICA60" localSheetId="0">#REF!</definedName>
    <definedName name="CARCOLCONICA60">#REF!</definedName>
    <definedName name="CARCOLRED50" localSheetId="0">#REF!</definedName>
    <definedName name="CARCOLRED50">#REF!</definedName>
    <definedName name="CARCOLRED60" localSheetId="0">#REF!</definedName>
    <definedName name="CARCOLRED60">#REF!</definedName>
    <definedName name="CARDIN20LUZ2" localSheetId="0">#REF!</definedName>
    <definedName name="CARDIN20LUZ2">#REF!</definedName>
    <definedName name="CARDIN40LUZ2" localSheetId="0">#REF!</definedName>
    <definedName name="CARDIN40LUZ2">#REF!</definedName>
    <definedName name="CARDIVPLY1" localSheetId="0">#REF!</definedName>
    <definedName name="CARDIVPLY1">#REF!</definedName>
    <definedName name="CARDIVPLY2" localSheetId="0">#REF!</definedName>
    <definedName name="CARDIVPLY2">#REF!</definedName>
    <definedName name="CARETEO">[15]Ana!$F$366</definedName>
    <definedName name="CARFP275" localSheetId="0">#REF!</definedName>
    <definedName name="CARFP275">#REF!</definedName>
    <definedName name="CARFP3" localSheetId="0">#REF!</definedName>
    <definedName name="CARFP3">#REF!</definedName>
    <definedName name="CARFP4" localSheetId="0">#REF!</definedName>
    <definedName name="CARFP4">#REF!</definedName>
    <definedName name="CARFP5" localSheetId="0">#REF!</definedName>
    <definedName name="CARFP5">#REF!</definedName>
    <definedName name="CARFP6" localSheetId="0">#REF!</definedName>
    <definedName name="CARFP6">#REF!</definedName>
    <definedName name="cargador" localSheetId="0">'[18]Listado Equipos a utilizar'!#REF!</definedName>
    <definedName name="cargador">'[18]Listado Equipos a utilizar'!#REF!</definedName>
    <definedName name="CARGADORB">[31]EQUIPOS!$D$13</definedName>
    <definedName name="carguio.retro.pala">'[17]Analisis Unitarios'!$E$519</definedName>
    <definedName name="CARLOSAPLA" localSheetId="0">#REF!</definedName>
    <definedName name="CARLOSAPLA">#REF!</definedName>
    <definedName name="CARLOSAVARIASAGUAS" localSheetId="0">#REF!</definedName>
    <definedName name="CARLOSAVARIASAGUAS">#REF!</definedName>
    <definedName name="CARMURO" localSheetId="0">#REF!</definedName>
    <definedName name="CARMURO">#REF!</definedName>
    <definedName name="CARMUROCONF" localSheetId="0">#REF!</definedName>
    <definedName name="CARMUROCONF">#REF!</definedName>
    <definedName name="CARMUROINST" localSheetId="0">#REF!</definedName>
    <definedName name="CARMUROINST">#REF!</definedName>
    <definedName name="CARP1" localSheetId="0">#REF!</definedName>
    <definedName name="CARP1">#REF!</definedName>
    <definedName name="CARP2" localSheetId="0">#REF!</definedName>
    <definedName name="CARP2">#REF!</definedName>
    <definedName name="CARPDINTEL" localSheetId="0">#REF!</definedName>
    <definedName name="CARPDINTEL">#REF!</definedName>
    <definedName name="Carpint.Columna.30.30">'[26]Costos Mano de Obra'!$O$71</definedName>
    <definedName name="CARPVIGA2040" localSheetId="0">#REF!</definedName>
    <definedName name="CARPVIGA2040">#REF!</definedName>
    <definedName name="CARPVIGA3050" localSheetId="0">#REF!</definedName>
    <definedName name="CARPVIGA3050">#REF!</definedName>
    <definedName name="CARPVIGA3060" localSheetId="0">#REF!</definedName>
    <definedName name="CARPVIGA3060">#REF!</definedName>
    <definedName name="CARPVIGA4080" localSheetId="0">#REF!</definedName>
    <definedName name="CARPVIGA4080">#REF!</definedName>
    <definedName name="CARRAMPA" localSheetId="0">#REF!</definedName>
    <definedName name="CARRAMPA">#REF!</definedName>
    <definedName name="CARRAMPALISACONF" localSheetId="0">#REF!</definedName>
    <definedName name="CARRAMPALISACONF">#REF!</definedName>
    <definedName name="CARRASTRE2" localSheetId="0">#REF!</definedName>
    <definedName name="CARRASTRE2">#REF!</definedName>
    <definedName name="CARRASTRE3" localSheetId="0">#REF!</definedName>
    <definedName name="CARRASTRE3">#REF!</definedName>
    <definedName name="CARRASTRE5" localSheetId="0">#REF!</definedName>
    <definedName name="CARRASTRE5">#REF!</definedName>
    <definedName name="Carretilla____2_P3_______TIPO_JEEP" localSheetId="0">[7]Insumos!#REF!</definedName>
    <definedName name="Carretilla____2_P3_______TIPO_JEEP">[7]Insumos!#REF!</definedName>
    <definedName name="CARSISALENLATES" localSheetId="0">#REF!</definedName>
    <definedName name="CARSISALENLATES">#REF!</definedName>
    <definedName name="CARTIJATOR" localSheetId="0">#REF!</definedName>
    <definedName name="CARTIJATOR">#REF!</definedName>
    <definedName name="CARTIJCLAV" localSheetId="0">#REF!</definedName>
    <definedName name="CARTIJCLAV">#REF!</definedName>
    <definedName name="CARVIGAAMA1520X20" localSheetId="0">#REF!</definedName>
    <definedName name="CARVIGAAMA1520X20">#REF!</definedName>
    <definedName name="CARVIGAAMA1520X30" localSheetId="0">#REF!</definedName>
    <definedName name="CARVIGAAMA1520X30">#REF!</definedName>
    <definedName name="CARVIGAAMA1520X40" localSheetId="0">#REF!</definedName>
    <definedName name="CARVIGAAMA1520X40">#REF!</definedName>
    <definedName name="CARVIGAAMA1520X50" localSheetId="0">#REF!</definedName>
    <definedName name="CARVIGAAMA1520X50">#REF!</definedName>
    <definedName name="CARVIGAFONDOH10" localSheetId="0">#REF!</definedName>
    <definedName name="CARVIGAFONDOH10">#REF!</definedName>
    <definedName name="CARVIGAINVFONDO10" localSheetId="0">#REF!</definedName>
    <definedName name="CARVIGAINVFONDO10">#REF!</definedName>
    <definedName name="CARVIGAINVTAPA10" localSheetId="0">#REF!</definedName>
    <definedName name="CARVIGAINVTAPA10">#REF!</definedName>
    <definedName name="CARVIGATAPAH10" localSheetId="0">#REF!</definedName>
    <definedName name="CARVIGATAPAH10">#REF!</definedName>
    <definedName name="CARVIGZAP40X40" localSheetId="0">#REF!</definedName>
    <definedName name="CARVIGZAP40X40">#REF!</definedName>
    <definedName name="CARVIGZAP50X50" localSheetId="0">#REF!</definedName>
    <definedName name="CARVIGZAP50X50">#REF!</definedName>
    <definedName name="CARVIGZAP60X60" localSheetId="0">#REF!</definedName>
    <definedName name="CARVIGZAP60X60">#REF!</definedName>
    <definedName name="CARVUELO1" localSheetId="0">#REF!</definedName>
    <definedName name="CARVUELO1">#REF!</definedName>
    <definedName name="CARVUELO10" localSheetId="0">#REF!</definedName>
    <definedName name="CARVUELO10">#REF!</definedName>
    <definedName name="CARVUELO20" localSheetId="0">#REF!</definedName>
    <definedName name="CARVUELO20">#REF!</definedName>
    <definedName name="CARVUELO30" localSheetId="0">#REF!</definedName>
    <definedName name="CARVUELO30">#REF!</definedName>
    <definedName name="CARVUELO40" localSheetId="0">#REF!</definedName>
    <definedName name="CARVUELO40">#REF!</definedName>
    <definedName name="CARVUELO5090" localSheetId="0">#REF!</definedName>
    <definedName name="CARVUELO5090">#REF!</definedName>
    <definedName name="CARZINC" localSheetId="0">#REF!</definedName>
    <definedName name="CARZINC">#REF!</definedName>
    <definedName name="CARZINCENLATES" localSheetId="0">#REF!</definedName>
    <definedName name="CARZINCENLATES">#REF!</definedName>
    <definedName name="CASBESTO" localSheetId="0">#REF!</definedName>
    <definedName name="CASBESTO">#REF!</definedName>
    <definedName name="CASCAJO" localSheetId="0">#REF!</definedName>
    <definedName name="CASCAJO">#REF!</definedName>
    <definedName name="Cascajo_Limpio">[19]Insumos!$B$13:$D$13</definedName>
    <definedName name="Cascajo_Sucio" localSheetId="0">[7]Insumos!#REF!</definedName>
    <definedName name="Cascajo_Sucio">[7]Insumos!#REF!</definedName>
    <definedName name="CASETA200">[15]Ana!$F$290</definedName>
    <definedName name="CASETA200M2">[15]Ana!$F$291</definedName>
    <definedName name="CASETA500">[15]Ana!$F$327</definedName>
    <definedName name="CASETAM2">[15]Ana!$F$328</definedName>
    <definedName name="Casting_Bed" localSheetId="0">#REF!</definedName>
    <definedName name="Casting_Bed">#REF!</definedName>
    <definedName name="Casting_Bed_2">#N/A</definedName>
    <definedName name="Casting_Bed_3">#N/A</definedName>
    <definedName name="CAT214BFT">[20]EQUIPOS!$I$15</definedName>
    <definedName name="Cat950B">[20]EQUIPOS!$I$14</definedName>
    <definedName name="CAVOSC" localSheetId="0">#REF!</definedName>
    <definedName name="CAVOSC">#REF!</definedName>
    <definedName name="CB" localSheetId="0">#REF!</definedName>
    <definedName name="CB">#REF!</definedName>
    <definedName name="CBAJVEN2" localSheetId="0">#REF!</definedName>
    <definedName name="CBAJVEN2">#REF!</definedName>
    <definedName name="CBAJVEN3" localSheetId="0">#REF!</definedName>
    <definedName name="CBAJVEN3">#REF!</definedName>
    <definedName name="CBAJVEN6" localSheetId="0">#REF!</definedName>
    <definedName name="CBAJVEN6">#REF!</definedName>
    <definedName name="CBANERALIV" localSheetId="0">#REF!</definedName>
    <definedName name="CBANERALIV">#REF!</definedName>
    <definedName name="CBANERAPES" localSheetId="0">#REF!</definedName>
    <definedName name="CBANERAPES">#REF!</definedName>
    <definedName name="CBASEBAN" localSheetId="0">#REF!</definedName>
    <definedName name="CBASEBAN">#REF!</definedName>
    <definedName name="CBIDET" localSheetId="0">#REF!</definedName>
    <definedName name="CBIDET">#REF!</definedName>
    <definedName name="CBLOCK10" localSheetId="0">#REF!</definedName>
    <definedName name="CBLOCK10">#REF!</definedName>
    <definedName name="CBLOCK12" localSheetId="0">#REF!</definedName>
    <definedName name="CBLOCK12">#REF!</definedName>
    <definedName name="CBLOCK4" localSheetId="0">#REF!</definedName>
    <definedName name="CBLOCK4">#REF!</definedName>
    <definedName name="CBLOCK5" localSheetId="0">#REF!</definedName>
    <definedName name="CBLOCK5">#REF!</definedName>
    <definedName name="CBLOCK52520" localSheetId="0">#REF!</definedName>
    <definedName name="CBLOCK52520">#REF!</definedName>
    <definedName name="CBLOCK6" localSheetId="0">#REF!</definedName>
    <definedName name="CBLOCK6">#REF!</definedName>
    <definedName name="CBLOCK6818" localSheetId="0">#REF!</definedName>
    <definedName name="CBLOCK6818">#REF!</definedName>
    <definedName name="CBLOCK8" localSheetId="0">#REF!</definedName>
    <definedName name="CBLOCK8">#REF!</definedName>
    <definedName name="CBLOCKCRI" localSheetId="0">#REF!</definedName>
    <definedName name="CBLOCKCRI">#REF!</definedName>
    <definedName name="CBLOCKIRR" localSheetId="0">#REF!</definedName>
    <definedName name="CBLOCKIRR">#REF!</definedName>
    <definedName name="CBLOCKORN" localSheetId="0">#REF!</definedName>
    <definedName name="CBLOCKORN">#REF!</definedName>
    <definedName name="CBOTON" localSheetId="0">#REF!</definedName>
    <definedName name="CBOTON">#REF!</definedName>
    <definedName name="CBREAKERS" localSheetId="0">#REF!</definedName>
    <definedName name="CBREAKERS">#REF!</definedName>
    <definedName name="CCAMINS2" localSheetId="0">#REF!</definedName>
    <definedName name="CCAMINS2">#REF!</definedName>
    <definedName name="CCAMINS3Y4" localSheetId="0">#REF!</definedName>
    <definedName name="CCAMINS3Y4">#REF!</definedName>
    <definedName name="CCAMINS5Y6" localSheetId="0">#REF!</definedName>
    <definedName name="CCAMINS5Y6">#REF!</definedName>
    <definedName name="CCOLAGUA1" localSheetId="0">#REF!</definedName>
    <definedName name="CCOLAGUA1">#REF!</definedName>
    <definedName name="CCOLAGUA12" localSheetId="0">#REF!</definedName>
    <definedName name="CCOLAGUA12">#REF!</definedName>
    <definedName name="CCOLAGUA2" localSheetId="0">#REF!</definedName>
    <definedName name="CCOLAGUA2">#REF!</definedName>
    <definedName name="CDESAGUE2" localSheetId="0">#REF!</definedName>
    <definedName name="CDESAGUE2">#REF!</definedName>
    <definedName name="CDESAGUE3Y4" localSheetId="0">#REF!</definedName>
    <definedName name="CDESAGUE3Y4">#REF!</definedName>
    <definedName name="CDESAGUE3Y4CONPARRILLA" localSheetId="0">#REF!</definedName>
    <definedName name="CDESAGUE3Y4CONPARRILLA">#REF!</definedName>
    <definedName name="CDESAGUEP2" localSheetId="0">#REF!</definedName>
    <definedName name="CDESAGUEP2">#REF!</definedName>
    <definedName name="CDESAGUEP3" localSheetId="0">#REF!</definedName>
    <definedName name="CDESAGUEP3">#REF!</definedName>
    <definedName name="CDESAGUEP5" localSheetId="0">#REF!</definedName>
    <definedName name="CDESAGUEP5">#REF!</definedName>
    <definedName name="CDUCHA" localSheetId="0">#REF!</definedName>
    <definedName name="CDUCHA">#REF!</definedName>
    <definedName name="CEDRO" localSheetId="0">#REF!</definedName>
    <definedName name="CEDRO">#REF!</definedName>
    <definedName name="cem">[16]Precio!$F$9</definedName>
    <definedName name="CEMCPVC14" localSheetId="0">#REF!</definedName>
    <definedName name="CEMCPVC14">#REF!</definedName>
    <definedName name="CEMCPVCPINTA" localSheetId="0">#REF!</definedName>
    <definedName name="CEMCPVCPINTA">#REF!</definedName>
    <definedName name="cemento" localSheetId="0">#REF!</definedName>
    <definedName name="cemento">#REF!</definedName>
    <definedName name="cemento.pañete">'[32]Insumos materiales'!$J$20</definedName>
    <definedName name="Cemento_1">#N/A</definedName>
    <definedName name="Cemento_2">#N/A</definedName>
    <definedName name="Cemento_3">#N/A</definedName>
    <definedName name="Cemento_Blanco">[19]Insumos!$B$32:$D$32</definedName>
    <definedName name="CEMENTO_GRIS_FDA">'[24]MATERIALES LISTADO'!$D$17</definedName>
    <definedName name="cementoblanco" localSheetId="0">[20]MATERIALES!#REF!</definedName>
    <definedName name="cementoblanco">[20]MATERIALES!#REF!</definedName>
    <definedName name="CEMENTOG" localSheetId="0">#REF!</definedName>
    <definedName name="CEMENTOG">#REF!</definedName>
    <definedName name="cementogris">[20]MATERIALES!$G$17</definedName>
    <definedName name="CEMENTOP" localSheetId="0">#REF!</definedName>
    <definedName name="CEMENTOP">#REF!</definedName>
    <definedName name="CEMENTOPVCCANOPINTA" localSheetId="0">#REF!</definedName>
    <definedName name="CEMENTOPVCCANOPINTA">#REF!</definedName>
    <definedName name="CEMPALMEAGUA1" localSheetId="0">#REF!</definedName>
    <definedName name="CEMPALMEAGUA1">#REF!</definedName>
    <definedName name="CEMPALMEAGUA112" localSheetId="0">#REF!</definedName>
    <definedName name="CEMPALMEAGUA112">#REF!</definedName>
    <definedName name="CEMPALMEAGUA114" localSheetId="0">#REF!</definedName>
    <definedName name="CEMPALMEAGUA114">#REF!</definedName>
    <definedName name="CEMPALMEAGUA1234" localSheetId="0">#REF!</definedName>
    <definedName name="CEMPALMEAGUA1234">#REF!</definedName>
    <definedName name="CEMPALMEAGUA2" localSheetId="0">#REF!</definedName>
    <definedName name="CEMPALMEAGUA2">#REF!</definedName>
    <definedName name="ceramcr33" localSheetId="0">[20]MATERIALES!#REF!</definedName>
    <definedName name="ceramcr33">[20]MATERIALES!#REF!</definedName>
    <definedName name="ceramcriolla" localSheetId="0">[20]MATERIALES!#REF!</definedName>
    <definedName name="ceramcriolla">[20]MATERIALES!#REF!</definedName>
    <definedName name="Ceramica.Criolla.40.40">'[26]Insumos materiales'!$J$48</definedName>
    <definedName name="Cerámica_30x30_Pared">[19]Insumos!$B$35:$D$35</definedName>
    <definedName name="Cerámica_Italiana_Pared">[19]Insumos!$B$34:$D$34</definedName>
    <definedName name="ceramicaitalia" localSheetId="0">[20]MATERIALES!#REF!</definedName>
    <definedName name="ceramicaitalia">[20]MATERIALES!#REF!</definedName>
    <definedName name="ceramicaitaliapared" localSheetId="0">[20]MATERIALES!#REF!</definedName>
    <definedName name="ceramicaitaliapared">[20]MATERIALES!#REF!</definedName>
    <definedName name="ceramicaitalipared" localSheetId="0">[20]MATERIALES!#REF!</definedName>
    <definedName name="ceramicaitalipared">[20]MATERIALES!#REF!</definedName>
    <definedName name="ceramicapared">'[30]Analisis Unit. '!$F$48</definedName>
    <definedName name="CERAMICAPAREDP" localSheetId="0">#REF!</definedName>
    <definedName name="CERAMICAPAREDP">#REF!</definedName>
    <definedName name="CERAMICAPAREDS" localSheetId="0">#REF!</definedName>
    <definedName name="CERAMICAPAREDS">#REF!</definedName>
    <definedName name="CERAMICAPISOP" localSheetId="0">#REF!</definedName>
    <definedName name="CERAMICAPISOP">#REF!</definedName>
    <definedName name="CERAMICAPISOS" localSheetId="0">#REF!</definedName>
    <definedName name="CERAMICAPISOS">#REF!</definedName>
    <definedName name="ceramicapp" localSheetId="0">#REF!</definedName>
    <definedName name="ceramicapp">#REF!</definedName>
    <definedName name="CESCHCH" localSheetId="0">#REF!</definedName>
    <definedName name="CESCHCH">#REF!</definedName>
    <definedName name="CFREGADERO1CAMARA" localSheetId="0">#REF!</definedName>
    <definedName name="CFREGADERO1CAMARA">#REF!</definedName>
    <definedName name="CFREGADERO2CAMARAS" localSheetId="0">#REF!</definedName>
    <definedName name="CFREGADERO2CAMARAS">#REF!</definedName>
    <definedName name="cfrontal">'[22]Resumen Precio Equipos'!$I$16</definedName>
    <definedName name="CG" localSheetId="0">#REF!</definedName>
    <definedName name="CG">#REF!</definedName>
    <definedName name="chazo" localSheetId="0">[20]OBRAMANO!#REF!</definedName>
    <definedName name="chazo">[20]OBRAMANO!#REF!</definedName>
    <definedName name="CHAZO25" localSheetId="0">#REF!</definedName>
    <definedName name="CHAZO25">#REF!</definedName>
    <definedName name="CHAZO30" localSheetId="0">#REF!</definedName>
    <definedName name="CHAZO30">#REF!</definedName>
    <definedName name="CHAZO40" localSheetId="0">#REF!</definedName>
    <definedName name="CHAZO40">#REF!</definedName>
    <definedName name="CHAZOCERAMICA" localSheetId="0">#REF!</definedName>
    <definedName name="CHAZOCERAMICA">#REF!</definedName>
    <definedName name="CHAZOLADRILLO" localSheetId="0">#REF!</definedName>
    <definedName name="CHAZOLADRILLO">#REF!</definedName>
    <definedName name="Chazos____Corte">[19]Insumos!$B$46:$D$46</definedName>
    <definedName name="CHAZOZOCALO" localSheetId="0">#REF!</definedName>
    <definedName name="CHAZOZOCALO">#REF!</definedName>
    <definedName name="chilena" localSheetId="0">#REF!</definedName>
    <definedName name="chilena">#REF!</definedName>
    <definedName name="Chofercisterna">[20]OBRAMANO!$F$79</definedName>
    <definedName name="CINODORO" localSheetId="0">#REF!</definedName>
    <definedName name="CINODORO">#REF!</definedName>
    <definedName name="CINODOROFLUXOMETRO" localSheetId="0">#REF!</definedName>
    <definedName name="CINODOROFLUXOMETRO">#REF!</definedName>
    <definedName name="CINT1" localSheetId="0">#REF!</definedName>
    <definedName name="CINT1">#REF!</definedName>
    <definedName name="CINT2" localSheetId="0">#REF!</definedName>
    <definedName name="CINT2">#REF!</definedName>
    <definedName name="CINT3" localSheetId="0">#REF!</definedName>
    <definedName name="CINT3">#REF!</definedName>
    <definedName name="CINT3V" localSheetId="0">#REF!</definedName>
    <definedName name="CINT3V">#REF!</definedName>
    <definedName name="CINT4V" localSheetId="0">#REF!</definedName>
    <definedName name="CINT4V">#REF!</definedName>
    <definedName name="CINTAPELIGRO" localSheetId="0">#REF!</definedName>
    <definedName name="CINTAPELIGRO">#REF!</definedName>
    <definedName name="CINTPIL" localSheetId="0">#REF!</definedName>
    <definedName name="CINTPIL">#REF!</definedName>
    <definedName name="CISEGMONO100" localSheetId="0">#REF!</definedName>
    <definedName name="CISEGMONO100">#REF!</definedName>
    <definedName name="CISEGMONO30" localSheetId="0">#REF!</definedName>
    <definedName name="CISEGMONO30">#REF!</definedName>
    <definedName name="CISEGMONO60" localSheetId="0">#REF!</definedName>
    <definedName name="CISEGMONO60">#REF!</definedName>
    <definedName name="cisterna">'[18]Listado Equipos a utilizar'!$I$11</definedName>
    <definedName name="CISTERNA4CAL">[15]Ana!$F$3759</definedName>
    <definedName name="CISTERNA4ROC">[15]Ana!$F$3779</definedName>
    <definedName name="CISTERNA8TIE">[15]Ana!$F$3799</definedName>
    <definedName name="CLADRILLOS" localSheetId="0">#REF!</definedName>
    <definedName name="CLADRILLOS">#REF!</definedName>
    <definedName name="CLAVADERO1" localSheetId="0">#REF!</definedName>
    <definedName name="CLAVADERO1">#REF!</definedName>
    <definedName name="CLAVADERO2" localSheetId="0">#REF!</definedName>
    <definedName name="CLAVADERO2">#REF!</definedName>
    <definedName name="CLAVAMANOS" localSheetId="0">#REF!</definedName>
    <definedName name="CLAVAMANOS">#REF!</definedName>
    <definedName name="CLAVCLI" localSheetId="0">#REF!</definedName>
    <definedName name="CLAVCLI">#REF!</definedName>
    <definedName name="CLAVEMP" localSheetId="0">#REF!</definedName>
    <definedName name="CLAVEMP">#REF!</definedName>
    <definedName name="CLAVO" localSheetId="0">#REF!</definedName>
    <definedName name="CLAVO">#REF!</definedName>
    <definedName name="CLAVOA" localSheetId="0">#REF!</definedName>
    <definedName name="CLAVOA">#REF!</definedName>
    <definedName name="CLAVOGALV" localSheetId="0">#REF!</definedName>
    <definedName name="CLAVOGALV">#REF!</definedName>
    <definedName name="CLAVOGALVCARTON" localSheetId="0">#REF!</definedName>
    <definedName name="CLAVOGALVCARTON">#REF!</definedName>
    <definedName name="Clavos" localSheetId="0">#REF!</definedName>
    <definedName name="Clavos">#REF!</definedName>
    <definedName name="Clavos_2">#N/A</definedName>
    <definedName name="Clavos_3">#N/A</definedName>
    <definedName name="Clavos_Corriente">[19]Insumos!$B$47:$D$47</definedName>
    <definedName name="CLAVOSAC" localSheetId="0">#REF!</definedName>
    <definedName name="CLAVOSAC">#REF!</definedName>
    <definedName name="CLAVOSACERO" localSheetId="0">#REF!</definedName>
    <definedName name="CLAVOSACERO">#REF!</definedName>
    <definedName name="CLAVOSCORRIENTES" localSheetId="0">#REF!</definedName>
    <definedName name="CLAVOSCORRIENTES">#REF!</definedName>
    <definedName name="CLAVOZINC" localSheetId="0">#REF!</definedName>
    <definedName name="CLAVOZINC">#REF!</definedName>
    <definedName name="CLAVPATAS" localSheetId="0">#REF!</definedName>
    <definedName name="CLAVPATAS">#REF!</definedName>
    <definedName name="CLAVPEDES" localSheetId="0">#REF!</definedName>
    <definedName name="CLAVPEDES">#REF!</definedName>
    <definedName name="CLAVSALON" localSheetId="0">#REF!</definedName>
    <definedName name="CLAVSALON">#REF!</definedName>
    <definedName name="CLLAVEDUCHA" localSheetId="0">#REF!</definedName>
    <definedName name="CLLAVEDUCHA">#REF!</definedName>
    <definedName name="CLUCES" localSheetId="0">#REF!</definedName>
    <definedName name="CLUCES">#REF!</definedName>
    <definedName name="CMALLA10" localSheetId="0">#REF!</definedName>
    <definedName name="CMALLA10">#REF!</definedName>
    <definedName name="CMALLA3" localSheetId="0">#REF!</definedName>
    <definedName name="CMALLA3">#REF!</definedName>
    <definedName name="CMALLA4" localSheetId="0">#REF!</definedName>
    <definedName name="CMALLA4">#REF!</definedName>
    <definedName name="CMALLA6" localSheetId="0">#REF!</definedName>
    <definedName name="CMALLA6">#REF!</definedName>
    <definedName name="CMALLA73" localSheetId="0">#REF!</definedName>
    <definedName name="CMALLA73">#REF!</definedName>
    <definedName name="CMEZCLADORA" localSheetId="0">#REF!</definedName>
    <definedName name="CMEZCLADORA">#REF!</definedName>
    <definedName name="CO" localSheetId="0">#REF!</definedName>
    <definedName name="CO">#REF!</definedName>
    <definedName name="CODIGO" localSheetId="0">#REF!</definedName>
    <definedName name="CODIGO">#REF!</definedName>
    <definedName name="CODO1" localSheetId="0">#REF!</definedName>
    <definedName name="CODO1">#REF!</definedName>
    <definedName name="CODO112" localSheetId="0">#REF!</definedName>
    <definedName name="CODO112">#REF!</definedName>
    <definedName name="CODO12" localSheetId="0">#REF!</definedName>
    <definedName name="CODO12">#REF!</definedName>
    <definedName name="CODO2E" localSheetId="0">#REF!</definedName>
    <definedName name="CODO2E">#REF!</definedName>
    <definedName name="CODO3" localSheetId="0">#REF!</definedName>
    <definedName name="CODO3">#REF!</definedName>
    <definedName name="CODO34" localSheetId="0">#REF!</definedName>
    <definedName name="CODO34">#REF!</definedName>
    <definedName name="CODO3E" localSheetId="0">#REF!</definedName>
    <definedName name="CODO3E">#REF!</definedName>
    <definedName name="CODO4" localSheetId="0">#REF!</definedName>
    <definedName name="CODO4">#REF!</definedName>
    <definedName name="CODOCPVC12X90" localSheetId="0">#REF!</definedName>
    <definedName name="CODOCPVC12X90">#REF!</definedName>
    <definedName name="CODOCPVC34X90" localSheetId="0">#REF!</definedName>
    <definedName name="CODOCPVC34X90">#REF!</definedName>
    <definedName name="CODOHG112X90" localSheetId="0">#REF!</definedName>
    <definedName name="CODOHG112X90">#REF!</definedName>
    <definedName name="CODOHG12X90" localSheetId="0">#REF!</definedName>
    <definedName name="CODOHG12X90">#REF!</definedName>
    <definedName name="CODOHG1X90" localSheetId="0">#REF!</definedName>
    <definedName name="CODOHG1X90">#REF!</definedName>
    <definedName name="CODOHG212X90" localSheetId="0">#REF!</definedName>
    <definedName name="CODOHG212X90">#REF!</definedName>
    <definedName name="CODOHG2X90" localSheetId="0">#REF!</definedName>
    <definedName name="CODOHG2X90">#REF!</definedName>
    <definedName name="CODOHG34X90" localSheetId="0">#REF!</definedName>
    <definedName name="CODOHG34X90">#REF!</definedName>
    <definedName name="CODOHG3X90" localSheetId="0">#REF!</definedName>
    <definedName name="CODOHG3X90">#REF!</definedName>
    <definedName name="CODOHG4X90" localSheetId="0">#REF!</definedName>
    <definedName name="CODOHG4X90">#REF!</definedName>
    <definedName name="CODONHG112X90" localSheetId="0">#REF!</definedName>
    <definedName name="CODONHG112X90">#REF!</definedName>
    <definedName name="CODONHG12X90" localSheetId="0">#REF!</definedName>
    <definedName name="CODONHG12X90">#REF!</definedName>
    <definedName name="CODONHG1X90" localSheetId="0">#REF!</definedName>
    <definedName name="CODONHG1X90">#REF!</definedName>
    <definedName name="CODONHG212X90" localSheetId="0">#REF!</definedName>
    <definedName name="CODONHG212X90">#REF!</definedName>
    <definedName name="CODONHG2X90" localSheetId="0">#REF!</definedName>
    <definedName name="CODONHG2X90">#REF!</definedName>
    <definedName name="CODONHG34X90" localSheetId="0">#REF!</definedName>
    <definedName name="CODONHG34X90">#REF!</definedName>
    <definedName name="CODONHG3X90" localSheetId="0">#REF!</definedName>
    <definedName name="CODONHG3X90">#REF!</definedName>
    <definedName name="CODONHG4X90" localSheetId="0">#REF!</definedName>
    <definedName name="CODONHG4X90">#REF!</definedName>
    <definedName name="CODOPVCDREN2X45" localSheetId="0">#REF!</definedName>
    <definedName name="CODOPVCDREN2X45">#REF!</definedName>
    <definedName name="CODOPVCDREN2X90" localSheetId="0">#REF!</definedName>
    <definedName name="CODOPVCDREN2X90">#REF!</definedName>
    <definedName name="CODOPVCDREN3X45" localSheetId="0">#REF!</definedName>
    <definedName name="CODOPVCDREN3X45">#REF!</definedName>
    <definedName name="CODOPVCDREN3X90" localSheetId="0">#REF!</definedName>
    <definedName name="CODOPVCDREN3X90">#REF!</definedName>
    <definedName name="CODOPVCDREN4X45" localSheetId="0">#REF!</definedName>
    <definedName name="CODOPVCDREN4X45">#REF!</definedName>
    <definedName name="CODOPVCDREN4X90" localSheetId="0">#REF!</definedName>
    <definedName name="CODOPVCDREN4X90">#REF!</definedName>
    <definedName name="CODOPVCDREN6X45" localSheetId="0">#REF!</definedName>
    <definedName name="CODOPVCDREN6X45">#REF!</definedName>
    <definedName name="CODOPVCPRES112X90" localSheetId="0">#REF!</definedName>
    <definedName name="CODOPVCPRES112X90">#REF!</definedName>
    <definedName name="CODOPVCPRES12X90" localSheetId="0">#REF!</definedName>
    <definedName name="CODOPVCPRES12X90">#REF!</definedName>
    <definedName name="CODOPVCPRES1X90" localSheetId="0">#REF!</definedName>
    <definedName name="CODOPVCPRES1X90">#REF!</definedName>
    <definedName name="CODOPVCPRES2X90" localSheetId="0">#REF!</definedName>
    <definedName name="CODOPVCPRES2X90">#REF!</definedName>
    <definedName name="CODOPVCPRES34X90" localSheetId="0">#REF!</definedName>
    <definedName name="CODOPVCPRES34X90">#REF!</definedName>
    <definedName name="CODOPVCPRES3X90" localSheetId="0">#REF!</definedName>
    <definedName name="CODOPVCPRES3X90">#REF!</definedName>
    <definedName name="CODOPVCPRES4X90" localSheetId="0">#REF!</definedName>
    <definedName name="CODOPVCPRES4X90">#REF!</definedName>
    <definedName name="CODOPVCPRES6X90" localSheetId="0">#REF!</definedName>
    <definedName name="CODOPVCPRES6X90">#REF!</definedName>
    <definedName name="coe.esp.gra" localSheetId="0">#REF!</definedName>
    <definedName name="coe.esp.gra">#REF!</definedName>
    <definedName name="coef.2">'[33]Desembolso de Caja'!$I$7</definedName>
    <definedName name="coef.adm." localSheetId="0">#REF!</definedName>
    <definedName name="coef.adm.">#REF!</definedName>
    <definedName name="coef.gas.adm">'[17]Datos a Project'!$L$15</definedName>
    <definedName name="COLAEXTLAV" localSheetId="0">#REF!</definedName>
    <definedName name="COLAEXTLAV">#REF!</definedName>
    <definedName name="COLAGUA2SCH40CONTRA" localSheetId="0">#REF!</definedName>
    <definedName name="COLAGUA2SCH40CONTRA">#REF!</definedName>
    <definedName name="COLC1" localSheetId="0">#REF!</definedName>
    <definedName name="COLC1">#REF!</definedName>
    <definedName name="COLC2" localSheetId="0">#REF!</definedName>
    <definedName name="COLC2">#REF!</definedName>
    <definedName name="COLC3CIR" localSheetId="0">#REF!</definedName>
    <definedName name="COLC3CIR">#REF!</definedName>
    <definedName name="COLC4" localSheetId="0">#REF!</definedName>
    <definedName name="COLC4">#REF!</definedName>
    <definedName name="Coloc._bloque_4x_8_x16_pulgs." localSheetId="0">#REF!</definedName>
    <definedName name="Coloc._bloque_4x_8_x16_pulgs.">#REF!</definedName>
    <definedName name="Coloc.Block.4">'[32]Costos Mano de Obra'!$O$38</definedName>
    <definedName name="Coloc.Block.6">'[26]Costos Mano de Obra'!$O$37</definedName>
    <definedName name="Coloc.Ceramica.Pisos">'[26]Costos Mano de Obra'!$O$46</definedName>
    <definedName name="colocblock6">'[30]Analisis Unit. '!$F$24</definedName>
    <definedName name="colorante" localSheetId="0">#REF!</definedName>
    <definedName name="colorante">#REF!</definedName>
    <definedName name="CommHdr" localSheetId="0">#REF!</definedName>
    <definedName name="CommHdr">#REF!</definedName>
    <definedName name="CommLabel" localSheetId="0">#REF!</definedName>
    <definedName name="CommLabel">#REF!</definedName>
    <definedName name="COMPENS" localSheetId="0">#REF!</definedName>
    <definedName name="COMPENS">#REF!</definedName>
    <definedName name="Compresores">[20]EQUIPOS!$I$28</definedName>
    <definedName name="concreto" localSheetId="0">#REF!</definedName>
    <definedName name="concreto">#REF!</definedName>
    <definedName name="concreto_2">#N/A</definedName>
    <definedName name="CONDULET1" localSheetId="0">#REF!</definedName>
    <definedName name="CONDULET1">#REF!</definedName>
    <definedName name="CONDULET112" localSheetId="0">#REF!</definedName>
    <definedName name="CONDULET112">#REF!</definedName>
    <definedName name="CONDULET2" localSheetId="0">#REF!</definedName>
    <definedName name="CONDULET2">#REF!</definedName>
    <definedName name="CONDULET3" localSheetId="0">#REF!</definedName>
    <definedName name="CONDULET3">#REF!</definedName>
    <definedName name="CONDULET34" localSheetId="0">#REF!</definedName>
    <definedName name="CONDULET34">#REF!</definedName>
    <definedName name="CONDULET4" localSheetId="0">#REF!</definedName>
    <definedName name="CONDULET4">#REF!</definedName>
    <definedName name="CONEXBAJ4SDR41A6CONTRA" localSheetId="0">#REF!</definedName>
    <definedName name="CONEXBAJ4SDR41A6CONTRA">#REF!</definedName>
    <definedName name="CONEXCLOACA" localSheetId="0">#REF!</definedName>
    <definedName name="CONEXCLOACA">#REF!</definedName>
    <definedName name="CONFPUERTABISCLA" localSheetId="0">#REF!</definedName>
    <definedName name="CONFPUERTABISCLA">#REF!</definedName>
    <definedName name="CONFPUERTACLA" localSheetId="0">#REF!</definedName>
    <definedName name="CONFPUERTACLA">#REF!</definedName>
    <definedName name="CONFPUERTAFORROZINC" localSheetId="0">#REF!</definedName>
    <definedName name="CONFPUERTAFORROZINC">#REF!</definedName>
    <definedName name="CONFPUERTAPLUM" localSheetId="0">#REF!</definedName>
    <definedName name="CONFPUERTAPLUM">#REF!</definedName>
    <definedName name="CONTENTELFORDM">[15]Ana!$F$343</definedName>
    <definedName name="CONTENTELFORDM3">[15]Ana!$F$342</definedName>
    <definedName name="control" localSheetId="0">#REF!</definedName>
    <definedName name="control">#REF!</definedName>
    <definedName name="control_2">"$#REF!.$#REF!$#REF!:#REF!#REF!"</definedName>
    <definedName name="control_3">"$#REF!.$#REF!$#REF!:#REF!#REF!"</definedName>
    <definedName name="CORINAL12FALDA" localSheetId="0">#REF!</definedName>
    <definedName name="CORINAL12FALDA">#REF!</definedName>
    <definedName name="CORINALCEM" localSheetId="0">#REF!</definedName>
    <definedName name="CORINALCEM">#REF!</definedName>
    <definedName name="CORINALFALDA" localSheetId="0">#REF!</definedName>
    <definedName name="CORINALFALDA">#REF!</definedName>
    <definedName name="CORINALPEQ" localSheetId="0">#REF!</definedName>
    <definedName name="CORINALPEQ">#REF!</definedName>
    <definedName name="correa8">[13]analisis!$G$773</definedName>
    <definedName name="Corte_y_Bote_Material____C_E" localSheetId="0">[7]Insumos!#REF!</definedName>
    <definedName name="Corte_y_Bote_Material____C_E">[7]Insumos!#REF!</definedName>
    <definedName name="CORTEEQUIPO" localSheetId="0">#REF!</definedName>
    <definedName name="CORTEEQUIPO">#REF!</definedName>
    <definedName name="costo.alquiler.casa">'[17]Analisis Unitarios'!$F$56</definedName>
    <definedName name="costo.andamio.panete">'[17]Analisis Unitarios'!$F$35</definedName>
    <definedName name="costo.bajada.block">'[17]Analisis Unitarios'!$F$37</definedName>
    <definedName name="costo.bajada.ladrillo">'[17]Analisis Unitarios'!$F$38</definedName>
    <definedName name="costo.bajada.mat.m3">'[17]Analisis Unitarios'!$F$39</definedName>
    <definedName name="costo.block8">'[17]Analisis Unitarios'!$F$74</definedName>
    <definedName name="costo.camion.cisterna">'[17]Analisis Unitarios'!$E$331</definedName>
    <definedName name="costo.carguio.exc">'[34]Analisis Unitarios'!$E$173</definedName>
    <definedName name="costo.carguio.mat">'[17]Analisis Unitarios'!$E$526</definedName>
    <definedName name="costo.codo.pvc.media.presion" localSheetId="0">#REF!</definedName>
    <definedName name="costo.codo.pvc.media.presion">#REF!</definedName>
    <definedName name="costo.coloc.afalto.2.5.pulg">'[17]Analisis Unitarios'!$F$61</definedName>
    <definedName name="costo.coloc.guardera">'[17]Analisis Unitarios'!$F$36</definedName>
    <definedName name="costo.demoli.baden">'[17]Analisis Unitarios'!$E$1687</definedName>
    <definedName name="costo.demoli.registro.1.5">'[17]Analisis Unitarios'!$E$1673</definedName>
    <definedName name="costo.enc.des.losas.35">'[17]Analisis Unitarios'!$F$43</definedName>
    <definedName name="costo.enc.des.muro.20">'[17]Analisis Unitarios'!$F$42</definedName>
    <definedName name="costo.fd.cemento">'[17]Analisis Unitarios'!$F$122</definedName>
    <definedName name="costo.gl.ac30">'[17]Analisis Unitarios'!$F$129</definedName>
    <definedName name="costo.gl.aceite.formaleta">'[17]Analisis Unitarios'!$F$70</definedName>
    <definedName name="costo.gl.agua">'[17]Analisis Unitarios'!$F$120</definedName>
    <definedName name="costo.gl.gasoil">'[17]Analisis Unitarios'!$F$97</definedName>
    <definedName name="costo.gl.gasolina.reg">'[17]Analisis Unitarios'!$F$99</definedName>
    <definedName name="costo.gl.kerone">'[17]Analisis Unitarios'!$F$130</definedName>
    <definedName name="costo.gl.tangi" localSheetId="0">#REF!</definedName>
    <definedName name="costo.gl.tangi">#REF!</definedName>
    <definedName name="costo.grader.cat.140h">'[17]Analisis Unitarios'!$E$305</definedName>
    <definedName name="costo.horm.ind.140">'[17]Analisis Unitarios'!$F$103</definedName>
    <definedName name="costo.horm.ind.180">'[17]Analisis Unitarios'!$F$105</definedName>
    <definedName name="costo.horm.ind.210">'[17]Analisis Unitarios'!$F$106</definedName>
    <definedName name="costo.horm.ind.240">'[17]Analisis Unitarios'!$F$107</definedName>
    <definedName name="costo.ladrillo">'[17]Analisis Unitarios'!$F$77</definedName>
    <definedName name="costo.lb.ala.12">'[17]Analisis Unitarios'!$F$80</definedName>
    <definedName name="costo.lb.ala.18">'[17]Analisis Unitarios'!$F$79</definedName>
    <definedName name="costo.lb.clavo.corriente">'[17]Analisis Unitarios'!$F$73</definedName>
    <definedName name="costo.letrero.preventivo">'[17]Analisis Unitarios'!$F$113</definedName>
    <definedName name="costo.m2.distrib">'[17]Analisis Unitarios'!$E$1701</definedName>
    <definedName name="costo.m2.distrib.agreg">'[17]Analisis Unitarios'!$E$1712</definedName>
    <definedName name="costo.m3.arena">'[17]Analisis Unitarios'!$F$124</definedName>
    <definedName name="costo.m3.arena.panete">'[17]Analisis Unitarios'!$F$119</definedName>
    <definedName name="costo.m3.arena.rell">'[17]Analisis Unitarios'!$F$125</definedName>
    <definedName name="costo.m3.base">'[17]Analisis Unitarios'!$F$126</definedName>
    <definedName name="costo.m3.bomba.arrastre">'[17]Analisis Unitarios'!$F$109</definedName>
    <definedName name="costo.m3.grava">'[17]Analisis Unitarios'!$F$128</definedName>
    <definedName name="costo.m3.gravoarena">'[17]Analisis Unitarios'!$F$123</definedName>
    <definedName name="costo.m3.horm.trompo">'[17]Analisis Unitarios'!$E$700</definedName>
    <definedName name="costo.m3.sub.base">'[17]Analisis Unitarios'!$F$127</definedName>
    <definedName name="costo.mat.relleno">'[17]Analisis Unitarios'!$F$121</definedName>
    <definedName name="costo.mezcla.1.3">'[17]Analisis Unitarios'!$E$673</definedName>
    <definedName name="costo.mezcla.1.3.5">'[17]Analisis Unitarios'!$E$683</definedName>
    <definedName name="costo.ml.hilo.nylon">'[17]Analisis Unitarios'!$F$72</definedName>
    <definedName name="costo.mo.acera">'[17]Analisis Unitarios'!$F$41</definedName>
    <definedName name="costo.mo.block.8">'[17]Analisis Unitarios'!$F$30</definedName>
    <definedName name="costo.mo.conten">'[17]Analisis Unitarios'!$F$40</definedName>
    <definedName name="costo.mo.ladrillo">'[17]Analisis Unitarios'!$F$33</definedName>
    <definedName name="costo.mo.m2.panete">'[17]Analisis Unitarios'!$F$34</definedName>
    <definedName name="costo.mo.qq.acero">'[17]Analisis Unitarios'!$F$44</definedName>
    <definedName name="costo.mortero.panete">'[17]Analisis Unitarios'!$E$691</definedName>
    <definedName name="costo.p2.pinobruto">'[17]Analisis Unitarios'!$F$71</definedName>
    <definedName name="costo.pala.966">'[34]Analisis Unitarios'!$E$151</definedName>
    <definedName name="costo.pala.cat.966d">'[17]Analisis Unitarios'!$E$313</definedName>
    <definedName name="costo.panete">'[17]Analisis Unitarios'!$E$711</definedName>
    <definedName name="costo.pl.madera.4.2">'[17]Analisis Unitarios'!$F$69</definedName>
    <definedName name="costo.plancha.madera.4.8">'[17]Analisis Unitarios'!$F$68</definedName>
    <definedName name="costo.qq.acero">'[17]Analisis Unitarios'!$F$78</definedName>
    <definedName name="costo.retro.cat.225">'[17]Analisis Unitarios'!$E$289</definedName>
    <definedName name="costo.retro.cat.416">'[17]Analisis Unitarios'!$E$297</definedName>
    <definedName name="costo.rodillo.dinapac.ca25">'[17]Analisis Unitarios'!$E$321</definedName>
    <definedName name="costo.sumin.asfalto">'[17]Analisis Unitarios'!$F$60</definedName>
    <definedName name="costo.tapa.registro">'[17]Analisis Unitarios'!$F$67</definedName>
    <definedName name="costo.transp.gl.ac30">'[17]Analisis Unitarios'!$F$131</definedName>
    <definedName name="costo.traslado.corto.patana">'[17]Analisis Unitarios'!$F$96</definedName>
    <definedName name="costo.traslado.largo.patana">'[17]Analisis Unitarios'!$F$95</definedName>
    <definedName name="costo.tub.18">'[17]Analisis Unitarios'!$F$93</definedName>
    <definedName name="costo.tub.21">'[17]Analisis Unitarios'!$F$92</definedName>
    <definedName name="costo.tub.24">'[17]Analisis Unitarios'!$F$91</definedName>
    <definedName name="costo.tub.36">'[17]Analisis Unitarios'!$F$89</definedName>
    <definedName name="costo.tub.42">'[17]Analisis Unitarios'!$F$88</definedName>
    <definedName name="costo.tub.48">'[17]Analisis Unitarios'!$F$87</definedName>
    <definedName name="costo.tub.60">'[17]Analisis Unitarios'!$F$86</definedName>
    <definedName name="costo.tub.72">'[17]Analisis Unitarios'!$F$85</definedName>
    <definedName name="costo.tub.8">'[17]Analisis Unitarios'!$F$94</definedName>
    <definedName name="costo.tubo.pvc.media.presion" localSheetId="0">#REF!</definedName>
    <definedName name="costo.tubo.pvc.media.presion">#REF!</definedName>
    <definedName name="costocapataz">'[30]Analisis Unit. '!$G$3</definedName>
    <definedName name="costoobrero">'[30]Analisis Unit. '!$G$5</definedName>
    <definedName name="costotecesp">'[30]Analisis Unit. '!$G$4</definedName>
    <definedName name="COT_302" localSheetId="0">#REF!</definedName>
    <definedName name="COT_302">#REF!</definedName>
    <definedName name="COT_360" localSheetId="0">#REF!</definedName>
    <definedName name="COT_360">#REF!</definedName>
    <definedName name="COT_361" localSheetId="0">#REF!</definedName>
    <definedName name="COT_361">#REF!</definedName>
    <definedName name="COT_364" localSheetId="0">#REF!</definedName>
    <definedName name="COT_364">#REF!</definedName>
    <definedName name="COTIZADO_EN" localSheetId="0">#REF!</definedName>
    <definedName name="COTIZADO_EN">#REF!</definedName>
    <definedName name="CPANEL" localSheetId="0">#REF!</definedName>
    <definedName name="CPANEL">#REF!</definedName>
    <definedName name="cprestamo">[31]EQUIPOS!$D$27</definedName>
    <definedName name="CPVC" localSheetId="0">#REF!</definedName>
    <definedName name="CPVC">#REF!</definedName>
    <definedName name="CPVCTANGIT125" localSheetId="0">#REF!</definedName>
    <definedName name="CPVCTANGIT125">#REF!</definedName>
    <definedName name="CPVCTANGIT230" localSheetId="0">#REF!</definedName>
    <definedName name="CPVCTANGIT230">#REF!</definedName>
    <definedName name="CPVCTANGIT460" localSheetId="0">#REF!</definedName>
    <definedName name="CPVCTANGIT460">#REF!</definedName>
    <definedName name="CPVCTANGIT920" localSheetId="0">#REF!</definedName>
    <definedName name="CPVCTANGIT920">#REF!</definedName>
    <definedName name="CRISTMIN" localSheetId="0">#REF!</definedName>
    <definedName name="CRISTMIN">#REF!</definedName>
    <definedName name="CSALIDA1" localSheetId="0">#REF!</definedName>
    <definedName name="CSALIDA1">#REF!</definedName>
    <definedName name="CSALIDA112" localSheetId="0">#REF!</definedName>
    <definedName name="CSALIDA112">#REF!</definedName>
    <definedName name="CSALIDA114" localSheetId="0">#REF!</definedName>
    <definedName name="CSALIDA114">#REF!</definedName>
    <definedName name="CSALIDA12Y34" localSheetId="0">#REF!</definedName>
    <definedName name="CSALIDA12Y34">#REF!</definedName>
    <definedName name="CSALIDA2" localSheetId="0">#REF!</definedName>
    <definedName name="CSALIDA2">#REF!</definedName>
    <definedName name="CTC" localSheetId="0">#REF!</definedName>
    <definedName name="CTC">#REF!</definedName>
    <definedName name="CTEJA" localSheetId="0">#REF!</definedName>
    <definedName name="CTEJA">#REF!</definedName>
    <definedName name="CTG1CAM" localSheetId="0">#REF!</definedName>
    <definedName name="CTG1CAM">#REF!</definedName>
    <definedName name="CTG2CAM" localSheetId="0">#REF!</definedName>
    <definedName name="CTG2CAM">#REF!</definedName>
    <definedName name="CTIMBRECOR" localSheetId="0">#REF!</definedName>
    <definedName name="CTIMBRECOR">#REF!</definedName>
    <definedName name="CTUBHG12Y34" localSheetId="0">#REF!</definedName>
    <definedName name="CTUBHG12Y34">#REF!</definedName>
    <definedName name="Cuadro_Resumen" localSheetId="0">#REF!</definedName>
    <definedName name="Cuadro_Resumen">#REF!</definedName>
    <definedName name="CUB" localSheetId="0">[1]Presup.!#REF!</definedName>
    <definedName name="CUB">[1]Presup.!#REF!</definedName>
    <definedName name="Cubo_para_vaciado_de_Hormigón" localSheetId="0">#REF!</definedName>
    <definedName name="Cubo_para_vaciado_de_Hormigón">#REF!</definedName>
    <definedName name="Cubo_para_vaciado_de_Hormigón_2">#N/A</definedName>
    <definedName name="Cubo_para_vaciado_de_Hormigón_3">#N/A</definedName>
    <definedName name="CUBREFALTA38" localSheetId="0">#REF!</definedName>
    <definedName name="CUBREFALTA38">#REF!</definedName>
    <definedName name="cunetasi" localSheetId="0">#REF!</definedName>
    <definedName name="cunetasi">#REF!</definedName>
    <definedName name="cunetasii" localSheetId="0">#REF!</definedName>
    <definedName name="cunetasii">#REF!</definedName>
    <definedName name="cunetasiii" localSheetId="0">#REF!</definedName>
    <definedName name="cunetasiii">#REF!</definedName>
    <definedName name="cunetasiiii" localSheetId="0">#REF!</definedName>
    <definedName name="cunetasiiii">#REF!</definedName>
    <definedName name="Curado_y_Aditivo" localSheetId="0">#REF!</definedName>
    <definedName name="Curado_y_Aditivo">#REF!</definedName>
    <definedName name="Curado_y_Aditivo_2">#N/A</definedName>
    <definedName name="Curado_y_Aditivo_3">#N/A</definedName>
    <definedName name="CVERTEDERO" localSheetId="0">#REF!</definedName>
    <definedName name="CVERTEDERO">#REF!</definedName>
    <definedName name="cvi" localSheetId="0">#REF!</definedName>
    <definedName name="cvi">#REF!</definedName>
    <definedName name="cvii" localSheetId="0">#REF!</definedName>
    <definedName name="cvii">#REF!</definedName>
    <definedName name="cviii" localSheetId="0">#REF!</definedName>
    <definedName name="cviii">#REF!</definedName>
    <definedName name="cviiii" localSheetId="0">#REF!</definedName>
    <definedName name="cviiii">#REF!</definedName>
    <definedName name="CZINC" localSheetId="0">#REF!</definedName>
    <definedName name="CZINC">#REF!</definedName>
    <definedName name="CZOCCOR" localSheetId="0">#REF!</definedName>
    <definedName name="CZOCCOR">#REF!</definedName>
    <definedName name="CZOCCORESC" localSheetId="0">#REF!</definedName>
    <definedName name="CZOCCORESC">#REF!</definedName>
    <definedName name="CZOCGRAESC" localSheetId="0">#REF!</definedName>
    <definedName name="CZOCGRAESC">#REF!</definedName>
    <definedName name="CZOCGRAPISO" localSheetId="0">#REF!</definedName>
    <definedName name="CZOCGRAPISO">#REF!</definedName>
    <definedName name="D" localSheetId="0">[35]peso!#REF!</definedName>
    <definedName name="D">[35]peso!#REF!</definedName>
    <definedName name="D_2">#N/A</definedName>
    <definedName name="D_3">#N/A</definedName>
    <definedName name="D7H">[20]EQUIPOS!$I$9</definedName>
    <definedName name="D8K">[20]EQUIPOS!$I$8</definedName>
    <definedName name="d8r" localSheetId="0">'[18]Listado Equipos a utilizar'!#REF!</definedName>
    <definedName name="d8r">'[18]Listado Equipos a utilizar'!#REF!</definedName>
    <definedName name="D8T">'[22]Resumen Precio Equipos'!$I$13</definedName>
    <definedName name="DD" localSheetId="0">#REF!</definedName>
    <definedName name="DD">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4" localSheetId="0">#REF!</definedName>
    <definedName name="DEDE4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DEDE8" localSheetId="0">#REF!</definedName>
    <definedName name="DEDE8">#REF!</definedName>
    <definedName name="deducciones" localSheetId="0">#REF!</definedName>
    <definedName name="deducciones">#REF!</definedName>
    <definedName name="deducciones_2">"$#REF!.$M$62"</definedName>
    <definedName name="deducciones_3">"$#REF!.$M$62"</definedName>
    <definedName name="del" localSheetId="0">#REF!</definedName>
    <definedName name="del">#REF!</definedName>
    <definedName name="demo" localSheetId="0">#REF!</definedName>
    <definedName name="demo">#REF!</definedName>
    <definedName name="DERRCEMBLANCO" localSheetId="0">#REF!</definedName>
    <definedName name="DERRCEMBLANCO">#REF!</definedName>
    <definedName name="DERRCEMGRIS" localSheetId="0">#REF!</definedName>
    <definedName name="DERRCEMGRIS">#REF!</definedName>
    <definedName name="Derretido_Blanco">[19]Insumos!$B$50:$D$50</definedName>
    <definedName name="DERRETIDOBCO" localSheetId="0">#REF!</definedName>
    <definedName name="DERRETIDOBCO">#REF!</definedName>
    <definedName name="DERRETIDOBLANCO" localSheetId="0">#REF!</definedName>
    <definedName name="DERRETIDOBLANCO">#REF!</definedName>
    <definedName name="DERRETIDOCOLOR" localSheetId="0">#REF!</definedName>
    <definedName name="DERRETIDOCOLOR">#REF!</definedName>
    <definedName name="derretidocrema" localSheetId="0">#REF!</definedName>
    <definedName name="derretidocrema">#REF!</definedName>
    <definedName name="DERRETIDOGRIS" localSheetId="0">#REF!</definedName>
    <definedName name="DERRETIDOGRIS">#REF!</definedName>
    <definedName name="Desagüe_de_piso_de_2______INST." localSheetId="0">[7]Insumos!#REF!</definedName>
    <definedName name="Desagüe_de_piso_de_2______INST.">[7]Insumos!#REF!</definedName>
    <definedName name="Desagüe_de_techo_de_3" localSheetId="0">[7]Insumos!#REF!</definedName>
    <definedName name="Desagüe_de_techo_de_3">[7]Insumos!#REF!</definedName>
    <definedName name="Desagüe_de_techo_de_4" localSheetId="0">[7]Insumos!#REF!</definedName>
    <definedName name="Desagüe_de_techo_de_4">[7]Insumos!#REF!</definedName>
    <definedName name="DESAGUEBANERA" localSheetId="0">#REF!</definedName>
    <definedName name="DESAGUEBANERA">#REF!</definedName>
    <definedName name="DESAGUEDOBLEFRE" localSheetId="0">#REF!</definedName>
    <definedName name="DESAGUEDOBLEFRE">#REF!</definedName>
    <definedName name="DESCRIPCION" localSheetId="0">#REF!</definedName>
    <definedName name="DESCRIPCION">#REF!</definedName>
    <definedName name="DESENCARCO" localSheetId="0">#REF!</definedName>
    <definedName name="DESENCARCO">#REF!</definedName>
    <definedName name="DESENCCOL" localSheetId="0">#REF!</definedName>
    <definedName name="DESENCCOL">#REF!</definedName>
    <definedName name="DESENCDIN" localSheetId="0">#REF!</definedName>
    <definedName name="DESENCDIN">#REF!</definedName>
    <definedName name="DESENCFP275" localSheetId="0">#REF!</definedName>
    <definedName name="DESENCFP275">#REF!</definedName>
    <definedName name="DESENCFPADIC" localSheetId="0">#REF!</definedName>
    <definedName name="DESENCFPADIC">#REF!</definedName>
    <definedName name="DESENCVIGA" localSheetId="0">#REF!</definedName>
    <definedName name="DESENCVIGA">#REF!</definedName>
    <definedName name="desi" localSheetId="0">#REF!</definedName>
    <definedName name="desi">#REF!</definedName>
    <definedName name="desii" localSheetId="0">#REF!</definedName>
    <definedName name="desii">#REF!</definedName>
    <definedName name="desiii" localSheetId="0">#REF!</definedName>
    <definedName name="desiii">#REF!</definedName>
    <definedName name="desiiii" localSheetId="0">#REF!</definedName>
    <definedName name="desiiii">#REF!</definedName>
    <definedName name="DESMANTSE500CONTRA" localSheetId="0">#REF!</definedName>
    <definedName name="DESMANTSE500CONTRA">#REF!</definedName>
    <definedName name="desp" localSheetId="0">#REF!</definedName>
    <definedName name="desp">#REF!</definedName>
    <definedName name="DESP24">[15]Ana!$F$3809</definedName>
    <definedName name="DESP34">[15]Ana!$F$3819</definedName>
    <definedName name="DESP44">[15]Ana!$F$3829</definedName>
    <definedName name="DESP46" localSheetId="0">#REF!</definedName>
    <definedName name="DESP46">#REF!</definedName>
    <definedName name="DESPISO2CONTRA" localSheetId="0">#REF!</definedName>
    <definedName name="DESPISO2CONTRA">#REF!</definedName>
    <definedName name="DESPLU3">[15]Ana!$F$352</definedName>
    <definedName name="DESPLU4">[15]Ana!$F$359</definedName>
    <definedName name="desvi" localSheetId="0">#REF!</definedName>
    <definedName name="desvi">#REF!</definedName>
    <definedName name="desvii" localSheetId="0">#REF!</definedName>
    <definedName name="desvii">#REF!</definedName>
    <definedName name="desviii" localSheetId="0">#REF!</definedName>
    <definedName name="desviii">#REF!</definedName>
    <definedName name="desviiii" localSheetId="0">#REF!</definedName>
    <definedName name="desviiii">#REF!</definedName>
    <definedName name="DFC">'[36]V.Tierras A'!$H$17</definedName>
    <definedName name="dia.ayud.equip">'[17]Analisis Unitarios'!$F$16</definedName>
    <definedName name="dia.bomba">'[17]Analisis Unitarios'!$F$51</definedName>
    <definedName name="dia.cadenero">'[17]Analisis Unitarios'!$F$19</definedName>
    <definedName name="dia.camion.distrib">'[17]Analisis Unitarios'!$F$59</definedName>
    <definedName name="dia.capataz">'[17]Analisis Unitarios'!$F$10</definedName>
    <definedName name="dia.chofer.liv">'[17]Analisis Unitarios'!$F$21</definedName>
    <definedName name="dia.distribuidor.agreg">'[17]Analisis Unitarios'!$F$62</definedName>
    <definedName name="dia.nivelador">'[17]Analisis Unitarios'!$F$18</definedName>
    <definedName name="dia.obrero">'[17]Analisis Unitarios'!$F$14</definedName>
    <definedName name="dia.obrero.1ra" localSheetId="0">#REF!</definedName>
    <definedName name="dia.obrero.1ra">#REF!</definedName>
    <definedName name="dia.operador">'[17]Analisis Unitarios'!$F$15</definedName>
    <definedName name="dia.tec.1ra">'[17]Analisis Unitarios'!$F$12</definedName>
    <definedName name="dia.tec.esp" localSheetId="0">#REF!</definedName>
    <definedName name="dia.tec.esp">#REF!</definedName>
    <definedName name="dia.topografo">'[17]Analisis Unitarios'!$F$17</definedName>
    <definedName name="dia.trompo.lig">'[17]Analisis Unitarios'!$F$54</definedName>
    <definedName name="diames" localSheetId="0">#REF!</definedName>
    <definedName name="diames">#REF!</definedName>
    <definedName name="Diesel" localSheetId="0">[7]Insumos!#REF!</definedName>
    <definedName name="Diesel">[7]Insumos!#REF!</definedName>
    <definedName name="DISTAGUAYMOCONTRA" localSheetId="0">#REF!</definedName>
    <definedName name="DISTAGUAYMOCONTRA">#REF!</definedName>
    <definedName name="distribuidor">'[18]Listado Equipos a utilizar'!$I$12</definedName>
    <definedName name="DIVISA" localSheetId="0">#REF!</definedName>
    <definedName name="DIVISA">#REF!</definedName>
    <definedName name="dolar" localSheetId="0">#REF!</definedName>
    <definedName name="dolar">#REF!</definedName>
    <definedName name="drenajei" localSheetId="0">#REF!</definedName>
    <definedName name="drenajei">#REF!</definedName>
    <definedName name="drenajeii" localSheetId="0">#REF!</definedName>
    <definedName name="drenajeii">#REF!</definedName>
    <definedName name="drenajeiii" localSheetId="0">#REF!</definedName>
    <definedName name="drenajeiii">#REF!</definedName>
    <definedName name="drenajeiiii" localSheetId="0">#REF!</definedName>
    <definedName name="drenajeiiii">#REF!</definedName>
    <definedName name="drenajeiiiii" localSheetId="0">#REF!</definedName>
    <definedName name="drenajeiiiii">#REF!</definedName>
    <definedName name="drenajeiiiiii" localSheetId="0">#REF!</definedName>
    <definedName name="drenajeiiiiii">#REF!</definedName>
    <definedName name="drenajeiiiiiii" localSheetId="0">#REF!</definedName>
    <definedName name="drenajeiiiiiii">#REF!</definedName>
    <definedName name="dtecnica">'[22]Resumen Precio Equipos'!$C$27</definedName>
    <definedName name="DUCHAFRIAHG">[15]Ana!$F$3862</definedName>
    <definedName name="DUCHAPVC" localSheetId="0">#REF!</definedName>
    <definedName name="DUCHAPVC">#REF!</definedName>
    <definedName name="DUCHAPVCCPVC" localSheetId="0">#REF!</definedName>
    <definedName name="DUCHAPVCCPVC">#REF!</definedName>
    <definedName name="dulce" localSheetId="0">#REF!</definedName>
    <definedName name="dulce">#REF!</definedName>
    <definedName name="dur" localSheetId="0">#REF!</definedName>
    <definedName name="dur">#REF!</definedName>
    <definedName name="DYNACA25">[20]EQUIPOS!$I$13</definedName>
    <definedName name="E" localSheetId="0">#REF!</definedName>
    <definedName name="E">#REF!</definedName>
    <definedName name="e214bft" localSheetId="0">'[18]Listado Equipos a utilizar'!#REF!</definedName>
    <definedName name="e214bft">'[18]Listado Equipos a utilizar'!#REF!</definedName>
    <definedName name="e320b" localSheetId="0">'[18]Listado Equipos a utilizar'!#REF!</definedName>
    <definedName name="e320b">'[18]Listado Equipos a utilizar'!#REF!</definedName>
    <definedName name="EMERGE" localSheetId="0" hidden="1">'[23]ANALISIS STO DGO'!#REF!</definedName>
    <definedName name="EMERGE" hidden="1">'[23]ANALISIS STO DGO'!#REF!</definedName>
    <definedName name="EMERGENCY" localSheetId="0" hidden="1">'[23]ANALISIS STO DGO'!#REF!</definedName>
    <definedName name="EMERGENCY" hidden="1">'[23]ANALISIS STO DGO'!#REF!</definedName>
    <definedName name="Empalme_de_Pilotes" localSheetId="0">#REF!</definedName>
    <definedName name="Empalme_de_Pilotes">#REF!</definedName>
    <definedName name="Empalme_de_Pilotes_2">#N/A</definedName>
    <definedName name="Empalme_de_Pilotes_3">#N/A</definedName>
    <definedName name="EMPALME2" localSheetId="0">#REF!</definedName>
    <definedName name="EMPALME2">#REF!</definedName>
    <definedName name="EMPALME3" localSheetId="0">#REF!</definedName>
    <definedName name="EMPALME3">#REF!</definedName>
    <definedName name="EMPALME4" localSheetId="0">#REF!</definedName>
    <definedName name="EMPALME4">#REF!</definedName>
    <definedName name="EMPALME6" localSheetId="0">#REF!</definedName>
    <definedName name="EMPALME6">#REF!</definedName>
    <definedName name="EMPCOL">[15]Ana!$F$387</definedName>
    <definedName name="EMPEXTMA">[15]Ana!$F$407</definedName>
    <definedName name="EMPINTCONACEROYMALLACONTRA" localSheetId="0">#REF!</definedName>
    <definedName name="EMPINTCONACEROYMALLACONTRA">#REF!</definedName>
    <definedName name="EMPINTMA">[15]Ana!$F$399</definedName>
    <definedName name="EMPPULSCOL">[15]Ana!$F$438</definedName>
    <definedName name="EMPRAS">[15]Ana!$F$415</definedName>
    <definedName name="EMPRUS">[15]Ana!$F$430</definedName>
    <definedName name="EMPTECHO">[15]Ana!$F$423</definedName>
    <definedName name="Encache">[20]OBRAMANO!$F$43</definedName>
    <definedName name="encai" localSheetId="0">#REF!</definedName>
    <definedName name="encai">#REF!</definedName>
    <definedName name="encaii" localSheetId="0">#REF!</definedName>
    <definedName name="encaii">#REF!</definedName>
    <definedName name="encaiii" localSheetId="0">#REF!</definedName>
    <definedName name="encaiii">#REF!</definedName>
    <definedName name="encaiiii" localSheetId="0">#REF!</definedName>
    <definedName name="encaiiii">#REF!</definedName>
    <definedName name="eqacero" localSheetId="0">'[18]Listado Equipos a utilizar'!#REF!</definedName>
    <definedName name="eqacero">'[18]Listado Equipos a utilizar'!#REF!</definedName>
    <definedName name="EQU_12" localSheetId="0">#REF!</definedName>
    <definedName name="EQU_12">#REF!</definedName>
    <definedName name="EQU_18" localSheetId="0">#REF!</definedName>
    <definedName name="EQU_18">#REF!</definedName>
    <definedName name="EQU_25" localSheetId="0">#REF!</definedName>
    <definedName name="EQU_25">#REF!</definedName>
    <definedName name="EQU_27" localSheetId="0">#REF!</definedName>
    <definedName name="EQU_27">#REF!</definedName>
    <definedName name="EQU_36" localSheetId="0">#REF!</definedName>
    <definedName name="EQU_36">#REF!</definedName>
    <definedName name="EQU_38" localSheetId="0">#REF!</definedName>
    <definedName name="EQU_38">#REF!</definedName>
    <definedName name="EQU_49" localSheetId="0">#REF!</definedName>
    <definedName name="EQU_49">#REF!</definedName>
    <definedName name="EQU_5" localSheetId="0">#REF!</definedName>
    <definedName name="EQU_5">#REF!</definedName>
    <definedName name="EQU_53" localSheetId="0">#REF!</definedName>
    <definedName name="EQU_53">#REF!</definedName>
    <definedName name="Escalones_Granito_Fondo_Blanco____Incl._H_y_C_H" localSheetId="0">[7]Insumos!#REF!</definedName>
    <definedName name="Escalones_Granito_Fondo_Blanco____Incl._H_y_C_H">[7]Insumos!#REF!</definedName>
    <definedName name="escari" localSheetId="0">#REF!</definedName>
    <definedName name="escari">#REF!</definedName>
    <definedName name="escarii" localSheetId="0">#REF!</definedName>
    <definedName name="escarii">#REF!</definedName>
    <definedName name="escariii" localSheetId="0">#REF!</definedName>
    <definedName name="escariii">#REF!</definedName>
    <definedName name="escariiii" localSheetId="0">#REF!</definedName>
    <definedName name="escariiii">#REF!</definedName>
    <definedName name="ESCGRA23B">[15]Ana!$F$467</definedName>
    <definedName name="ESCGRA23C">[15]Ana!$F$473</definedName>
    <definedName name="ESCGRA23G">[15]Ana!$F$479</definedName>
    <definedName name="ESCGRABOTB">[15]Ana!$F$485</definedName>
    <definedName name="ESCGRABOTC">[15]Ana!$F$491</definedName>
    <definedName name="ESCMARAGLPR" localSheetId="0">'[37]analisis unitarios'!#REF!</definedName>
    <definedName name="ESCMARAGLPR">'[37]analisis unitarios'!#REF!</definedName>
    <definedName name="escobillones" localSheetId="0">'[18]Listado Equipos a utilizar'!#REF!</definedName>
    <definedName name="escobillones">'[18]Listado Equipos a utilizar'!#REF!</definedName>
    <definedName name="ESCSUPCHAB" localSheetId="0">#REF!</definedName>
    <definedName name="ESCSUPCHAB">#REF!</definedName>
    <definedName name="ESCSUPCHAC">[15]Ana!$F$509</definedName>
    <definedName name="ESCVIBB">[15]Ana!$F$515</definedName>
    <definedName name="ESCVIBC">[15]Ana!$F$521</definedName>
    <definedName name="ESCVIBG">[15]Ana!$F$527</definedName>
    <definedName name="Eslingas" localSheetId="0">#REF!</definedName>
    <definedName name="Eslingas">#REF!</definedName>
    <definedName name="Eslingas_2">#N/A</definedName>
    <definedName name="Eslingas_3">#N/A</definedName>
    <definedName name="Estopa">[19]Insumos!$B$67:$D$67</definedName>
    <definedName name="ESTRIA">[15]Ana!$F$448</definedName>
    <definedName name="ESTRUCTMET" localSheetId="0">#REF!</definedName>
    <definedName name="ESTRUCTMET">#REF!</definedName>
    <definedName name="ex320b" localSheetId="0">'[18]Listado Equipos a utilizar'!#REF!</definedName>
    <definedName name="ex320b">'[18]Listado Equipos a utilizar'!#REF!</definedName>
    <definedName name="exc.car.equipo.3m">'[17]Analisis Unitarios'!$E$545</definedName>
    <definedName name="exc.carguio.equipo.45m">'[17]Analisis Unitarios'!$E$546</definedName>
    <definedName name="exc.equipo.4.5m">'[17]Analisis Unitarios'!$E$543</definedName>
    <definedName name="exc.motoniveladora">'[17]Analisis Unitarios'!$E$511</definedName>
    <definedName name="ExC_003" localSheetId="0">#REF!</definedName>
    <definedName name="ExC_003">#REF!</definedName>
    <definedName name="ExC_004" localSheetId="0">#REF!</definedName>
    <definedName name="ExC_004">#REF!</definedName>
    <definedName name="EXC_NO_CLASIF" localSheetId="0">#REF!</definedName>
    <definedName name="EXC_NO_CLASIF">#REF!</definedName>
    <definedName name="Excavación_Tierra___AM">[19]Insumos!$B$134:$D$134</definedName>
    <definedName name="excavadora" localSheetId="0">'[18]Listado Equipos a utilizar'!#REF!</definedName>
    <definedName name="excavadora">'[18]Listado Equipos a utilizar'!#REF!</definedName>
    <definedName name="excavadora235">[20]EQUIPOS!$I$16</definedName>
    <definedName name="EXCCALMANO3" localSheetId="0">#REF!</definedName>
    <definedName name="EXCCALMANO3">#REF!</definedName>
    <definedName name="EXCCALMANO5" localSheetId="0">#REF!</definedName>
    <definedName name="EXCCALMANO5">#REF!</definedName>
    <definedName name="EXCCALMANO7" localSheetId="0">#REF!</definedName>
    <definedName name="EXCCALMANO7">#REF!</definedName>
    <definedName name="Excel_BuiltIn__FilterDatabase_2" localSheetId="0">#REF!</definedName>
    <definedName name="Excel_BuiltIn__FilterDatabase_2">#REF!</definedName>
    <definedName name="Excel_BuiltIn__FilterDatabase_3" localSheetId="0">#REF!</definedName>
    <definedName name="Excel_BuiltIn__FilterDatabase_3">#REF!</definedName>
    <definedName name="EXCHAMANO3" localSheetId="0">#REF!</definedName>
    <definedName name="EXCHAMANO3">#REF!</definedName>
    <definedName name="EXCRBLAMANO3" localSheetId="0">#REF!</definedName>
    <definedName name="EXCRBLAMANO3">#REF!</definedName>
    <definedName name="EXCRBLAMANO5" localSheetId="0">#REF!</definedName>
    <definedName name="EXCRBLAMANO5">#REF!</definedName>
    <definedName name="EXCRBLAMANO7" localSheetId="0">#REF!</definedName>
    <definedName name="EXCRBLAMANO7">#REF!</definedName>
    <definedName name="EXCRCOM3">'[25]Mano de Obra'!$D$556</definedName>
    <definedName name="EXCRCOM5" localSheetId="0">#REF!</definedName>
    <definedName name="EXCRCOM5">#REF!</definedName>
    <definedName name="EXCRCOM7" localSheetId="0">#REF!</definedName>
    <definedName name="EXCRCOM7">#REF!</definedName>
    <definedName name="EXCRDURMANO3" localSheetId="0">#REF!</definedName>
    <definedName name="EXCRDURMANO3">#REF!</definedName>
    <definedName name="EXCRDURMANO5" localSheetId="0">#REF!</definedName>
    <definedName name="EXCRDURMANO5">#REF!</definedName>
    <definedName name="EXCRDURMANO7" localSheetId="0">#REF!</definedName>
    <definedName name="EXCRDURMANO7">#REF!</definedName>
    <definedName name="EXCRTOSCAMANO3" localSheetId="0">#REF!</definedName>
    <definedName name="EXCRTOSCAMANO3">#REF!</definedName>
    <definedName name="EXCRTOSCAMANO5" localSheetId="0">#REF!</definedName>
    <definedName name="EXCRTOSCAMANO5">#REF!</definedName>
    <definedName name="EXCRTOSCAMANO7" localSheetId="0">#REF!</definedName>
    <definedName name="EXCRTOSCAMANO7">#REF!</definedName>
    <definedName name="EXCTIERRAMANO3" localSheetId="0">#REF!</definedName>
    <definedName name="EXCTIERRAMANO3">#REF!</definedName>
    <definedName name="EXCTIERRAMANO5" localSheetId="0">#REF!</definedName>
    <definedName name="EXCTIERRAMANO5">#REF!</definedName>
    <definedName name="EXCTIERRAMANO7" localSheetId="0">#REF!</definedName>
    <definedName name="EXCTIERRAMANO7">#REF!</definedName>
    <definedName name="exesi" localSheetId="0">#REF!</definedName>
    <definedName name="exesi">#REF!</definedName>
    <definedName name="exesii" localSheetId="0">#REF!</definedName>
    <definedName name="exesii">#REF!</definedName>
    <definedName name="exesiii" localSheetId="0">#REF!</definedName>
    <definedName name="exesiii">#REF!</definedName>
    <definedName name="exesiiii" localSheetId="0">#REF!</definedName>
    <definedName name="exesiiii">#REF!</definedName>
    <definedName name="FAB_10" localSheetId="0">#REF!</definedName>
    <definedName name="FAB_10">#REF!</definedName>
    <definedName name="FAB_35" localSheetId="0">#REF!</definedName>
    <definedName name="FAB_35">#REF!</definedName>
    <definedName name="fac.esp.gra" localSheetId="0">#REF!</definedName>
    <definedName name="fac.esp.gra">#REF!</definedName>
    <definedName name="Fac.optimi.asfalto">'[17]Analisis Unitarios'!$K$19</definedName>
    <definedName name="Fac.optimi.mov.tierr">'[17]Analisis Unitarios'!$K$15</definedName>
    <definedName name="Fac.optimi.obras.arte" localSheetId="0">#REF!</definedName>
    <definedName name="Fac.optimi.obras.arte">#REF!</definedName>
    <definedName name="fact" localSheetId="0">[38]Presup!#REF!</definedName>
    <definedName name="fact">[38]Presup!#REF!</definedName>
    <definedName name="FactOdeMVarias" localSheetId="0">[39]INSUMOS!#REF!</definedName>
    <definedName name="FactOdeMVarias">[39]INSUMOS!#REF!</definedName>
    <definedName name="factor" localSheetId="0">#REF!</definedName>
    <definedName name="factor">#REF!</definedName>
    <definedName name="FactorElectricidad" localSheetId="0">[39]INSUMOS!#REF!</definedName>
    <definedName name="FactorElectricidad">[39]INSUMOS!#REF!</definedName>
    <definedName name="FactorHerreria">[39]INSUMOS!$B$7</definedName>
    <definedName name="FactorOdeMElect" localSheetId="0">[39]INSUMOS!#REF!</definedName>
    <definedName name="FactorOdeMElect">[39]INSUMOS!#REF!</definedName>
    <definedName name="FactorOdeMPeonAlbCarp" localSheetId="0">[39]INSUMOS!#REF!</definedName>
    <definedName name="FactorOdeMPeonAlbCarp">[39]INSUMOS!#REF!</definedName>
    <definedName name="FactorOdeMPlomeria" localSheetId="0">[39]INSUMOS!#REF!</definedName>
    <definedName name="FactorOdeMPlomeria">[39]INSUMOS!#REF!</definedName>
    <definedName name="FactorOdeMVarias" localSheetId="0">[39]INSUMOS!#REF!</definedName>
    <definedName name="FactorOdeMVarias">[39]INSUMOS!#REF!</definedName>
    <definedName name="FactorPeonesAlbCarp" localSheetId="0">[39]INSUMOS!#REF!</definedName>
    <definedName name="FactorPeonesAlbCarp">[39]INSUMOS!#REF!</definedName>
    <definedName name="FactorPlomeria" localSheetId="0">[39]INSUMOS!#REF!</definedName>
    <definedName name="FactorPlomeria">[39]INSUMOS!#REF!</definedName>
    <definedName name="FALLEBA10" localSheetId="0">#REF!</definedName>
    <definedName name="FALLEBA10">#REF!</definedName>
    <definedName name="FALLEBA6" localSheetId="0">#REF!</definedName>
    <definedName name="FALLEBA6">#REF!</definedName>
    <definedName name="fcs" localSheetId="0">#REF!</definedName>
    <definedName name="fcs">#REF!</definedName>
    <definedName name="fct" localSheetId="0">[38]Presup!#REF!</definedName>
    <definedName name="fct">[38]Presup!#REF!</definedName>
    <definedName name="fdcementogris">'[30]Analisis Unit. '!$F$34</definedName>
    <definedName name="FE">'[40]mov. tierra'!$D$28</definedName>
    <definedName name="FEa">'[41]V.Tierras A'!$D$9</definedName>
    <definedName name="FECHA" localSheetId="0">#REF!</definedName>
    <definedName name="FECHA">#REF!</definedName>
    <definedName name="FER_353" localSheetId="0">#REF!</definedName>
    <definedName name="FER_353">#REF!</definedName>
    <definedName name="FER_354" localSheetId="0">#REF!</definedName>
    <definedName name="FER_354">#REF!</definedName>
    <definedName name="FER_355" localSheetId="0">#REF!</definedName>
    <definedName name="FER_355">#REF!</definedName>
    <definedName name="FF" localSheetId="0" hidden="1">#REF!</definedName>
    <definedName name="FF" hidden="1">#REF!</definedName>
    <definedName name="FI" localSheetId="0">#REF!</definedName>
    <definedName name="FI">#REF!</definedName>
    <definedName name="FIN" localSheetId="0">#REF!</definedName>
    <definedName name="FIN">#REF!</definedName>
    <definedName name="FINOTECHOBER">[15]Ana!$F$5355</definedName>
    <definedName name="FINOTECHOINCL">[15]Ana!$F$5361</definedName>
    <definedName name="FINOTECHOPLA">[15]Ana!$F$5367</definedName>
    <definedName name="FLUXOMETROINODORO" localSheetId="0">#REF!</definedName>
    <definedName name="FLUXOMETROINODORO">#REF!</definedName>
    <definedName name="FLUXOMETROORINAL" localSheetId="0">#REF!</definedName>
    <definedName name="FLUXOMETROORINAL">#REF!</definedName>
    <definedName name="fmo" localSheetId="0">#REF!</definedName>
    <definedName name="fmo">#REF!</definedName>
    <definedName name="fmos" localSheetId="0">#REF!</definedName>
    <definedName name="fmos">#REF!</definedName>
    <definedName name="FORMALETA" localSheetId="0">#REF!</definedName>
    <definedName name="FORMALETA">#REF!</definedName>
    <definedName name="FR" localSheetId="0">[8]A!#REF!</definedName>
    <definedName name="FR">[8]A!#REF!</definedName>
    <definedName name="FRAGUA">[15]Ana!$F$371</definedName>
    <definedName name="FREG1HG">[15]Ana!$F$3918</definedName>
    <definedName name="FREG1PVCCPVC" localSheetId="0">#REF!</definedName>
    <definedName name="FREG1PVCCPVC">#REF!</definedName>
    <definedName name="FREG2HG">[15]Ana!$F$3890</definedName>
    <definedName name="FREG2PVCCPVC" localSheetId="0">#REF!</definedName>
    <definedName name="FREG2PVCCPVC">#REF!</definedName>
    <definedName name="FREGDOBLE" localSheetId="0">#REF!</definedName>
    <definedName name="FREGDOBLE">#REF!</definedName>
    <definedName name="FREGRADERODOBLE" localSheetId="0">#REF!</definedName>
    <definedName name="FREGRADERODOBLE">#REF!</definedName>
    <definedName name="FZ" localSheetId="0">#REF!</definedName>
    <definedName name="FZ">#REF!</definedName>
    <definedName name="gabinetesandiroba">[42]INSUMOS!$F$303</definedName>
    <definedName name="GABPARCA" localSheetId="0">#REF!</definedName>
    <definedName name="GABPARCA">#REF!</definedName>
    <definedName name="GABPARCAPLY" localSheetId="0">#REF!</definedName>
    <definedName name="GABPARCAPLY">#REF!</definedName>
    <definedName name="GABPARPI" localSheetId="0">#REF!</definedName>
    <definedName name="GABPARPI">#REF!</definedName>
    <definedName name="GABPARPIPLY" localSheetId="0">#REF!</definedName>
    <definedName name="GABPARPIPLY">#REF!</definedName>
    <definedName name="GABPISCA" localSheetId="0">#REF!</definedName>
    <definedName name="GABPISCA">#REF!</definedName>
    <definedName name="GABPISCAPLY" localSheetId="0">#REF!</definedName>
    <definedName name="GABPISCAPLY">#REF!</definedName>
    <definedName name="GABPISPI" localSheetId="0">#REF!</definedName>
    <definedName name="GABPISPI">#REF!</definedName>
    <definedName name="GABPISPIPLY" localSheetId="0">#REF!</definedName>
    <definedName name="GABPISPIPLY">#REF!</definedName>
    <definedName name="GASOI" localSheetId="0">#REF!</definedName>
    <definedName name="GASOI">#REF!</definedName>
    <definedName name="GASOIL" localSheetId="0">#REF!</definedName>
    <definedName name="GASOIL">#REF!</definedName>
    <definedName name="GASOLINA">[15]Ins!$E$582</definedName>
    <definedName name="GASTOSGENERALES" localSheetId="0">#REF!</definedName>
    <definedName name="GASTOSGENERALES">#REF!</definedName>
    <definedName name="GASTOSGENERALES_2">"$#REF!.$#REF!$#REF!"</definedName>
    <definedName name="GASTOSGENERALES_3">"$#REF!.$#REF!$#REF!"</definedName>
    <definedName name="GASTOSGENERALESA" localSheetId="0">#REF!</definedName>
    <definedName name="GASTOSGENERALESA">#REF!</definedName>
    <definedName name="GASTOSGENERALESA_2">"$#REF!.$#REF!$#REF!"</definedName>
    <definedName name="GASTOSGENERALESA_3">"$#REF!.$#REF!$#REF!"</definedName>
    <definedName name="gavi" localSheetId="0">#REF!</definedName>
    <definedName name="gavi">#REF!</definedName>
    <definedName name="gavii" localSheetId="0">#REF!</definedName>
    <definedName name="gavii">#REF!</definedName>
    <definedName name="gaviii" localSheetId="0">#REF!</definedName>
    <definedName name="gaviii">#REF!</definedName>
    <definedName name="gaviiii" localSheetId="0">#REF!</definedName>
    <definedName name="gaviiii">#REF!</definedName>
    <definedName name="Gaviones">[20]MATERIALES!$G$32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glagua">'[30]Analisis Unit. '!$F$43</definedName>
    <definedName name="glpintura">'[30]Analisis Unit. '!$F$49</definedName>
    <definedName name="GOTEROCOL">[15]Ana!$F$453</definedName>
    <definedName name="GOTERORAN">[15]Ana!$F$458</definedName>
    <definedName name="GRAA_LAV_CLASIF">'[24]MATERIALES LISTADO'!$D$10</definedName>
    <definedName name="GRADER12G">[20]EQUIPOS!$I$11</definedName>
    <definedName name="graderm" localSheetId="0">'[18]Listado Equipos a utilizar'!#REF!</definedName>
    <definedName name="graderm">'[18]Listado Equipos a utilizar'!#REF!</definedName>
    <definedName name="GRAVA" localSheetId="0">#REF!</definedName>
    <definedName name="GRAVA">#REF!</definedName>
    <definedName name="Grava_de_1_2__3_4__Clasificada" localSheetId="0">[7]Insumos!#REF!</definedName>
    <definedName name="Grava_de_1_2__3_4__Clasificada">[7]Insumos!#REF!</definedName>
    <definedName name="GRAVAL" localSheetId="0">#REF!</definedName>
    <definedName name="GRAVAL">#REF!</definedName>
    <definedName name="Gravilla_1_2__3_16__Clasificada" localSheetId="0">[7]Insumos!#REF!</definedName>
    <definedName name="Gravilla_1_2__3_16__Clasificada">[7]Insumos!#REF!</definedName>
    <definedName name="Gravilla_de_3_4__3_8__Clasificada" localSheetId="0">[7]Insumos!#REF!</definedName>
    <definedName name="Gravilla_de_3_4__3_8__Clasificada">[7]Insumos!#REF!</definedName>
    <definedName name="Grúa_Manitowoc_2900" localSheetId="0">#REF!</definedName>
    <definedName name="Grúa_Manitowoc_2900">#REF!</definedName>
    <definedName name="Grúa_Manitowoc_2900_2">#N/A</definedName>
    <definedName name="Grúa_Manitowoc_2900_3">#N/A</definedName>
    <definedName name="h">[43]Analisis!$J$2</definedName>
    <definedName name="HAANT4015124238">[15]Ana!$F$542</definedName>
    <definedName name="HAANT4015180238">[15]Ana!$F$546</definedName>
    <definedName name="HAANT4015210238">[15]Ana!$F$550</definedName>
    <definedName name="HAANT4015240238" localSheetId="0">#REF!</definedName>
    <definedName name="HAANT4015240238">#REF!</definedName>
    <definedName name="HACOL20201244041238A20LIG">[15]Ana!$F$579</definedName>
    <definedName name="HACOL20201244041238A20MANO">[15]Ana!$F$583</definedName>
    <definedName name="HACOL20201244043814A20LIG">[15]Ana!$F$570</definedName>
    <definedName name="HACOL20201244043814A20MANO">[15]Ana!$F$574</definedName>
    <definedName name="HACOL2020180404122538A20">[15]Ana!$F$705</definedName>
    <definedName name="HACOL20201804041238A20">[15]Ana!$F$700</definedName>
    <definedName name="HACOL2020180604122538A20">[15]Ana!$F$715</definedName>
    <definedName name="HACOL20201806041238A20">[15]Ana!$F$710</definedName>
    <definedName name="HACOL20301244041238A20LIG">[15]Ana!$F$596</definedName>
    <definedName name="HACOL20301244041238A20MANO">[15]Ana!$F$600</definedName>
    <definedName name="HACOL2030180604122538A20">[15]Ana!$F$733</definedName>
    <definedName name="HACOL20301806041238A20">[15]Ana!$F$728</definedName>
    <definedName name="HACOL2040CISTCONTRA" localSheetId="0">#REF!</definedName>
    <definedName name="HACOL2040CISTCONTRA">#REF!</definedName>
    <definedName name="HACOL2040PORTCISTCONTRA" localSheetId="0">#REF!</definedName>
    <definedName name="HACOL2040PORTCISTCONTRA">#REF!</definedName>
    <definedName name="HACOL30301244081238A20LIG">[15]Ana!$F$613</definedName>
    <definedName name="HACOL30301244081238A20MANO">[15]Ana!$F$617</definedName>
    <definedName name="HACOL3030180408122538A30">[15]Ana!$F$766</definedName>
    <definedName name="HACOL3030180408122538A30PORT">[15]Ana!$F$771</definedName>
    <definedName name="HACOL30301804081238A30">[15]Ana!$F$756</definedName>
    <definedName name="HACOL30301804081238A30PORT">[15]Ana!$F$761</definedName>
    <definedName name="HACOL3030180608122538A30">[15]Ana!$F$788</definedName>
    <definedName name="HACOL3030180608122538A30PORT">[15]Ana!$F$793</definedName>
    <definedName name="HACOL30301806081238A30">[15]Ana!$F$777</definedName>
    <definedName name="HACOL30301806081238A30PORT">[15]Ana!$F$782</definedName>
    <definedName name="HACOL30302104043438A30">[15]Ana!$F$949</definedName>
    <definedName name="HACOL30302104043438A30PORT">[15]Ana!$F$954</definedName>
    <definedName name="HACOL30302106043438A30">[15]Ana!$F$960</definedName>
    <definedName name="HACOL30302106043438A30PORT">[15]Ana!$F$965</definedName>
    <definedName name="HACOL30302404043438A30">[15]Ana!$F$1121</definedName>
    <definedName name="HACOL30302404043438A30PORT">[15]Ana!$F$1126</definedName>
    <definedName name="HACOL30302406043438A30">[15]Ana!$F$1132</definedName>
    <definedName name="HACOL30302406043438A30PORT">[15]Ana!$F$1137</definedName>
    <definedName name="HACOL30401244043438A30LIG">[15]Ana!$F$630</definedName>
    <definedName name="HACOL30401244043438A30MANO">[15]Ana!$F$634</definedName>
    <definedName name="HACOL30401804043438A30">[15]Ana!$F$806</definedName>
    <definedName name="HACOL30401804043438A30PORT">[15]Ana!$F$811</definedName>
    <definedName name="HACOL30401806043438A30">[15]Ana!$F$817</definedName>
    <definedName name="HACOL30401806043438A30PORT">[15]Ana!$F$822</definedName>
    <definedName name="HACOL30402104043438A30">[15]Ana!$F$978</definedName>
    <definedName name="HACOL30402104043438A30PORT">[15]Ana!$F$983</definedName>
    <definedName name="HACOL30402106043438A30">[15]Ana!$F$989</definedName>
    <definedName name="HACOL30402106043438A30PORT">[15]Ana!$F$994</definedName>
    <definedName name="HACOL30402404043438A30">[15]Ana!$F$1150</definedName>
    <definedName name="HACOL30402404043438A30PORT">[15]Ana!$F$1155</definedName>
    <definedName name="HACOL30402406043438A30">[15]Ana!$F$1161</definedName>
    <definedName name="HACOL30402406043438A30PORT">[15]Ana!$F$1166</definedName>
    <definedName name="HACOL3040ENTRADAESTECONTRA" localSheetId="0">#REF!</definedName>
    <definedName name="HACOL3040ENTRADAESTECONTRA">#REF!</definedName>
    <definedName name="HACOL40401244041243438A20LIG">[15]Ana!$F$648</definedName>
    <definedName name="HACOL40401244041243438A20MANO">[15]Ana!$F$652</definedName>
    <definedName name="HACOL4040180404124342538A20">[15]Ana!$F$847</definedName>
    <definedName name="HACOL4040180404124342538A20PORT">[15]Ana!$F$852</definedName>
    <definedName name="HACOL40401804041243438A20">[15]Ana!$F$836</definedName>
    <definedName name="HACOL40401804041243438A20PORT">[15]Ana!$F$841</definedName>
    <definedName name="HACOL4040180604124342538A30">[15]Ana!$F$871</definedName>
    <definedName name="HACOL4040180604124342538A30PORT">[15]Ana!$F$876</definedName>
    <definedName name="HACOL40401806041243438A30">[15]Ana!$F$859</definedName>
    <definedName name="HACOL40401806041243438A30PORT">[15]Ana!$F$864</definedName>
    <definedName name="HACOL4040210404122543438A20">[15]Ana!$F$1019</definedName>
    <definedName name="HACOL4040210404122543438A20PORT">[15]Ana!$F$1024</definedName>
    <definedName name="HACOL40402104041243438A20">[15]Ana!$F$1008</definedName>
    <definedName name="HACOL40402104041243438A20PORT">[15]Ana!$F$1013</definedName>
    <definedName name="HACOL4040210604122543438A30">[15]Ana!$F$1043</definedName>
    <definedName name="HACOL4040210604122543438A30PORT">[15]Ana!$F$1048</definedName>
    <definedName name="HACOL40402106041243438A30">[15]Ana!$F$1031</definedName>
    <definedName name="HACOL40402106041243438A30PORT">[15]Ana!$F$1036</definedName>
    <definedName name="HACOL4040240404122543438A20">[15]Ana!$F$1191</definedName>
    <definedName name="HACOL4040240404122543438A20PORT">[15]Ana!$F$1196</definedName>
    <definedName name="HACOL40402404041243438A20">[15]Ana!$F$1180</definedName>
    <definedName name="HACOL40402404041243438A20PORT">[15]Ana!$F$1185</definedName>
    <definedName name="HACOL4040240604122543438A30">[15]Ana!$F$1215</definedName>
    <definedName name="HACOL4040240604122543438A30PORT">[15]Ana!$F$1220</definedName>
    <definedName name="HACOL40402406041243438A30">[15]Ana!$F$1203</definedName>
    <definedName name="HACOL40402406041243438A30PORT">[15]Ana!$F$1208</definedName>
    <definedName name="HACOL5050124404344138A20LIG">[15]Ana!$F$666</definedName>
    <definedName name="HACOL5050124404344138A20MANO">[15]Ana!$F$670</definedName>
    <definedName name="HACOL5050180404344138A20">[15]Ana!$F$890</definedName>
    <definedName name="HACOL5050180404344138A20PORT">[15]Ana!$F$895</definedName>
    <definedName name="HACOL5050180604344138A20">[15]Ana!$F$902</definedName>
    <definedName name="HACOL5050180604344138A20PORT">[15]Ana!$F$907</definedName>
    <definedName name="HACOL5050210404344138A20">[15]Ana!$F$1062</definedName>
    <definedName name="HACOL5050210404344138A20PORT">[15]Ana!$F$1067</definedName>
    <definedName name="HACOL5050210604344138A20">[15]Ana!$F$1074</definedName>
    <definedName name="HACOL5050210604344138A20PORT">[15]Ana!$F$1079</definedName>
    <definedName name="HACOL5050240404344138A20">[15]Ana!$F$1234</definedName>
    <definedName name="HACOL5050240404344138A20PORT">[15]Ana!$F$1239</definedName>
    <definedName name="HACOL5050240604344138A20">[15]Ana!$F$1246</definedName>
    <definedName name="HACOL5050240604344138A20PORT">[15]Ana!$F$1251</definedName>
    <definedName name="HACOL60601244012138A20LIG">[15]Ana!$F$683</definedName>
    <definedName name="HACOL60601244012138A20MANO">[15]Ana!$F$687</definedName>
    <definedName name="HACOL60601804012138A20">[15]Ana!$F$920</definedName>
    <definedName name="HACOL60601804012138A30PORT">[15]Ana!$F$925</definedName>
    <definedName name="HACOL60601806012138A30">[15]Ana!$F$931</definedName>
    <definedName name="HACOL60601806012138A30PORT">[15]Ana!$F$936</definedName>
    <definedName name="HACOL60602104012138A20">[15]Ana!$F$1092</definedName>
    <definedName name="HACOL60602104012138A30PORT">[15]Ana!$F$1097</definedName>
    <definedName name="HACOL60602106012138A30">[15]Ana!$F$1103</definedName>
    <definedName name="HACOL60602106012138A30PORT">[15]Ana!$F$1108</definedName>
    <definedName name="HACOL60602404012138A20">[15]Ana!$F$1264</definedName>
    <definedName name="HACOL60602404012138A20PORT">[15]Ana!$F$1269</definedName>
    <definedName name="HACOL60602406012138A20">[15]Ana!$F$1275</definedName>
    <definedName name="HACOL60602406012138A20PORT">[15]Ana!$F$1280</definedName>
    <definedName name="HACOLA15201244043814A20LIG">[15]Ana!$F$1295</definedName>
    <definedName name="HACOLA15201244043814A20MANO">[15]Ana!$F$1307</definedName>
    <definedName name="HACOLA15201244043838A20LIG" localSheetId="0">#REF!</definedName>
    <definedName name="HACOLA15201244043838A20LIG">#REF!</definedName>
    <definedName name="HACOLA15201244043838A20MANO" localSheetId="0">#REF!</definedName>
    <definedName name="HACOLA15201244043838A20MANO">#REF!</definedName>
    <definedName name="HACOLA20201244043814A20LIG">[15]Ana!$F$1343</definedName>
    <definedName name="HACOLA20201244043814A20MANO">[15]Ana!$F$1355</definedName>
    <definedName name="HADIN10201244023821214A20LIG">[15]Ana!$F$1371</definedName>
    <definedName name="HADIN10201244023821214A20MANO">[15]Ana!$F$1384</definedName>
    <definedName name="HADIN10201804023821214A20">[15]Ana!$F$1473</definedName>
    <definedName name="HADIN15201244023831214A20LIG">[15]Ana!$F$1397</definedName>
    <definedName name="HADIN15201244023831214A20MANO">[15]Ana!$F$1410</definedName>
    <definedName name="HADIN15201244023831238A20LIG" localSheetId="0">#REF!</definedName>
    <definedName name="HADIN15201244023831238A20LIG">#REF!</definedName>
    <definedName name="HADIN15201244023831238A20MANO" localSheetId="0">#REF!</definedName>
    <definedName name="HADIN15201244023831238A20MANO">#REF!</definedName>
    <definedName name="HADIN15201804023831214A20">[15]Ana!$F$1486</definedName>
    <definedName name="HADIN20201244023831238A20LIG">[15]Ana!$F$1448</definedName>
    <definedName name="HADIN20201244023831238A20MANO">[15]Ana!$F$1460</definedName>
    <definedName name="HADIN20201804023831238A20">[15]Ana!$F$1498</definedName>
    <definedName name="hai" localSheetId="0">#REF!</definedName>
    <definedName name="hai">#REF!</definedName>
    <definedName name="haii" localSheetId="0">#REF!</definedName>
    <definedName name="haii">#REF!</definedName>
    <definedName name="haiii" localSheetId="0">#REF!</definedName>
    <definedName name="haiii">#REF!</definedName>
    <definedName name="haiiii" localSheetId="0">#REF!</definedName>
    <definedName name="haiiii">#REF!</definedName>
    <definedName name="HALOS10124403825A25LIGW">[15]Ana!$F$1517</definedName>
    <definedName name="HALOS101244038A25LIGW">[15]Ana!$F$1513</definedName>
    <definedName name="HALOS10124603825A25LIGW">[15]Ana!$F$1527</definedName>
    <definedName name="HALOS101246038A25LIGW">[15]Ana!$F$1522</definedName>
    <definedName name="HALOS10180403825A25">[15]Ana!$F$1569</definedName>
    <definedName name="HALOS101804038A25">[15]Ana!$F$1565</definedName>
    <definedName name="HALOS10180603825A25">[15]Ana!$F$1579</definedName>
    <definedName name="HALOS101806038A25">[15]Ana!$F$1574</definedName>
    <definedName name="HALOS12124403825A25LIGW">[15]Ana!$F$1543</definedName>
    <definedName name="HALOS121244038A25LIGW">[15]Ana!$F$1539</definedName>
    <definedName name="HALOS12124603825A25LIGW">[15]Ana!$F$1553</definedName>
    <definedName name="HALOS121246038A25LIGW">[15]Ana!$F$1548</definedName>
    <definedName name="HALOS12180403825A25">[15]Ana!$F$1595</definedName>
    <definedName name="HALOS121804038A25">[15]Ana!$F$1591</definedName>
    <definedName name="HALOS12180603825A25">[15]Ana!$F$1605</definedName>
    <definedName name="HALOS121806038A25">[15]Ana!$F$1600</definedName>
    <definedName name="HALOSAQUIEBRASOLCONTRA" localSheetId="0">#REF!</definedName>
    <definedName name="HALOSAQUIEBRASOLCONTRA">#REF!</definedName>
    <definedName name="HALSUPCISCONTRA" localSheetId="0">#REF!</definedName>
    <definedName name="HALSUPCISCONTRA">#REF!</definedName>
    <definedName name="HAMRAMPACONTRA" localSheetId="0">#REF!</definedName>
    <definedName name="HAMRAMPACONTRA">#REF!</definedName>
    <definedName name="HAMUR08210MALLAD2.31001CAR" localSheetId="0">#REF!</definedName>
    <definedName name="HAMUR08210MALLAD2.31001CAR">#REF!</definedName>
    <definedName name="HAMUR15180403825A20X202CAR">[15]Ana!$F$1625</definedName>
    <definedName name="HAMUR151804038A20X202CAR">[15]Ana!$F$1621</definedName>
    <definedName name="HAMUR15180603825A20X202CAR">[15]Ana!$F$1635</definedName>
    <definedName name="HAMUR151806038A20X202CAR">[15]Ana!$F$1630</definedName>
    <definedName name="HAMUR15210403825A20X202CAR">[15]Ana!$F$1652</definedName>
    <definedName name="HAMUR152104038A20X202CAR">[15]Ana!$F$1648</definedName>
    <definedName name="HAMUR15210603825A20X202CAR">[15]Ana!$F$1662</definedName>
    <definedName name="HAMUR152106038A20X202CAR">[15]Ana!$F$1657</definedName>
    <definedName name="HAMUR15240403825A20X202CAR">[15]Ana!$F$1679</definedName>
    <definedName name="HAMUR152404038A20X202CAR">[15]Ana!$F$1675</definedName>
    <definedName name="HAMUR15240603825A20X202CAR">[15]Ana!$F$1689</definedName>
    <definedName name="HAMUR152406038A20X202CAR">[15]Ana!$F$1684</definedName>
    <definedName name="HAMUR20180403825A20X202CAR">[15]Ana!$F$1706</definedName>
    <definedName name="HAMUR201804038A20X202CAR">[15]Ana!$F$1702</definedName>
    <definedName name="HAMUR20180603825A20X202CAR">[15]Ana!$F$1716</definedName>
    <definedName name="HAMUR201806038A20X202CAR">[15]Ana!$F$1711</definedName>
    <definedName name="HAMUR20210401225A10X102CAR">[15]Ana!$F$1760</definedName>
    <definedName name="HAMUR20210401225A20X202CAR">[15]Ana!$F$1787</definedName>
    <definedName name="HAMUR202104012A10X102CAR">[15]Ana!$F$1756</definedName>
    <definedName name="HAMUR202104012A20X202CAR">[15]Ana!$F$1783</definedName>
    <definedName name="HAMUR20210403825A20X202CAR">[15]Ana!$F$1733</definedName>
    <definedName name="HAMUR202104038A20X202CAR">[15]Ana!$F$1729</definedName>
    <definedName name="HAMUR20210601225A10X102CAR">[15]Ana!$F$1770</definedName>
    <definedName name="HAMUR20210601225A20X202CAR">[15]Ana!$F$1797</definedName>
    <definedName name="HAMUR202106012A10X102CAR">[15]Ana!$F$1765</definedName>
    <definedName name="HAMUR202106012A20X202CAR">[15]Ana!$F$1792</definedName>
    <definedName name="HAMUR20210603825A20X202CAR">[15]Ana!$F$1743</definedName>
    <definedName name="HAMUR202106038A20X202CAR">[15]Ana!$F$1738</definedName>
    <definedName name="HAMUR20240401225A10X102CAR">[15]Ana!$F$1814</definedName>
    <definedName name="HAMUR20240401225A20X202CAR">[15]Ana!$F$1841</definedName>
    <definedName name="HAMUR202404012A10X102CAR">[15]Ana!$F$1810</definedName>
    <definedName name="HAMUR202404012A20X202CAR">[15]Ana!$F$1837</definedName>
    <definedName name="HAMUR20240601225A10X102CAR">[15]Ana!$F$1824</definedName>
    <definedName name="HAMUR20240601225A20X202CAR">[15]Ana!$F$1851</definedName>
    <definedName name="HAMUR202406012A10X102CAR">[15]Ana!$F$1819</definedName>
    <definedName name="HAMUR202406012A20X202CAR">[15]Ana!$F$1846</definedName>
    <definedName name="HAPEDCONTRA" localSheetId="0">#REF!</definedName>
    <definedName name="HAPEDCONTRA">#REF!</definedName>
    <definedName name="HAPISO38A20AD124ESP10">[15]Ana!$F$4643</definedName>
    <definedName name="HAPISO38A20AD124ESP12">[15]Ana!$F$4652</definedName>
    <definedName name="HAPISO38A20AD124ESP15">[15]Ana!$F$4661</definedName>
    <definedName name="HAPISO38A20AD124ESP20">[15]Ana!$F$4670</definedName>
    <definedName name="HAPISO38A20AD140ESP10">[15]Ana!$F$4679</definedName>
    <definedName name="HAPISO38A20AD140ESP12">[15]Ana!$F$4688</definedName>
    <definedName name="HAPISO38A20AD140ESP15">[15]Ana!$F$4697</definedName>
    <definedName name="HAPISO38A20AD140ESP20">[15]Ana!$F$4706</definedName>
    <definedName name="HAPISO38A20AD180ESP10">[15]Ana!$F$4715</definedName>
    <definedName name="HAPISO38A20AD180ESP12">[15]Ana!$F$4724</definedName>
    <definedName name="HAPISO38A20AD180ESP15">[15]Ana!$F$4733</definedName>
    <definedName name="HAPISO38A20AD180ESP20">[15]Ana!$F$4742</definedName>
    <definedName name="HAPISO38A20AD210ESP10">[15]Ana!$F$4751</definedName>
    <definedName name="HAPISO38A20AD210ESP12">[15]Ana!$F$4760</definedName>
    <definedName name="HAPISO38A20AD210ESP15">[15]Ana!$F$4769</definedName>
    <definedName name="HAPISO38A20AD210ESP20">[15]Ana!$F$4778</definedName>
    <definedName name="HARAMPA12124401225A2038A20LIGWIN">[15]Ana!$F$1871</definedName>
    <definedName name="HARAMPA12124401225A2038A20MANO">[15]Ana!$F$1890</definedName>
    <definedName name="HARAMPA121244012A2038A20LIGWIN">[15]Ana!$F$1866</definedName>
    <definedName name="HARAMPA121244012A2038A20MANO">[15]Ana!$F$1885</definedName>
    <definedName name="HARAMPA12124601225A2038A20LIGWIN">[15]Ana!$F$1881</definedName>
    <definedName name="HARAMPA12124601225A2038A20MANO">[15]Ana!$F$1901</definedName>
    <definedName name="HARAMPA121246012A2038A20LIGWIN">[15]Ana!$F$1876</definedName>
    <definedName name="HARAMPA121246012A2038A20MANO">[15]Ana!$F$1896</definedName>
    <definedName name="HARAMPA12180401225A2038A20">[15]Ana!$F$1918</definedName>
    <definedName name="HARAMPA121804012A2038A20">[15]Ana!$F$1913</definedName>
    <definedName name="HARAMPA12180601225A2038A20">[15]Ana!$F$1928</definedName>
    <definedName name="HARAMPA121806012A2038A20">[15]Ana!$F$1923</definedName>
    <definedName name="HARAMPA12210401225A2038A20">[15]Ana!$F$1945</definedName>
    <definedName name="HARAMPA122104012A2038A20">[15]Ana!$F$1940</definedName>
    <definedName name="HARAMPA12210601225A2038A20">[15]Ana!$F$1955</definedName>
    <definedName name="HARAMPA122106012A2038A20">[15]Ana!$F$1950</definedName>
    <definedName name="HARAMPA12240401225A2038A20">[15]Ana!$F$1972</definedName>
    <definedName name="HARAMPA122404012A2038A20">[15]Ana!$F$1967</definedName>
    <definedName name="HARAMPA12240601225A2038A20">[15]Ana!$F$1982</definedName>
    <definedName name="HARAMPA122406012A2038A20">[15]Ana!$F$1977</definedName>
    <definedName name="HARAMPAESCCONTRA" localSheetId="0">#REF!</definedName>
    <definedName name="HARAMPAESCCONTRA">#REF!</definedName>
    <definedName name="HARAMPAVEHCONTRA" localSheetId="0">#REF!</definedName>
    <definedName name="HARAMPAVEHCONTRA">#REF!</definedName>
    <definedName name="HAVA15201244043814A20LIG">[15]Ana!$F$2494</definedName>
    <definedName name="HAVA15201244043814A20MANO">[15]Ana!$F$2506</definedName>
    <definedName name="HAVA20201244043838A20LIG">[15]Ana!$F$2517</definedName>
    <definedName name="HAVA20201244043838A20MANO">[15]Ana!$F$2528</definedName>
    <definedName name="HAVABARANDACONTRA" localSheetId="0">#REF!</definedName>
    <definedName name="HAVABARANDACONTRA">#REF!</definedName>
    <definedName name="HAVACORONACISTCONTRA" localSheetId="0">#REF!</definedName>
    <definedName name="HAVACORONACISTCONTRA">#REF!</definedName>
    <definedName name="HAVIGA20401244033423838A20LIGWIN">[15]Ana!$F$1998</definedName>
    <definedName name="HAVIGA20401246033423838A20LIGWIN">[15]Ana!$F$2004</definedName>
    <definedName name="HAVIGA20401804033423838A20">[15]Ana!$F$2081</definedName>
    <definedName name="HAVIGA20401804033423838A20POR">[15]Ana!$F$2086</definedName>
    <definedName name="HAVIGA20401806033423838A20">[15]Ana!$F$2092</definedName>
    <definedName name="HAVIGA20401806033423838A20POR">[15]Ana!$F$2098</definedName>
    <definedName name="HAVIGA20402104033423838A20">[15]Ana!$F$2218</definedName>
    <definedName name="HAVIGA20402104033423838A20POR">[15]Ana!$F$2223</definedName>
    <definedName name="HAVIGA20402106033423838A20">[15]Ana!$F$2229</definedName>
    <definedName name="HAVIGA20402106033423838A20POR">[15]Ana!$F$2235</definedName>
    <definedName name="HAVIGA20402404033423838A20">[15]Ana!$F$2355</definedName>
    <definedName name="HAVIGA20402404033423838A20POR">[15]Ana!$F$2360</definedName>
    <definedName name="HAVIGA20402406033423838A20">[15]Ana!$F$2366</definedName>
    <definedName name="HAVIGA20402406033423838A20POR">[15]Ana!$F$2372</definedName>
    <definedName name="HAVIGA25501244043423838A25LIGWIN">[15]Ana!$F$2017</definedName>
    <definedName name="HAVIGA25501246043423838A25LIGWIN">[15]Ana!$F$2023</definedName>
    <definedName name="HAVIGA25501804043423838A25">[15]Ana!$F$2111</definedName>
    <definedName name="HAVIGA25501804043423838A25POR">[15]Ana!$F$2116</definedName>
    <definedName name="HAVIGA25501806043423838A25">[15]Ana!$F$2122</definedName>
    <definedName name="HAVIGA25501806043423838A25POR">[15]Ana!$F$2128</definedName>
    <definedName name="HAVIGA25502104043423838A25">[15]Ana!$F$2248</definedName>
    <definedName name="HAVIGA25502104043423838A25POR">[15]Ana!$F$2253</definedName>
    <definedName name="HAVIGA25502106043423838A25">[15]Ana!$F$2259</definedName>
    <definedName name="HAVIGA25502106043423838A25POR">[15]Ana!$F$2265</definedName>
    <definedName name="HAVIGA25502404043423838A25">[15]Ana!$F$2385</definedName>
    <definedName name="HAVIGA25502404043423838A25POR">[15]Ana!$F$2390</definedName>
    <definedName name="HAVIGA25502406043423838A25">[15]Ana!$F$2396</definedName>
    <definedName name="HAVIGA25502406043423838A25POR">[15]Ana!$F$2402</definedName>
    <definedName name="HAVIGA3060124404123838A25LIGWIN">[15]Ana!$F$2036</definedName>
    <definedName name="HAVIGA3060124604123838A25LIGWIN">[15]Ana!$F$2042</definedName>
    <definedName name="HAVIGA3060180404123838A25">[15]Ana!$F$2141</definedName>
    <definedName name="HAVIGA3060180404123838A25POR">[15]Ana!$F$2146</definedName>
    <definedName name="HAVIGA3060180604123838A25">[15]Ana!$F$2152</definedName>
    <definedName name="HAVIGA3060180604123838A25POR">[15]Ana!$F$2158</definedName>
    <definedName name="HAVIGA3060210404123838A25">[15]Ana!$F$2278</definedName>
    <definedName name="HAVIGA3060210404123838A25POR">[15]Ana!$F$2283</definedName>
    <definedName name="HAVIGA3060210604123838A25">[15]Ana!$F$2289</definedName>
    <definedName name="HAVIGA3060210604123838A25POR">[15]Ana!$F$2295</definedName>
    <definedName name="HAVIGA3060240404123838A25">[15]Ana!$F$2415</definedName>
    <definedName name="HAVIGA3060240404123838A25POR">[15]Ana!$F$2420</definedName>
    <definedName name="HAVIGA3060240604123838A25">[15]Ana!$F$2426</definedName>
    <definedName name="HAVIGA3060240604123838A25POR">[15]Ana!$F$2432</definedName>
    <definedName name="HAVIGA408012440512122538A25LIGWIN">[15]Ana!$F$2061</definedName>
    <definedName name="HAVIGA4080124405121238A25LIGWIN">[15]Ana!$F$2056</definedName>
    <definedName name="HAVIGA4080124605121238A25LIGWIN">[15]Ana!$F$2068</definedName>
    <definedName name="HAVIGA4080180405121238A25">[15]Ana!$F$2172</definedName>
    <definedName name="HAVIGA4080180405121238A25POR">[15]Ana!$F$2177</definedName>
    <definedName name="HAVIGA408018060512122538A25">[15]Ana!$F$2198</definedName>
    <definedName name="HAVIGA408018060512122538A25POR">[15]Ana!$F$2205</definedName>
    <definedName name="HAVIGA4080180605121238A25">[15]Ana!$F$2184</definedName>
    <definedName name="HAVIGA4080180605121238A25POR">[15]Ana!$F$2191</definedName>
    <definedName name="HAVIGA4080210405121238A25">[15]Ana!$F$2309</definedName>
    <definedName name="HAVIGA4080210405121238A25por">[15]Ana!$F$2314</definedName>
    <definedName name="HAVIGA408021060512122538A25">[15]Ana!$F$2335</definedName>
    <definedName name="HAVIGA408021060512122538A25POR">[15]Ana!$F$2342</definedName>
    <definedName name="HAVIGA4080210605121238A25">[15]Ana!$F$2321</definedName>
    <definedName name="HAVIGA4080210605121238A25POR">[15]Ana!$F$2328</definedName>
    <definedName name="HAVIGA4080240405121238A25">[15]Ana!$F$2446</definedName>
    <definedName name="HAVIGA4080240405121238A25POR">[15]Ana!$F$2451</definedName>
    <definedName name="HAVIGA408024060512122538A25">[15]Ana!$F$2472</definedName>
    <definedName name="HAVIGA408024060512122538A25PORT">[15]Ana!$F$2479</definedName>
    <definedName name="HAVIGA4080240605121238A25">[15]Ana!$F$2458</definedName>
    <definedName name="HAVIGA4080240605121238A25POR">[15]Ana!$F$2465</definedName>
    <definedName name="HAVPORTCISTCONTRA" localSheetId="0">#REF!</definedName>
    <definedName name="HAVPORTCISTCONTRA">#REF!</definedName>
    <definedName name="HAVRIOSTPONDCONTRA" localSheetId="0">#REF!</definedName>
    <definedName name="HAVRIOSTPONDCONTRA">#REF!</definedName>
    <definedName name="HAVUE4010124402383825A20LIGWIN">[15]Ana!$F$2547</definedName>
    <definedName name="HAVUE40101244023838A20LIGWIN">[15]Ana!$F$2543</definedName>
    <definedName name="HAVUE4010124602383825A20LIGWIN">[15]Ana!$F$2557</definedName>
    <definedName name="HAVUE40101246023838A20LIGWIN">[15]Ana!$F$2552</definedName>
    <definedName name="HAVUE4010180402383825A20">[15]Ana!$F$2599</definedName>
    <definedName name="HAVUE40101804023838A20">[15]Ana!$F$2595</definedName>
    <definedName name="HAVUE40101806023838A20">[15]Ana!$F$2604</definedName>
    <definedName name="HAVUE4012124402383825A20LIGWIN">[15]Ana!$F$2573</definedName>
    <definedName name="HAVUE40121244023838A20LIGWIN">[15]Ana!$F$2569</definedName>
    <definedName name="HAVUE4012124602383825A20LIGWIN">[15]Ana!$F$2583</definedName>
    <definedName name="HAVUE40121246023838A20LIGWIN">[15]Ana!$F$2578</definedName>
    <definedName name="HAVUE4012180402383825A20">[15]Ana!$F$2625</definedName>
    <definedName name="HAVUE40121804023838A20">[15]Ana!$F$2621</definedName>
    <definedName name="HAVUE4012180602383825A20">[15]Ana!$F$2635</definedName>
    <definedName name="HAVUE40121806023838A20">[15]Ana!$F$2630</definedName>
    <definedName name="HAVUELO10CONTRA" localSheetId="0">#REF!</definedName>
    <definedName name="HAVUELO10CONTRA">#REF!</definedName>
    <definedName name="HAZCH301354081225C634ADLIG">[15]Ana!$F$2652</definedName>
    <definedName name="HAZCH3013540812C634ADLIG">[15]Ana!$F$2645</definedName>
    <definedName name="HAZCH301356081225C634ADLIG">[15]Ana!$F$2666</definedName>
    <definedName name="HAZCH3013560812C634ADLIG">[15]Ana!$F$2659</definedName>
    <definedName name="HAZCH301404081225C634AD">[15]Ana!$F$2708</definedName>
    <definedName name="HAZCH3014040812C634AD">[15]Ana!$F$2701</definedName>
    <definedName name="HAZCH301406081225C634AD">[15]Ana!$F$2722</definedName>
    <definedName name="HAZCH3014060812C634AD">[15]Ana!$F$2715</definedName>
    <definedName name="HAZCH301804081225C634AD">[15]Ana!$F$2764</definedName>
    <definedName name="HAZCH3018040812C634AD">[15]Ana!$F$2757</definedName>
    <definedName name="HAZCH301806081225C634AD">[15]Ana!$F$2778</definedName>
    <definedName name="HAZCH3018060812C634AD">[15]Ana!$F$2771</definedName>
    <definedName name="HAZCH302104081225C634AD">[15]Ana!$F$2820</definedName>
    <definedName name="HAZCH3021040812C634AD">[15]Ana!$F$2813</definedName>
    <definedName name="HAZCH302106081225C634AD">[15]Ana!$F$2834</definedName>
    <definedName name="HAZCH3021060812C634AD">[15]Ana!$F$2827</definedName>
    <definedName name="HAZCH302404081225C634AD">[15]Ana!$F$2876</definedName>
    <definedName name="HAZCH3024040812C634AD">[15]Ana!$F$2869</definedName>
    <definedName name="HAZCH302406081225C634AD">[15]Ana!$F$2890</definedName>
    <definedName name="HAZCH3024060812C634AD">[15]Ana!$F$2883</definedName>
    <definedName name="HAZCH35180401225A15ADC18342CAM">[15]Ana!$F$2935</definedName>
    <definedName name="HAZCH351804012A15ADC18342CAM">[15]Ana!$F$2928</definedName>
    <definedName name="HAZCH35180601225A15ADC18342CAM">[15]Ana!$F$2949</definedName>
    <definedName name="HAZCH351806012A15ADC18342CAM">[15]Ana!$F$2942</definedName>
    <definedName name="HAZCH35210401225A15ADC18342CAM">[15]Ana!$F$2963</definedName>
    <definedName name="HAZCH352104012A15ADC18342CAM">[15]Ana!$F$2956</definedName>
    <definedName name="HAZCH35210601225A15ADC18342CAM">[15]Ana!$F$2977</definedName>
    <definedName name="HAZCH352106012A15ADC18342CAM">[15]Ana!$F$2970</definedName>
    <definedName name="HAZCH35240401225A15ADC18342CAM">[15]Ana!$F$2991</definedName>
    <definedName name="HAZCH352404012A15ADC18342CAM">[15]Ana!$F$2984</definedName>
    <definedName name="HAZCH35240601225A15ADC18342CAM">[15]Ana!$F$3005</definedName>
    <definedName name="HAZCH352406012A15ADC18342CAM">[15]Ana!$F$2998</definedName>
    <definedName name="HAZCH4013540812C634ADLIG">[15]Ana!$F$2673</definedName>
    <definedName name="HAZCH4013560812C634ADLIG">[15]Ana!$F$2680</definedName>
    <definedName name="HAZCH401404081225C634AD">[15]Ana!$F$2736</definedName>
    <definedName name="HAZCH4014040812C634AD">[15]Ana!$F$2729</definedName>
    <definedName name="HAZCH401804081225C634AD">[15]Ana!$F$2792</definedName>
    <definedName name="HAZCH4018040812C634AD">[15]Ana!$F$2785</definedName>
    <definedName name="HAZCH402104081225C634AD">[15]Ana!$F$2848</definedName>
    <definedName name="HAZCH4021040812C634AD">[15]Ana!$F$2841</definedName>
    <definedName name="HAZCH402404081225C634AD">[15]Ana!$F$2904</definedName>
    <definedName name="HAZCH4024040812C634AD">[15]Ana!$F$2897</definedName>
    <definedName name="HAZCH402406081225C634AD">[15]Ana!$F$2918</definedName>
    <definedName name="HAZCH4024060812C634AD">[15]Ana!$F$2911</definedName>
    <definedName name="HAZCH601356081225C634ADLIG">[15]Ana!$F$2694</definedName>
    <definedName name="HAZCH6013560812C634ADLIG">[15]Ana!$F$2687</definedName>
    <definedName name="HAZCH601406081225C634AD">[15]Ana!$F$2750</definedName>
    <definedName name="HAZCH6014060812C634AD">[15]Ana!$F$2743</definedName>
    <definedName name="HAZCH601806081225C634AD">[15]Ana!$F$2806</definedName>
    <definedName name="HAZCH6018060812C634AD">[15]Ana!$F$2799</definedName>
    <definedName name="HAZCH602106081225C634AD">[15]Ana!$F$2862</definedName>
    <definedName name="HAZCH6021060812C634AD">[15]Ana!$F$2855</definedName>
    <definedName name="HAZCPONDCONTRA" localSheetId="0">#REF!</definedName>
    <definedName name="HAZCPONDCONTRA">#REF!</definedName>
    <definedName name="HAZFOSOCONTRA" localSheetId="0">#REF!</definedName>
    <definedName name="HAZFOSOCONTRA">#REF!</definedName>
    <definedName name="HAZM201512423838A30LIG">[15]Ana!$F$3035</definedName>
    <definedName name="HAZM301512423838A30LIG">[15]Ana!$F$3041</definedName>
    <definedName name="HAZM302012423838A25LIG">[15]Ana!$F$3053</definedName>
    <definedName name="HAZM302013523838A25LIG">[15]Ana!$F$3014</definedName>
    <definedName name="HAZM302014023838A25">[15]Ana!$F$3074</definedName>
    <definedName name="HAZM30X20180">[15]Ana!$F$3095</definedName>
    <definedName name="HAZM401512423838A30LIG">[15]Ana!$F$3047</definedName>
    <definedName name="HAZM452012433838A25LIG">[15]Ana!$F$3058</definedName>
    <definedName name="HAZM452013533838A25LIG">[15]Ana!$F$3019</definedName>
    <definedName name="HAZM452014033838A25">[15]Ana!$F$3079</definedName>
    <definedName name="HAZM452018033838A25">[15]Ana!$F$3100</definedName>
    <definedName name="HAZM452512433838A25LIG">[15]Ana!$F$3063</definedName>
    <definedName name="HAZM452513533838A25LIG">[15]Ana!$F$3024</definedName>
    <definedName name="HAZM452514033838A25">[15]Ana!$F$3084</definedName>
    <definedName name="HAZM452521033838A25">[15]Ana!$F$3115</definedName>
    <definedName name="HAZM452524033838A25">[15]Ana!$F$3125</definedName>
    <definedName name="HAZM45X25180">[15]Ana!$F$3105</definedName>
    <definedName name="HAZM602512433838A25LIG">[15]Ana!$F$3068</definedName>
    <definedName name="HAZM602513533838A25LIG">[15]Ana!$F$3029</definedName>
    <definedName name="HAZM602514033838A25">[15]Ana!$F$3089</definedName>
    <definedName name="HAZM602521033838A25">[15]Ana!$F$3120</definedName>
    <definedName name="HAZM602524033838A25">[15]Ana!$F$3130</definedName>
    <definedName name="HAZM60X25180">[15]Ana!$F$3110</definedName>
    <definedName name="HAZM8TIPVIGACISTCONTRA" localSheetId="0">#REF!</definedName>
    <definedName name="HAZM8TIPVIGACISTCONTRA">#REF!</definedName>
    <definedName name="HAZMRAMPACONTRA" localSheetId="0">#REF!</definedName>
    <definedName name="HAZMRAMPACONTRA">#REF!</definedName>
    <definedName name="hbi" localSheetId="0">#REF!</definedName>
    <definedName name="hbi">#REF!</definedName>
    <definedName name="hbii" localSheetId="0">#REF!</definedName>
    <definedName name="hbii">#REF!</definedName>
    <definedName name="hbiii" localSheetId="0">#REF!</definedName>
    <definedName name="hbiii">#REF!</definedName>
    <definedName name="hbiiii" localSheetId="0">#REF!</definedName>
    <definedName name="hbiiii">#REF!</definedName>
    <definedName name="hci" localSheetId="0">#REF!</definedName>
    <definedName name="hci">#REF!</definedName>
    <definedName name="hcii" localSheetId="0">#REF!</definedName>
    <definedName name="hcii">#REF!</definedName>
    <definedName name="hciii" localSheetId="0">#REF!</definedName>
    <definedName name="hciii">#REF!</definedName>
    <definedName name="hciiii" localSheetId="0">#REF!</definedName>
    <definedName name="hciiii">#REF!</definedName>
    <definedName name="hcpi" localSheetId="0">#REF!</definedName>
    <definedName name="hcpi">#REF!</definedName>
    <definedName name="hcpii" localSheetId="0">#REF!</definedName>
    <definedName name="hcpii">#REF!</definedName>
    <definedName name="hcpiii" localSheetId="0">#REF!</definedName>
    <definedName name="hcpiii">#REF!</definedName>
    <definedName name="hcpiiii" localSheetId="0">#REF!</definedName>
    <definedName name="hcpiiii">#REF!</definedName>
    <definedName name="HGON100" localSheetId="0">#REF!</definedName>
    <definedName name="HGON100">#REF!</definedName>
    <definedName name="HGON140" localSheetId="0">#REF!</definedName>
    <definedName name="HGON140">#REF!</definedName>
    <definedName name="HGON180" localSheetId="0">#REF!</definedName>
    <definedName name="HGON180">#REF!</definedName>
    <definedName name="HGON210" localSheetId="0">#REF!</definedName>
    <definedName name="HGON210">#REF!</definedName>
    <definedName name="hilo" localSheetId="0">#REF!</definedName>
    <definedName name="hilo">#REF!</definedName>
    <definedName name="Hilo_de_Nylon">[19]Insumos!$B$69:$D$69</definedName>
    <definedName name="HINCA" localSheetId="0">#REF!</definedName>
    <definedName name="HINCA">#REF!</definedName>
    <definedName name="HINCA_2">"$#REF!.$#REF!$#REF!"</definedName>
    <definedName name="HINCA_3">"$#REF!.$#REF!$#REF!"</definedName>
    <definedName name="Hinca_de_Pilotes" localSheetId="0">#REF!</definedName>
    <definedName name="Hinca_de_Pilotes">#REF!</definedName>
    <definedName name="Hinca_de_Pilotes_2">#N/A</definedName>
    <definedName name="Hinca_de_Pilotes_3">#N/A</definedName>
    <definedName name="HINCADEPILOTES" localSheetId="0">#REF!</definedName>
    <definedName name="HINCADEPILOTES">#REF!</definedName>
    <definedName name="HINCADEPILOTES_2">#N/A</definedName>
    <definedName name="HINCADEPILOTES_3">#N/A</definedName>
    <definedName name="HINDUSTRIAL100" localSheetId="0">#REF!</definedName>
    <definedName name="HINDUSTRIAL100">#REF!</definedName>
    <definedName name="HINDUSTRIAL140" localSheetId="0">#REF!</definedName>
    <definedName name="HINDUSTRIAL140">#REF!</definedName>
    <definedName name="HINDUSTRIAL180" localSheetId="0">#REF!</definedName>
    <definedName name="HINDUSTRIAL180">#REF!</definedName>
    <definedName name="HINDUSTRIAL210" localSheetId="0">#REF!</definedName>
    <definedName name="HINDUSTRIAL210">#REF!</definedName>
    <definedName name="hligadora">[15]Ana!$F$3246</definedName>
    <definedName name="HOJASEGUETA" localSheetId="0">#REF!</definedName>
    <definedName name="HOJASEGUETA">#REF!</definedName>
    <definedName name="HORACIO" localSheetId="0">#REF!</definedName>
    <definedName name="HORACIO">#REF!</definedName>
    <definedName name="HORACIO_2">"$#REF!.$L$66:$W$66"</definedName>
    <definedName name="HORACIO_3">"$#REF!.$L$66:$W$66"</definedName>
    <definedName name="horadia" localSheetId="0">#REF!</definedName>
    <definedName name="horadia">#REF!</definedName>
    <definedName name="horames" localSheetId="0">#REF!</definedName>
    <definedName name="horames">#REF!</definedName>
    <definedName name="horind100" localSheetId="0">#REF!</definedName>
    <definedName name="horind100">#REF!</definedName>
    <definedName name="horind140" localSheetId="0">#REF!</definedName>
    <definedName name="horind140">#REF!</definedName>
    <definedName name="horind180" localSheetId="0">#REF!</definedName>
    <definedName name="horind180">#REF!</definedName>
    <definedName name="horind210" localSheetId="0">#REF!</definedName>
    <definedName name="horind210">#REF!</definedName>
    <definedName name="horm.1.2">'[26]Ana. Horm mexc mort'!$D$70</definedName>
    <definedName name="horm.1.3">'[30]Analisis Unit. '!$F$74</definedName>
    <definedName name="horm.1.3.5">'[30]Analisis Unit. '!$F$64</definedName>
    <definedName name="HORM124">[15]Ana!$F$3302</definedName>
    <definedName name="HORM124LIGADORA">[15]Ana!$F$3309</definedName>
    <definedName name="HORM124LIGAWINCHE">[15]Ana!$F$3316</definedName>
    <definedName name="HORM135">[15]Ana!$F$3281</definedName>
    <definedName name="HORM135LIGADORA">[15]Ana!$F$3288</definedName>
    <definedName name="HORM135LIGAWINCHE">[15]Ana!$F$3295</definedName>
    <definedName name="HORM140">[15]Ana!$F$3138</definedName>
    <definedName name="HORM160">[15]Ana!$F$3143</definedName>
    <definedName name="HORM180">[15]Ana!$F$3148</definedName>
    <definedName name="HORM210">[15]Ana!$F$3153</definedName>
    <definedName name="HORM240">[15]Ana!$F$3158</definedName>
    <definedName name="HORM250">[15]Ana!$F$3163</definedName>
    <definedName name="HORM260">[15]Ana!$F$3168</definedName>
    <definedName name="HORM280">[15]Ana!$F$3173</definedName>
    <definedName name="HORM300">[15]Ana!$F$3178</definedName>
    <definedName name="HORM315">[15]Ana!$F$3183</definedName>
    <definedName name="HORM350">[15]Ana!$F$3188</definedName>
    <definedName name="HORM400">[15]Ana!$F$3193</definedName>
    <definedName name="HORMFROT">[15]Ana!$F$4786</definedName>
    <definedName name="Hormigón_Industrial_180_Kg_cm2">[19]Insumos!$B$70:$D$70</definedName>
    <definedName name="Hormigón_Industrial_210_Kg_cm2">[44]Insumos!$B$71:$D$71</definedName>
    <definedName name="Hormigón_Industrial_210_Kg_cm2_1">[44]Insumos!$B$71:$D$71</definedName>
    <definedName name="Hormigón_Industrial_210_Kg_cm2_2">[44]Insumos!$B$71:$D$71</definedName>
    <definedName name="Hormigón_Industrial_210_Kg_cm2_3">[44]Insumos!$B$71:$D$71</definedName>
    <definedName name="Hormigón_Industrial_240_Kg_cm2" localSheetId="0">[7]Insumos!#REF!</definedName>
    <definedName name="Hormigón_Industrial_240_Kg_cm2">[7]Insumos!#REF!</definedName>
    <definedName name="HORMIGON100" localSheetId="0">#REF!</definedName>
    <definedName name="HORMIGON100">#REF!</definedName>
    <definedName name="hormigon140" localSheetId="0">#REF!</definedName>
    <definedName name="hormigon140">#REF!</definedName>
    <definedName name="hormigon180" localSheetId="0">#REF!</definedName>
    <definedName name="hormigon180">#REF!</definedName>
    <definedName name="hormigon210" localSheetId="0">#REF!</definedName>
    <definedName name="hormigon210">#REF!</definedName>
    <definedName name="hormigon240" localSheetId="0">#REF!</definedName>
    <definedName name="hormigon240">#REF!</definedName>
    <definedName name="Hormigon240i" localSheetId="0">[20]MATERIALES!#REF!</definedName>
    <definedName name="Hormigon240i">[20]MATERIALES!#REF!</definedName>
    <definedName name="hormigon280" localSheetId="0">#REF!</definedName>
    <definedName name="hormigon280">#REF!</definedName>
    <definedName name="HORMIGON350" localSheetId="0">#REF!</definedName>
    <definedName name="HORMIGON350">#REF!</definedName>
    <definedName name="HORMIGONARMADOALETAS" localSheetId="0">#REF!</definedName>
    <definedName name="HORMIGONARMADOALETAS">#REF!</definedName>
    <definedName name="HORMIGONARMADOESTRIBOS" localSheetId="0">#REF!</definedName>
    <definedName name="HORMIGONARMADOESTRIBOS">#REF!</definedName>
    <definedName name="HORMIGONARMADOGUARDARRUEDASYDEFENSASLATERALES" localSheetId="0">#REF!</definedName>
    <definedName name="HORMIGONARMADOGUARDARRUEDASYDEFENSASLATERALES">#REF!</definedName>
    <definedName name="HORMIGONARMADOGUARDARRUEDASYDEFENSASLATERALES_2">#N/A</definedName>
    <definedName name="HORMIGONARMADOGUARDARRUEDASYDEFENSASLATERALES_3">#N/A</definedName>
    <definedName name="HORMIGONARMADOLOSADEAPROCHE" localSheetId="0">#REF!</definedName>
    <definedName name="HORMIGONARMADOLOSADEAPROCHE">#REF!</definedName>
    <definedName name="HORMIGONARMADOLOSADEAPROCHE_2">#N/A</definedName>
    <definedName name="HORMIGONARMADOLOSADEAPROCHE_3">#N/A</definedName>
    <definedName name="HORMIGONARMADOLOSADETABLERO" localSheetId="0">#REF!</definedName>
    <definedName name="HORMIGONARMADOLOSADETABLERO">#REF!</definedName>
    <definedName name="HORMIGONARMADOLOSADETABLERO_2">#N/A</definedName>
    <definedName name="HORMIGONARMADOLOSADETABLERO_3">#N/A</definedName>
    <definedName name="HORMIGONARMADOVIGUETAS" localSheetId="0">#REF!</definedName>
    <definedName name="HORMIGONARMADOVIGUETAS">#REF!</definedName>
    <definedName name="HORMIGONARMADOVIGUETAS_2">#N/A</definedName>
    <definedName name="HORMIGONARMADOVIGUETAS_3">#N/A</definedName>
    <definedName name="hormigonproteccionpilas" localSheetId="0">#REF!</definedName>
    <definedName name="hormigonproteccionpilas">#REF!</definedName>
    <definedName name="HORMIGONSIMPLE" localSheetId="0">#REF!</definedName>
    <definedName name="HORMIGONSIMPLE">#REF!</definedName>
    <definedName name="HORMIGONVIGASPOSTENSADAS" localSheetId="0">#REF!</definedName>
    <definedName name="HORMIGONVIGASPOSTENSADAS">#REF!</definedName>
    <definedName name="hr.grader.cat.140h">'[17]Tarifas de Alquiler de Equipo'!$I$29</definedName>
    <definedName name="hr.pala.cat.966c">'[17]Tarifas de Alquiler de Equipo'!$I$54</definedName>
    <definedName name="hr.retro.cat.225">'[17]Tarifas de Alquiler de Equipo'!$I$41</definedName>
    <definedName name="hr.retro.cat.416">'[17]Tarifas de Alquiler de Equipo'!$I$46</definedName>
    <definedName name="hr.RodDin.dinapac.ca25">'[17]Tarifas de Alquiler de Equipo'!$I$80</definedName>
    <definedName name="hwinche">[15]Ana!$F$3253</definedName>
    <definedName name="imocolocjuntas">[42]INSUMOS!$F$261</definedName>
    <definedName name="IMPEST">[15]Ana!$F$3325</definedName>
    <definedName name="IMPREV" localSheetId="0">#REF!</definedName>
    <definedName name="IMPREV">#REF!</definedName>
    <definedName name="IMPREV." localSheetId="0">#REF!</definedName>
    <definedName name="IMPREV.">#REF!</definedName>
    <definedName name="IMPREVISTO" localSheetId="0">#REF!</definedName>
    <definedName name="IMPREVISTO">#REF!</definedName>
    <definedName name="IMPREVISTO1" localSheetId="0">#REF!</definedName>
    <definedName name="IMPREVISTO1">#REF!</definedName>
    <definedName name="IMPRIMACION" localSheetId="0">#REF!</definedName>
    <definedName name="IMPRIMACION">#REF!</definedName>
    <definedName name="INCR" localSheetId="0">#REF!</definedName>
    <definedName name="INCR">#REF!</definedName>
    <definedName name="INCREM" localSheetId="0">#REF!</definedName>
    <definedName name="INCREM">#REF!</definedName>
    <definedName name="ind.var.pre">'[17]Analisis Unitarios'!$K$2</definedName>
    <definedName name="indi" localSheetId="0">[38]Presup!#REF!</definedName>
    <definedName name="indi">[38]Presup!#REF!</definedName>
    <definedName name="indir" localSheetId="0">#REF!</definedName>
    <definedName name="indir">#REF!</definedName>
    <definedName name="ingi" localSheetId="0">#REF!</definedName>
    <definedName name="ingi">#REF!</definedName>
    <definedName name="ingii" localSheetId="0">#REF!</definedName>
    <definedName name="ingii">#REF!</definedName>
    <definedName name="ingiii" localSheetId="0">#REF!</definedName>
    <definedName name="ingiii">#REF!</definedName>
    <definedName name="ingiiii" localSheetId="0">#REF!</definedName>
    <definedName name="ingiiii">#REF!</definedName>
    <definedName name="INOALARBCO">[15]Ana!$F$3996</definedName>
    <definedName name="INOALARBCOPVC" localSheetId="0">#REF!</definedName>
    <definedName name="INOALARBCOPVC">#REF!</definedName>
    <definedName name="INOALARCOL">[15]Ana!$F$4022</definedName>
    <definedName name="INOALARCOLPVC" localSheetId="0">#REF!</definedName>
    <definedName name="INOALARCOLPVC">#REF!</definedName>
    <definedName name="INOBCOSER">[15]Ana!$F$3970</definedName>
    <definedName name="INOBCOSTAPASERPVC" localSheetId="0">#REF!</definedName>
    <definedName name="INOBCOSTAPASERPVC">#REF!</definedName>
    <definedName name="INOBCOTAPASER">[15]Ana!$F$3944</definedName>
    <definedName name="INOBCOTAPASERPVC" localSheetId="0">#REF!</definedName>
    <definedName name="INOBCOTAPASERPVC">#REF!</definedName>
    <definedName name="inodorosimplex" localSheetId="0">#REF!</definedName>
    <definedName name="inodorosimplex">#REF!</definedName>
    <definedName name="INOFLUXBCOCONTRA" localSheetId="0">#REF!</definedName>
    <definedName name="INOFLUXBCOCONTRA">#REF!</definedName>
    <definedName name="ins_abrasadera_1.5pulg" localSheetId="0">#REF!</definedName>
    <definedName name="ins_abrasadera_1.5pulg">#REF!</definedName>
    <definedName name="ins_abrasadera_1pulg" localSheetId="0">#REF!</definedName>
    <definedName name="ins_abrasadera_1pulg">#REF!</definedName>
    <definedName name="ins_abrasadera_2pulg" localSheetId="0">#REF!</definedName>
    <definedName name="ins_abrasadera_2pulg">#REF!</definedName>
    <definedName name="ins_abrasadera_3pulg" localSheetId="0">#REF!</definedName>
    <definedName name="ins_abrasadera_3pulg">#REF!</definedName>
    <definedName name="ins_abrasadera_4pulg" localSheetId="0">#REF!</definedName>
    <definedName name="ins_abrasadera_4pulg">#REF!</definedName>
    <definedName name="ins_acero" localSheetId="0">#REF!</definedName>
    <definedName name="ins_acero">#REF!</definedName>
    <definedName name="ins_adap_cpvc_0.5pulg" localSheetId="0">#REF!</definedName>
    <definedName name="ins_adap_cpvc_0.5pulg">#REF!</definedName>
    <definedName name="ins_adap_pvc_0.5pulg" localSheetId="0">#REF!</definedName>
    <definedName name="ins_adap_pvc_0.5pulg">#REF!</definedName>
    <definedName name="ins_adap_pvc_0.75pulg" localSheetId="0">#REF!</definedName>
    <definedName name="ins_adap_pvc_0.75pulg">#REF!</definedName>
    <definedName name="ins_adap_pvc_1.5pulg" localSheetId="0">#REF!</definedName>
    <definedName name="ins_adap_pvc_1.5pulg">#REF!</definedName>
    <definedName name="ins_adap_pvc_1pulg" localSheetId="0">#REF!</definedName>
    <definedName name="ins_adap_pvc_1pulg">#REF!</definedName>
    <definedName name="ins_adap_pvc_2pulg" localSheetId="0">#REF!</definedName>
    <definedName name="ins_adap_pvc_2pulg">#REF!</definedName>
    <definedName name="ins_agua" localSheetId="0">#REF!</definedName>
    <definedName name="ins_agua">#REF!</definedName>
    <definedName name="ins_alambre" localSheetId="0">#REF!</definedName>
    <definedName name="ins_alambre">#REF!</definedName>
    <definedName name="ins_alquiler_compactador" localSheetId="0">#REF!</definedName>
    <definedName name="ins_alquiler_compactador">#REF!</definedName>
    <definedName name="ins_alquiler_compresor" localSheetId="0">#REF!</definedName>
    <definedName name="ins_alquiler_compresor">#REF!</definedName>
    <definedName name="ins_arandela_inodoro" localSheetId="0">#REF!</definedName>
    <definedName name="ins_arandela_inodoro">#REF!</definedName>
    <definedName name="ins_arena_fina" localSheetId="0">#REF!</definedName>
    <definedName name="ins_arena_fina">#REF!</definedName>
    <definedName name="ins_arena_gruesa" localSheetId="0">#REF!</definedName>
    <definedName name="ins_arena_gruesa">#REF!</definedName>
    <definedName name="ins_bañera" localSheetId="0">#REF!</definedName>
    <definedName name="ins_bañera">#REF!</definedName>
    <definedName name="ins_barra_unitrox" localSheetId="0">#REF!</definedName>
    <definedName name="ins_barra_unitrox">#REF!</definedName>
    <definedName name="ins_blocks_6pulg" localSheetId="0">#REF!</definedName>
    <definedName name="ins_blocks_6pulg">#REF!</definedName>
    <definedName name="ins_blocks_8pulg" localSheetId="0">#REF!</definedName>
    <definedName name="ins_blocks_8pulg">#REF!</definedName>
    <definedName name="ins_calentador_electrico" localSheetId="0">#REF!</definedName>
    <definedName name="ins_calentador_electrico">#REF!</definedName>
    <definedName name="ins_cemento_blanco" localSheetId="0">#REF!</definedName>
    <definedName name="ins_cemento_blanco">#REF!</definedName>
    <definedName name="ins_cemento_cpvc" localSheetId="0">#REF!</definedName>
    <definedName name="ins_cemento_cpvc">#REF!</definedName>
    <definedName name="ins_cemento_gris" localSheetId="0">#REF!</definedName>
    <definedName name="ins_cemento_gris">#REF!</definedName>
    <definedName name="ins_cemento_pvc" localSheetId="0">#REF!</definedName>
    <definedName name="ins_cemento_pvc">#REF!</definedName>
    <definedName name="ins_check_hor_2pulg" localSheetId="0">#REF!</definedName>
    <definedName name="ins_check_hor_2pulg">#REF!</definedName>
    <definedName name="ins_check_ver_3pulg" localSheetId="0">#REF!</definedName>
    <definedName name="ins_check_ver_3pulg">#REF!</definedName>
    <definedName name="ins_clavo_acero" localSheetId="0">#REF!</definedName>
    <definedName name="ins_clavo_acero">#REF!</definedName>
    <definedName name="ins_clavo_corriente" localSheetId="0">#REF!</definedName>
    <definedName name="ins_clavo_corriente">#REF!</definedName>
    <definedName name="ins_codo_cpvc_0.5pulg" localSheetId="0">#REF!</definedName>
    <definedName name="ins_codo_cpvc_0.5pulg">#REF!</definedName>
    <definedName name="ins_codo_cpvc_0.75pulg" localSheetId="0">#REF!</definedName>
    <definedName name="ins_codo_cpvc_0.75pulg">#REF!</definedName>
    <definedName name="ins_codo_hg_2hg" localSheetId="0">#REF!</definedName>
    <definedName name="ins_codo_hg_2hg">#REF!</definedName>
    <definedName name="ins_codo_hg_3hg" localSheetId="0">#REF!</definedName>
    <definedName name="ins_codo_hg_3hg">#REF!</definedName>
    <definedName name="ins_codo_pvc_drenaje_2pulgx45" localSheetId="0">#REF!</definedName>
    <definedName name="ins_codo_pvc_drenaje_2pulgx45">#REF!</definedName>
    <definedName name="ins_codo_pvc_drenaje_2pulgx90" localSheetId="0">#REF!</definedName>
    <definedName name="ins_codo_pvc_drenaje_2pulgx90">#REF!</definedName>
    <definedName name="ins_codo_pvc_drenaje_3pulgx45" localSheetId="0">#REF!</definedName>
    <definedName name="ins_codo_pvc_drenaje_3pulgx45">#REF!</definedName>
    <definedName name="ins_codo_pvc_drenaje_3pulgx90" localSheetId="0">#REF!</definedName>
    <definedName name="ins_codo_pvc_drenaje_3pulgx90">#REF!</definedName>
    <definedName name="ins_codo_pvc_drenaje_4pulgx45" localSheetId="0">#REF!</definedName>
    <definedName name="ins_codo_pvc_drenaje_4pulgx45">#REF!</definedName>
    <definedName name="ins_codo_pvc_drenaje_4pulgx90" localSheetId="0">#REF!</definedName>
    <definedName name="ins_codo_pvc_drenaje_4pulgx90">#REF!</definedName>
    <definedName name="ins_codo_pvc_presion_0.5pulg" localSheetId="0">#REF!</definedName>
    <definedName name="ins_codo_pvc_presion_0.5pulg">#REF!</definedName>
    <definedName name="ins_codo_pvc_presion_0.75pulg" localSheetId="0">#REF!</definedName>
    <definedName name="ins_codo_pvc_presion_0.75pulg">#REF!</definedName>
    <definedName name="ins_codo_pvc_presion_1.5pulg" localSheetId="0">#REF!</definedName>
    <definedName name="ins_codo_pvc_presion_1.5pulg">#REF!</definedName>
    <definedName name="ins_codo_pvc_presion_1pulg" localSheetId="0">#REF!</definedName>
    <definedName name="ins_codo_pvc_presion_1pulg">#REF!</definedName>
    <definedName name="ins_codo_pvc_presion_2pulg" localSheetId="0">#REF!</definedName>
    <definedName name="ins_codo_pvc_presion_2pulg">#REF!</definedName>
    <definedName name="ins_codo_pvc_presion_3pulg" localSheetId="0">#REF!</definedName>
    <definedName name="ins_codo_pvc_presion_3pulg">#REF!</definedName>
    <definedName name="ins_colg_0.5pulg" localSheetId="0">#REF!</definedName>
    <definedName name="ins_colg_0.5pulg">#REF!</definedName>
    <definedName name="ins_colg_0.75pulg" localSheetId="0">#REF!</definedName>
    <definedName name="ins_colg_0.75pulg">#REF!</definedName>
    <definedName name="ins_colg_1.5pulg" localSheetId="0">#REF!</definedName>
    <definedName name="ins_colg_1.5pulg">#REF!</definedName>
    <definedName name="ins_colg_1pulg" localSheetId="0">#REF!</definedName>
    <definedName name="ins_colg_1pulg">#REF!</definedName>
    <definedName name="ins_colg_2pulg" localSheetId="0">#REF!</definedName>
    <definedName name="ins_colg_2pulg">#REF!</definedName>
    <definedName name="ins_colg_3pulg" localSheetId="0">#REF!</definedName>
    <definedName name="ins_colg_3pulg">#REF!</definedName>
    <definedName name="ins_colg_4pulg" localSheetId="0">#REF!</definedName>
    <definedName name="ins_colg_4pulg">#REF!</definedName>
    <definedName name="ins_coupling_cpvc_1.5pulg" localSheetId="0">#REF!</definedName>
    <definedName name="ins_coupling_cpvc_1.5pulg">#REF!</definedName>
    <definedName name="ins_cubre_falta" localSheetId="0">#REF!</definedName>
    <definedName name="ins_cubre_falta">#REF!</definedName>
    <definedName name="ins_drenaje_balcon_a" localSheetId="0">#REF!</definedName>
    <definedName name="ins_drenaje_balcon_a">#REF!</definedName>
    <definedName name="ins_drenaje_balcon_b" localSheetId="0">#REF!</definedName>
    <definedName name="ins_drenaje_balcon_b">#REF!</definedName>
    <definedName name="ins_fregadero" localSheetId="0">#REF!</definedName>
    <definedName name="ins_fregadero">#REF!</definedName>
    <definedName name="ins_gasoil" localSheetId="0">#REF!</definedName>
    <definedName name="ins_gasoil">#REF!</definedName>
    <definedName name="ins_grava_combinada" localSheetId="0">#REF!</definedName>
    <definedName name="ins_grava_combinada">#REF!</definedName>
    <definedName name="ins_inodoro" localSheetId="0">#REF!</definedName>
    <definedName name="ins_inodoro">#REF!</definedName>
    <definedName name="ins_jacuzzi" localSheetId="0">#REF!</definedName>
    <definedName name="ins_jacuzzi">#REF!</definedName>
    <definedName name="ins_juego_accesorios" localSheetId="0">#REF!</definedName>
    <definedName name="ins_juego_accesorios">#REF!</definedName>
    <definedName name="ins_junta_cera" localSheetId="0">#REF!</definedName>
    <definedName name="ins_junta_cera">#REF!</definedName>
    <definedName name="ins_lavamanos" localSheetId="0">#REF!</definedName>
    <definedName name="ins_lavamanos">#REF!</definedName>
    <definedName name="ins_llave_angular" localSheetId="0">#REF!</definedName>
    <definedName name="ins_llave_angular">#REF!</definedName>
    <definedName name="ins_llave_chorro" localSheetId="0">#REF!</definedName>
    <definedName name="ins_llave_chorro">#REF!</definedName>
    <definedName name="ins_madera" localSheetId="0">#REF!</definedName>
    <definedName name="ins_madera">#REF!</definedName>
    <definedName name="ins_mezcla_pañete" localSheetId="0">#REF!</definedName>
    <definedName name="ins_mezcla_pañete">#REF!</definedName>
    <definedName name="ins_mezcladora_bañera" localSheetId="0">#REF!</definedName>
    <definedName name="ins_mezcladora_bañera">#REF!</definedName>
    <definedName name="ins_mezcladora_fregadero" localSheetId="0">#REF!</definedName>
    <definedName name="ins_mezcladora_fregadero">#REF!</definedName>
    <definedName name="ins_mezcladora_jacuzzi" localSheetId="0">#REF!</definedName>
    <definedName name="ins_mezcladora_jacuzzi">#REF!</definedName>
    <definedName name="ins_mezcladora_lavamanos" localSheetId="0">#REF!</definedName>
    <definedName name="ins_mezcladora_lavamanos">#REF!</definedName>
    <definedName name="ins_mortero_13" localSheetId="0">#REF!</definedName>
    <definedName name="ins_mortero_13">#REF!</definedName>
    <definedName name="ins_mortero_14" localSheetId="0">#REF!</definedName>
    <definedName name="ins_mortero_14">#REF!</definedName>
    <definedName name="ins_niple_cromado" localSheetId="0">#REF!</definedName>
    <definedName name="ins_niple_cromado">#REF!</definedName>
    <definedName name="ins_parrilla_piso" localSheetId="0">#REF!</definedName>
    <definedName name="ins_parrilla_piso">#REF!</definedName>
    <definedName name="ins_pintura" localSheetId="0">#REF!</definedName>
    <definedName name="ins_pintura">#REF!</definedName>
    <definedName name="ins_red_cpvc_0.75x0.5pulg" localSheetId="0">#REF!</definedName>
    <definedName name="ins_red_cpvc_0.75x0.5pulg">#REF!</definedName>
    <definedName name="ins_red_hg_3x2" localSheetId="0">#REF!</definedName>
    <definedName name="ins_red_hg_3x2">#REF!</definedName>
    <definedName name="ins_red_pvc_3x2pulg" localSheetId="0">#REF!</definedName>
    <definedName name="ins_red_pvc_3x2pulg">#REF!</definedName>
    <definedName name="ins_red_pvc_4x2pulg" localSheetId="0">#REF!</definedName>
    <definedName name="ins_red_pvc_4x2pulg">#REF!</definedName>
    <definedName name="ins_red_pvc_4x3pulg" localSheetId="0">#REF!</definedName>
    <definedName name="ins_red_pvc_4x3pulg">#REF!</definedName>
    <definedName name="ins_red_pvc_presion_0.75x0.5pulg" localSheetId="0">#REF!</definedName>
    <definedName name="ins_red_pvc_presion_0.75x0.5pulg">#REF!</definedName>
    <definedName name="ins_red_pvc_presion_1.5x0.75pulg" localSheetId="0">#REF!</definedName>
    <definedName name="ins_red_pvc_presion_1.5x0.75pulg">#REF!</definedName>
    <definedName name="ins_red_pvc_presion_1.5x1pulg" localSheetId="0">#REF!</definedName>
    <definedName name="ins_red_pvc_presion_1.5x1pulg">#REF!</definedName>
    <definedName name="ins_red_pvc_presion_1x0.5pulg" localSheetId="0">#REF!</definedName>
    <definedName name="ins_red_pvc_presion_1x0.5pulg">#REF!</definedName>
    <definedName name="ins_red_pvc_presion_1x0.75pulg" localSheetId="0">#REF!</definedName>
    <definedName name="ins_red_pvc_presion_1x0.75pulg">#REF!</definedName>
    <definedName name="ins_red_pvc_presion_2x1.5pulg" localSheetId="0">#REF!</definedName>
    <definedName name="ins_red_pvc_presion_2x1.5pulg">#REF!</definedName>
    <definedName name="ins_red_pvc_presion_2x1pulg" localSheetId="0">#REF!</definedName>
    <definedName name="ins_red_pvc_presion_2x1pulg">#REF!</definedName>
    <definedName name="ins_red_pvc_presion_3x1.5pulg" localSheetId="0">#REF!</definedName>
    <definedName name="ins_red_pvc_presion_3x1.5pulg">#REF!</definedName>
    <definedName name="ins_red_pvc_presion_3x1pulg" localSheetId="0">#REF!</definedName>
    <definedName name="ins_red_pvc_presion_3x1pulg">#REF!</definedName>
    <definedName name="ins_red_pvc_presion_3x2pulg" localSheetId="0">#REF!</definedName>
    <definedName name="ins_red_pvc_presion_3x2pulg">#REF!</definedName>
    <definedName name="ins_regla" localSheetId="0">#REF!</definedName>
    <definedName name="ins_regla">#REF!</definedName>
    <definedName name="ins_rejilla_techo" localSheetId="0">#REF!</definedName>
    <definedName name="ins_rejilla_techo">#REF!</definedName>
    <definedName name="ins_sifon_2pulg" localSheetId="0">#REF!</definedName>
    <definedName name="ins_sifon_2pulg">#REF!</definedName>
    <definedName name="ins_tarugo_0.375pulg" localSheetId="0">#REF!</definedName>
    <definedName name="ins_tarugo_0.375pulg">#REF!</definedName>
    <definedName name="ins_tarugo_0.5pulg" localSheetId="0">#REF!</definedName>
    <definedName name="ins_tarugo_0.5pulg">#REF!</definedName>
    <definedName name="ins_tee_cpvc_0.5pulg" localSheetId="0">#REF!</definedName>
    <definedName name="ins_tee_cpvc_0.5pulg">#REF!</definedName>
    <definedName name="ins_tee_cpvc_0.75pulg" localSheetId="0">#REF!</definedName>
    <definedName name="ins_tee_cpvc_0.75pulg">#REF!</definedName>
    <definedName name="ins_tee_hg_3hg" localSheetId="0">#REF!</definedName>
    <definedName name="ins_tee_hg_3hg">#REF!</definedName>
    <definedName name="ins_tee_pvc_presion_0.5pulg" localSheetId="0">#REF!</definedName>
    <definedName name="ins_tee_pvc_presion_0.5pulg">#REF!</definedName>
    <definedName name="ins_tee_pvc_presion_0.75pulg" localSheetId="0">#REF!</definedName>
    <definedName name="ins_tee_pvc_presion_0.75pulg">#REF!</definedName>
    <definedName name="ins_tee_pvc_presion_1.5pulg" localSheetId="0">#REF!</definedName>
    <definedName name="ins_tee_pvc_presion_1.5pulg">#REF!</definedName>
    <definedName name="ins_tee_pvc_presion_1pulg" localSheetId="0">#REF!</definedName>
    <definedName name="ins_tee_pvc_presion_1pulg">#REF!</definedName>
    <definedName name="ins_tee_pvc_presion_2pulg" localSheetId="0">#REF!</definedName>
    <definedName name="ins_tee_pvc_presion_2pulg">#REF!</definedName>
    <definedName name="ins_tee_pvc_presion_3pulg" localSheetId="0">#REF!</definedName>
    <definedName name="ins_tee_pvc_presion_3pulg">#REF!</definedName>
    <definedName name="ins_tornillo_0.375pulg" localSheetId="0">#REF!</definedName>
    <definedName name="ins_tornillo_0.375pulg">#REF!</definedName>
    <definedName name="ins_tornillo_fijacion" localSheetId="0">#REF!</definedName>
    <definedName name="ins_tornillo_fijacion">#REF!</definedName>
    <definedName name="ins_tub_cpvc_0.5pulg" localSheetId="0">#REF!</definedName>
    <definedName name="ins_tub_cpvc_0.5pulg">#REF!</definedName>
    <definedName name="ins_tub_cpvc_0.75pulg" localSheetId="0">#REF!</definedName>
    <definedName name="ins_tub_cpvc_0.75pulg">#REF!</definedName>
    <definedName name="ins_tub_hg_2pulg" localSheetId="0">#REF!</definedName>
    <definedName name="ins_tub_hg_2pulg">#REF!</definedName>
    <definedName name="ins_tub_hg_3pulg" localSheetId="0">#REF!</definedName>
    <definedName name="ins_tub_hg_3pulg">#REF!</definedName>
    <definedName name="ins_tub_pvc_sch40_0.5pul" localSheetId="0">#REF!</definedName>
    <definedName name="ins_tub_pvc_sch40_0.5pul">#REF!</definedName>
    <definedName name="ins_tub_pvc_sch40_0.75pul" localSheetId="0">#REF!</definedName>
    <definedName name="ins_tub_pvc_sch40_0.75pul">#REF!</definedName>
    <definedName name="ins_tub_pvc_sch40_1.5pul" localSheetId="0">#REF!</definedName>
    <definedName name="ins_tub_pvc_sch40_1.5pul">#REF!</definedName>
    <definedName name="ins_tub_pvc_sch40_1pul" localSheetId="0">#REF!</definedName>
    <definedName name="ins_tub_pvc_sch40_1pul">#REF!</definedName>
    <definedName name="ins_tub_pvc_sdr21_2pulg" localSheetId="0">#REF!</definedName>
    <definedName name="ins_tub_pvc_sdr21_2pulg">#REF!</definedName>
    <definedName name="ins_tub_pvc_sdr21_3pulg" localSheetId="0">#REF!</definedName>
    <definedName name="ins_tub_pvc_sdr21_3pulg">#REF!</definedName>
    <definedName name="ins_tub_pvc_sdr26_2pulg" localSheetId="0">#REF!</definedName>
    <definedName name="ins_tub_pvc_sdr26_2pulg">#REF!</definedName>
    <definedName name="ins_tub_pvc_sdr26_3pulg" localSheetId="0">#REF!</definedName>
    <definedName name="ins_tub_pvc_sdr26_3pulg">#REF!</definedName>
    <definedName name="ins_tub_pvc_sdr32.5_4pulg" localSheetId="0">#REF!</definedName>
    <definedName name="ins_tub_pvc_sdr32.5_4pulg">#REF!</definedName>
    <definedName name="ins_tub_pvc_sdr32.5_6pulg" localSheetId="0">#REF!</definedName>
    <definedName name="ins_tub_pvc_sdr32.5_6pulg">#REF!</definedName>
    <definedName name="ins_tubo_flexible" localSheetId="0">#REF!</definedName>
    <definedName name="ins_tubo_flexible">#REF!</definedName>
    <definedName name="ins_tuerca_0.375pulg" localSheetId="0">#REF!</definedName>
    <definedName name="ins_tuerca_0.375pulg">#REF!</definedName>
    <definedName name="ins_tuerca_0.5pulg" localSheetId="0">#REF!</definedName>
    <definedName name="ins_tuerca_0.5pulg">#REF!</definedName>
    <definedName name="ins_valvula_0.75pulg" localSheetId="0">#REF!</definedName>
    <definedName name="ins_valvula_0.75pulg">#REF!</definedName>
    <definedName name="ins_valvula_1.5pulg" localSheetId="0">#REF!</definedName>
    <definedName name="ins_valvula_1.5pulg">#REF!</definedName>
    <definedName name="ins_valvula_1pulg" localSheetId="0">#REF!</definedName>
    <definedName name="ins_valvula_1pulg">#REF!</definedName>
    <definedName name="ins_valvula_2pulg" localSheetId="0">#REF!</definedName>
    <definedName name="ins_valvula_2pulg">#REF!</definedName>
    <definedName name="ins_valvula_reguladora_1pulg" localSheetId="0">#REF!</definedName>
    <definedName name="ins_valvula_reguladora_1pulg">#REF!</definedName>
    <definedName name="ins_valvula_reguladora_2pulg" localSheetId="0">#REF!</definedName>
    <definedName name="ins_valvula_reguladora_2pulg">#REF!</definedName>
    <definedName name="ins_varilla_0.375pulg" localSheetId="0">#REF!</definedName>
    <definedName name="ins_varilla_0.375pulg">#REF!</definedName>
    <definedName name="ins_varilla_0.5pulg" localSheetId="0">#REF!</definedName>
    <definedName name="ins_varilla_0.5pulg">#REF!</definedName>
    <definedName name="ins_yee_pvc_drenaje_2pulg" localSheetId="0">#REF!</definedName>
    <definedName name="ins_yee_pvc_drenaje_2pulg">#REF!</definedName>
    <definedName name="ins_yee_pvc_drenaje_3pulg" localSheetId="0">#REF!</definedName>
    <definedName name="ins_yee_pvc_drenaje_3pulg">#REF!</definedName>
    <definedName name="ins_yee_pvc_drenaje_4pulg" localSheetId="0">#REF!</definedName>
    <definedName name="ins_yee_pvc_drenaje_4pulg">#REF!</definedName>
    <definedName name="INSTVENT" localSheetId="0">#REF!</definedName>
    <definedName name="INSTVENT">#REF!</definedName>
    <definedName name="INTERRUPTOR3VIAS">[15]Ana!$F$3388</definedName>
    <definedName name="INTERRUPTOR4VIAS">[15]Ana!$F$3399</definedName>
    <definedName name="INTERRUPTORDOBLE">[15]Ana!$F$3366</definedName>
    <definedName name="INTERRUPTORPILOTO">[15]Ana!$F$3410</definedName>
    <definedName name="INTERRUPTORSENCILLO">[15]Ana!$F$3355</definedName>
    <definedName name="INTERRUPTORTRIPLE">[15]Ana!$F$3377</definedName>
    <definedName name="itabo" localSheetId="0">#REF!</definedName>
    <definedName name="itabo">#REF!</definedName>
    <definedName name="itbi" localSheetId="0">#REF!</definedName>
    <definedName name="itbi">#REF!</definedName>
    <definedName name="ITBIS">[45]Insumos!$G$2</definedName>
    <definedName name="ITBS" localSheetId="0">#REF!</definedName>
    <definedName name="ITBS">#REF!</definedName>
    <definedName name="Item2">#N/A</definedName>
    <definedName name="Izado_de_Tabletas" localSheetId="0">#REF!</definedName>
    <definedName name="Izado_de_Tabletas">#REF!</definedName>
    <definedName name="Izado_de_Tabletas_2">#N/A</definedName>
    <definedName name="Izado_de_Tabletas_3">#N/A</definedName>
    <definedName name="IZAJE" localSheetId="0">#REF!</definedName>
    <definedName name="IZAJE">#REF!</definedName>
    <definedName name="IZAJE_2">"$#REF!.$#REF!$#REF!"</definedName>
    <definedName name="IZAJE_3">"$#REF!.$#REF!$#REF!"</definedName>
    <definedName name="Izaje_de_Vigas_Postensadas" localSheetId="0">#REF!</definedName>
    <definedName name="Izaje_de_Vigas_Postensadas">#REF!</definedName>
    <definedName name="Izaje_de_Vigas_Postensadas_2">#N/A</definedName>
    <definedName name="Izaje_de_Vigas_Postensadas_3">#N/A</definedName>
    <definedName name="jminimo" localSheetId="0">#REF!</definedName>
    <definedName name="jminimo">#REF!</definedName>
    <definedName name="Jose" localSheetId="0">[39]INSUMOS!#REF!</definedName>
    <definedName name="Jose">[39]INSUMOS!#REF!</definedName>
    <definedName name="JUNTACERA" localSheetId="0">#REF!</definedName>
    <definedName name="JUNTACERA">#REF!</definedName>
    <definedName name="kerosene" localSheetId="0">#REF!</definedName>
    <definedName name="kerosene">#REF!</definedName>
    <definedName name="kglb">0.453592</definedName>
    <definedName name="Kilometro">[20]EQUIPOS!$I$25</definedName>
    <definedName name="komatsu" localSheetId="0">'[18]Listado Equipos a utilizar'!#REF!</definedName>
    <definedName name="komatsu">'[18]Listado Equipos a utilizar'!#REF!</definedName>
    <definedName name="LARRASTRE4SDR41MCONTRA" localSheetId="0">#REF!</definedName>
    <definedName name="LARRASTRE4SDR41MCONTRA">#REF!</definedName>
    <definedName name="LARRASTRE6SDR41MCONTRA" localSheetId="0">#REF!</definedName>
    <definedName name="LARRASTRE6SDR41MCONTRA">#REF!</definedName>
    <definedName name="LATEX" localSheetId="0">#REF!</definedName>
    <definedName name="LATEX">#REF!</definedName>
    <definedName name="LAVADEROSENCILLO" localSheetId="0">#REF!</definedName>
    <definedName name="LAVADEROSENCILLO">#REF!</definedName>
    <definedName name="LAVGRA1BCO">[15]Ana!$F$4071</definedName>
    <definedName name="LAVGRA1BCOPVC" localSheetId="0">#REF!</definedName>
    <definedName name="LAVGRA1BCOPVC">#REF!</definedName>
    <definedName name="LAVGRA2BCO">[15]Ana!$F$4046</definedName>
    <definedName name="LAVGRA2BCOPVC" localSheetId="0">#REF!</definedName>
    <definedName name="LAVGRA2BCOPVC">#REF!</definedName>
    <definedName name="LAVM1917BCO">[15]Ana!$F$4097</definedName>
    <definedName name="LAVM1917BCOPVC" localSheetId="0">#REF!</definedName>
    <definedName name="LAVM1917BCOPVC">#REF!</definedName>
    <definedName name="LAVM1917COL">[15]Ana!$F$4123</definedName>
    <definedName name="LAVM1917COLPVC" localSheetId="0">#REF!</definedName>
    <definedName name="LAVM1917COLPVC">#REF!</definedName>
    <definedName name="LAVMOVABCO">[15]Ana!$F$4150</definedName>
    <definedName name="LAVMOVABCOPVC" localSheetId="0">#REF!</definedName>
    <definedName name="LAVMOVABCOPVC">#REF!</definedName>
    <definedName name="LAVMOVACOL">[15]Ana!$F$4177</definedName>
    <definedName name="LAVMOVACOLPVC" localSheetId="0">#REF!</definedName>
    <definedName name="LAVMOVACOLPVC">#REF!</definedName>
    <definedName name="LAVMSERBCO">[15]Ana!$F$4203</definedName>
    <definedName name="LAVMSERBCOPVC" localSheetId="0">#REF!</definedName>
    <definedName name="LAVMSERBCOPVC">#REF!</definedName>
    <definedName name="LAVOVAEMPBCOCONTRA" localSheetId="0">#REF!</definedName>
    <definedName name="LAVOVAEMPBCOCONTRA">#REF!</definedName>
    <definedName name="lbalmbre18">'[30]Analisis Unit. '!$F$39</definedName>
    <definedName name="lbkg" localSheetId="0">#REF!</definedName>
    <definedName name="lbkg">#REF!</definedName>
    <definedName name="Ligado_y_vaciado" localSheetId="0">#REF!</definedName>
    <definedName name="Ligado_y_vaciado">#REF!</definedName>
    <definedName name="Ligado_y_vaciado_2">#N/A</definedName>
    <definedName name="Ligado_y_vaciado_3">#N/A</definedName>
    <definedName name="Ligado_y_Vaciado_a_Mano">[19]Insumos!$B$136:$D$136</definedName>
    <definedName name="Ligado_y_Vaciado_con_ligadora_y_Winche" localSheetId="0">[7]Insumos!#REF!</definedName>
    <definedName name="Ligado_y_Vaciado_con_ligadora_y_Winche">[7]Insumos!#REF!</definedName>
    <definedName name="Ligado_y_Vaciado_Hormigón_Industrial_____20_M3" localSheetId="0">[7]Insumos!#REF!</definedName>
    <definedName name="Ligado_y_Vaciado_Hormigón_Industrial_____20_M3">[7]Insumos!#REF!</definedName>
    <definedName name="Ligado_y_Vaciado_Hormigón_Industrial_____4_M3" localSheetId="0">[7]Insumos!#REF!</definedName>
    <definedName name="Ligado_y_Vaciado_Hormigón_Industrial_____4_M3">[7]Insumos!#REF!</definedName>
    <definedName name="Ligado_y_Vaciado_Hormigón_Industrial___10__20_M3" localSheetId="0">[7]Insumos!#REF!</definedName>
    <definedName name="Ligado_y_Vaciado_Hormigón_Industrial___10__20_M3">[7]Insumos!#REF!</definedName>
    <definedName name="Ligado_y_Vaciado_Hormigón_Industrial___4__10_M3" localSheetId="0">[7]Insumos!#REF!</definedName>
    <definedName name="Ligado_y_Vaciado_Hormigón_Industrial___4__10_M3">[7]Insumos!#REF!</definedName>
    <definedName name="ligadohormigon" localSheetId="0">[20]OBRAMANO!#REF!</definedName>
    <definedName name="ligadohormigon">[20]OBRAMANO!#REF!</definedName>
    <definedName name="ligadora" localSheetId="0">'[18]Listado Equipos a utilizar'!#REF!</definedName>
    <definedName name="ligadora">'[18]Listado Equipos a utilizar'!#REF!</definedName>
    <definedName name="Ligadora_de_1_funda" localSheetId="0">#REF!</definedName>
    <definedName name="Ligadora_de_1_funda">#REF!</definedName>
    <definedName name="Ligadora_de_1_funda_2">#N/A</definedName>
    <definedName name="Ligadora_de_1_funda_3">#N/A</definedName>
    <definedName name="Ligadora_de_2_funda" localSheetId="0">#REF!</definedName>
    <definedName name="Ligadora_de_2_funda">#REF!</definedName>
    <definedName name="Ligadora_de_2_funda_2">#N/A</definedName>
    <definedName name="Ligadora_de_2_funda_3">#N/A</definedName>
    <definedName name="LIGALIGA">[15]Ana!$F$3262</definedName>
    <definedName name="ligawinche">[15]Ana!$F$3274</definedName>
    <definedName name="limp.des.destronque">'[17]Analisis Unitarios'!$E$500</definedName>
    <definedName name="LIMPESC" localSheetId="0">#REF!</definedName>
    <definedName name="LIMPESC">#REF!</definedName>
    <definedName name="limpi" localSheetId="0">#REF!</definedName>
    <definedName name="limpi">#REF!</definedName>
    <definedName name="limpii" localSheetId="0">#REF!</definedName>
    <definedName name="limpii">#REF!</definedName>
    <definedName name="limpiii" localSheetId="0">#REF!</definedName>
    <definedName name="limpiii">#REF!</definedName>
    <definedName name="limpiiii" localSheetId="0">#REF!</definedName>
    <definedName name="limpiiii">#REF!</definedName>
    <definedName name="LIMPSALCERA" localSheetId="0">#REF!</definedName>
    <definedName name="LIMPSALCERA">#REF!</definedName>
    <definedName name="LIMPTUBOCPVC14" localSheetId="0">#REF!</definedName>
    <definedName name="LIMPTUBOCPVC14">#REF!</definedName>
    <definedName name="LIMPTUBOCPVCPINTA" localSheetId="0">#REF!</definedName>
    <definedName name="LIMPTUBOCPVCPINTA">#REF!</definedName>
    <definedName name="LIMPZOC" localSheetId="0">#REF!</definedName>
    <definedName name="LIMPZOC">#REF!</definedName>
    <definedName name="LINE" localSheetId="0" hidden="1">'[23]ANALISIS STO DGO'!#REF!</definedName>
    <definedName name="LINE" hidden="1">'[23]ANALISIS STO DGO'!#REF!</definedName>
    <definedName name="lineout" localSheetId="0" hidden="1">'[23]ANALISIS STO DGO'!#REF!</definedName>
    <definedName name="lineout" hidden="1">'[23]ANALISIS STO DGO'!#REF!</definedName>
    <definedName name="lista" localSheetId="0">#REF!</definedName>
    <definedName name="lista">#REF!</definedName>
    <definedName name="LISTADO" localSheetId="0">#REF!</definedName>
    <definedName name="LISTADO">#REF!</definedName>
    <definedName name="Listelos_de_20_Cms_en_Baños">[19]Insumos!$B$44:$D$44</definedName>
    <definedName name="llaveacero" localSheetId="0">#REF!</definedName>
    <definedName name="llaveacero">#REF!</definedName>
    <definedName name="llaveacondicionamientohinca" localSheetId="0">#REF!</definedName>
    <definedName name="llaveacondicionamientohinca">#REF!</definedName>
    <definedName name="llaveacondicionamientohinca_2">#N/A</definedName>
    <definedName name="llaveacondicionamientohinca_3">#N/A</definedName>
    <definedName name="llaveagregado" localSheetId="0">#REF!</definedName>
    <definedName name="llaveagregado">#REF!</definedName>
    <definedName name="llaveagua" localSheetId="0">#REF!</definedName>
    <definedName name="llaveagua">#REF!</definedName>
    <definedName name="llavealambre" localSheetId="0">#REF!</definedName>
    <definedName name="llavealambre">#REF!</definedName>
    <definedName name="llaveanclajedepilotes" localSheetId="0">#REF!</definedName>
    <definedName name="llaveanclajedepilotes">#REF!</definedName>
    <definedName name="LLAVEANGULAR" localSheetId="0">#REF!</definedName>
    <definedName name="LLAVEANGULAR">#REF!</definedName>
    <definedName name="llavecablepostensado" localSheetId="0">#REF!</definedName>
    <definedName name="llavecablepostensado">#REF!</definedName>
    <definedName name="llavecastingbed" localSheetId="0">#REF!</definedName>
    <definedName name="llavecastingbed">#REF!</definedName>
    <definedName name="llavecemento" localSheetId="0">#REF!</definedName>
    <definedName name="llavecemento">#REF!</definedName>
    <definedName name="LLAVECHORRO" localSheetId="0">#REF!</definedName>
    <definedName name="LLAVECHORRO">#REF!</definedName>
    <definedName name="llaveclavos" localSheetId="0">#REF!</definedName>
    <definedName name="llaveclavos">#REF!</definedName>
    <definedName name="llavecuradoyaditivo" localSheetId="0">#REF!</definedName>
    <definedName name="llavecuradoyaditivo">#REF!</definedName>
    <definedName name="llaveempalmepilotes" localSheetId="0">#REF!</definedName>
    <definedName name="llaveempalmepilotes">#REF!</definedName>
    <definedName name="LLAVEEMPOTRAR12" localSheetId="0">#REF!</definedName>
    <definedName name="LLAVEEMPOTRAR12">#REF!</definedName>
    <definedName name="llavehincapilotes" localSheetId="0">#REF!</definedName>
    <definedName name="llavehincapilotes">#REF!</definedName>
    <definedName name="llaveizadotabletas" localSheetId="0">#REF!</definedName>
    <definedName name="llaveizadotabletas">#REF!</definedName>
    <definedName name="llaveizajevigaspostensadas" localSheetId="0">#REF!</definedName>
    <definedName name="llaveizajevigaspostensadas">#REF!</definedName>
    <definedName name="llaveizajevigaspostensadas_2">#N/A</definedName>
    <definedName name="llaveizajevigaspostensadas_3">#N/A</definedName>
    <definedName name="llaveligadoyvaciado" localSheetId="0">#REF!</definedName>
    <definedName name="llaveligadoyvaciado">#REF!</definedName>
    <definedName name="llaveligadoyvaciado_2">#N/A</definedName>
    <definedName name="llaveligadoyvaciado_3">#N/A</definedName>
    <definedName name="llavemadera" localSheetId="0">#REF!</definedName>
    <definedName name="llavemadera">#REF!</definedName>
    <definedName name="llavemadera_2">#N/A</definedName>
    <definedName name="llavemadera_3">#N/A</definedName>
    <definedName name="llavemanejocemento" localSheetId="0">#REF!</definedName>
    <definedName name="llavemanejocemento">#REF!</definedName>
    <definedName name="llavemanejocemento_2">#N/A</definedName>
    <definedName name="llavemanejocemento_3">#N/A</definedName>
    <definedName name="llavemanejopilotes" localSheetId="0">#REF!</definedName>
    <definedName name="llavemanejopilotes">#REF!</definedName>
    <definedName name="llavemanejopilotes_2">#N/A</definedName>
    <definedName name="llavemanejopilotes_3">#N/A</definedName>
    <definedName name="llavemoacero" localSheetId="0">#REF!</definedName>
    <definedName name="llavemoacero">#REF!</definedName>
    <definedName name="llavemoacero_2">#N/A</definedName>
    <definedName name="llavemoacero_3">#N/A</definedName>
    <definedName name="llavemomadera" localSheetId="0">#REF!</definedName>
    <definedName name="llavemomadera">#REF!</definedName>
    <definedName name="llavemomadera_2">#N/A</definedName>
    <definedName name="llavemomadera_3">#N/A</definedName>
    <definedName name="LLAVEORINALPEQ" localSheetId="0">#REF!</definedName>
    <definedName name="LLAVEORINALPEQ">#REF!</definedName>
    <definedName name="LLAVES" localSheetId="0">#REF!</definedName>
    <definedName name="LLAVES">#REF!</definedName>
    <definedName name="LLAVESENCCROM" localSheetId="0">#REF!</definedName>
    <definedName name="LLAVESENCCROM">#REF!</definedName>
    <definedName name="llavetratamientomoldes" localSheetId="0">#REF!</definedName>
    <definedName name="llavetratamientomoldes">#REF!</definedName>
    <definedName name="llavetratamientomoldes_2">#N/A</definedName>
    <definedName name="llavetratamientomoldes_3">#N/A</definedName>
    <definedName name="LLAVIN" localSheetId="0">#REF!</definedName>
    <definedName name="LLAVIN">#REF!</definedName>
    <definedName name="LLAVINCOR" localSheetId="0">#REF!</definedName>
    <definedName name="LLAVINCOR">#REF!</definedName>
    <definedName name="LLENADOHUECOS" localSheetId="0">#REF!</definedName>
    <definedName name="LLENADOHUECOS">#REF!</definedName>
    <definedName name="LLENADOHUECOS20" localSheetId="0">#REF!</definedName>
    <definedName name="LLENADOHUECOS20">#REF!</definedName>
    <definedName name="LLENADOHUECOS40" localSheetId="0">#REF!</definedName>
    <definedName name="LLENADOHUECOS40">#REF!</definedName>
    <definedName name="LLENADOHUECOS60" localSheetId="0">#REF!</definedName>
    <definedName name="LLENADOHUECOS60">#REF!</definedName>
    <definedName name="LLENADOHUECOS80" localSheetId="0">#REF!</definedName>
    <definedName name="LLENADOHUECOS80">#REF!</definedName>
    <definedName name="LMEMBAJADOR" localSheetId="0">#REF!</definedName>
    <definedName name="LMEMBAJADOR">#REF!</definedName>
    <definedName name="LOSA12" localSheetId="0">#REF!</definedName>
    <definedName name="LOSA12">#REF!</definedName>
    <definedName name="LOSA20" localSheetId="0">#REF!</definedName>
    <definedName name="LOSA20">#REF!</definedName>
    <definedName name="LOSA30" localSheetId="0">#REF!</definedName>
    <definedName name="LOSA30">#REF!</definedName>
    <definedName name="Losetas_30x30_Italianas___S_350" localSheetId="0">[7]Insumos!#REF!</definedName>
    <definedName name="Losetas_30x30_Italianas___S_350">[7]Insumos!#REF!</definedName>
    <definedName name="Losetas_33x33_Italianas____Granito_Rosa" localSheetId="0">[7]Insumos!#REF!</definedName>
    <definedName name="Losetas_33x33_Italianas____Granito_Rosa">[7]Insumos!#REF!</definedName>
    <definedName name="Losetas_de_Barro_exagonal_Grande_C_Transp." localSheetId="0">[7]Insumos!#REF!</definedName>
    <definedName name="Losetas_de_Barro_exagonal_Grande_C_Transp.">[7]Insumos!#REF!</definedName>
    <definedName name="Losetas_de_Barro_Feria_Grande_C_Transp." localSheetId="0">[7]Insumos!#REF!</definedName>
    <definedName name="Losetas_de_Barro_Feria_Grande_C_Transp.">[7]Insumos!#REF!</definedName>
    <definedName name="LUBRICANTE" localSheetId="0">#REF!</definedName>
    <definedName name="LUBRICANTE">#REF!</definedName>
    <definedName name="lubricantes">[46]Materiales!$K$15</definedName>
    <definedName name="LUZCENITAL">[15]Ana!$F$3344</definedName>
    <definedName name="LUZPARQEMT" localSheetId="0">#REF!</definedName>
    <definedName name="LUZPARQEMT">#REF!</definedName>
    <definedName name="M" localSheetId="0">[1]Presup.!#REF!</definedName>
    <definedName name="M">[1]Presup.!#REF!</definedName>
    <definedName name="M.O._Colocación_Cables_Postensados" localSheetId="0">#REF!</definedName>
    <definedName name="M.O._Colocación_Cables_Postensados">#REF!</definedName>
    <definedName name="M.O._Colocación_Cables_Postensados_2">#N/A</definedName>
    <definedName name="M.O._Colocación_Cables_Postensados_3">#N/A</definedName>
    <definedName name="M.O._Colocación_Tabletas_Prefabricados" localSheetId="0">#REF!</definedName>
    <definedName name="M.O._Colocación_Tabletas_Prefabricados">#REF!</definedName>
    <definedName name="M.O._Colocación_Tabletas_Prefabricados_2">#N/A</definedName>
    <definedName name="M.O._Colocación_Tabletas_Prefabricados_3">#N/A</definedName>
    <definedName name="M.O._Confección_Moldes" localSheetId="0">#REF!</definedName>
    <definedName name="M.O._Confección_Moldes">#REF!</definedName>
    <definedName name="M.O._Confección_Moldes_2">#N/A</definedName>
    <definedName name="M.O._Confección_Moldes_3">#N/A</definedName>
    <definedName name="M.O._Vigas_Postensadas__Incl._Cast." localSheetId="0">#REF!</definedName>
    <definedName name="M.O._Vigas_Postensadas__Incl._Cast.">#REF!</definedName>
    <definedName name="M.O._Vigas_Postensadas__Incl._Cast._2">#N/A</definedName>
    <definedName name="M.O._Vigas_Postensadas__Incl._Cast._3">#N/A</definedName>
    <definedName name="M.O.Pintura.Int.">'[26]Costos Mano de Obra'!$O$52</definedName>
    <definedName name="M.T." localSheetId="0">[8]A!#REF!</definedName>
    <definedName name="M.T.">[8]A!#REF!</definedName>
    <definedName name="M_O_Armadura_Columna">[19]Insumos!$B$78:$D$78</definedName>
    <definedName name="M_O_Armadura_Dintel_y_Viga">[19]Insumos!$B$79:$D$79</definedName>
    <definedName name="M_O_Cantos">[19]Insumos!$B$99:$D$99</definedName>
    <definedName name="M_O_Carpintero_2da._Categoría">[19]Insumos!$B$96:$D$96</definedName>
    <definedName name="M_O_Cerámica_Italiana_en_Pared">[19]Insumos!$B$102:$D$102</definedName>
    <definedName name="M_O_Colocación_Adoquines">[19]Insumos!$B$104:$D$104</definedName>
    <definedName name="M_O_Colocación_de_Bloques_de_4">[19]Insumos!$B$105:$D$105</definedName>
    <definedName name="M_O_Colocación_de_Bloques_de_6">[19]Insumos!$B$106:$D$106</definedName>
    <definedName name="M_O_Colocación_de_Bloques_de_8">[19]Insumos!$B$107:$D$107</definedName>
    <definedName name="M_O_Colocación_Listelos">[19]Insumos!$B$114:$D$114</definedName>
    <definedName name="M_O_Colocación_Piso_Cerámica_Criolla">[19]Insumos!$B$108:$D$108</definedName>
    <definedName name="M_O_Colocación_Piso_de_Granito_40_X_40">[19]Insumos!$B$111:$D$111</definedName>
    <definedName name="M_O_Colocación_Zócalos_de_Cerámica">[19]Insumos!$B$113:$D$113</definedName>
    <definedName name="M_O_Confección_de_Andamios">[19]Insumos!$B$115:$D$115</definedName>
    <definedName name="M_O_Construcción_Acera_Frotada_y_Violinada">[19]Insumos!$B$116:$D$116</definedName>
    <definedName name="M_O_Corte_y_Amarre_de_Varilla">[19]Insumos!$B$119:$D$119</definedName>
    <definedName name="M_O_Elaboración__Vaciado_y_Frotado_Losa_de_Piso" localSheetId="0">[7]Insumos!#REF!</definedName>
    <definedName name="M_O_Elaboración__Vaciado_y_Frotado_Losa_de_Piso">[7]Insumos!#REF!</definedName>
    <definedName name="M_O_Elaboración_Cámara_Inspección">[19]Insumos!$B$120:$D$120</definedName>
    <definedName name="M_O_Elaboración_Trampa_de_Grasa">[19]Insumos!$B$121:$D$121</definedName>
    <definedName name="M_O_Encofrado_y_Desenc._Muros_Cara" localSheetId="0">[7]Insumos!#REF!</definedName>
    <definedName name="M_O_Encofrado_y_Desenc._Muros_Cara">[7]Insumos!#REF!</definedName>
    <definedName name="M_O_Envarillado_de_Escalera">[19]Insumos!$B$81:$D$81</definedName>
    <definedName name="M_O_Fino_de_Techo_Inclinado">[19]Insumos!$B$83:$D$83</definedName>
    <definedName name="M_O_Fino_de_Techo_Plano">[19]Insumos!$B$84:$D$84</definedName>
    <definedName name="M_O_Fraguache" localSheetId="0">[7]Insumos!#REF!</definedName>
    <definedName name="M_O_Fraguache">[7]Insumos!#REF!</definedName>
    <definedName name="M_O_Goteros_Colgantes">[19]Insumos!$B$85:$D$85</definedName>
    <definedName name="M_O_Llenado_de_huecos">[19]Insumos!$B$86:$D$86</definedName>
    <definedName name="M_O_Maestro">[19]Insumos!$B$87:$D$87</definedName>
    <definedName name="M_O_Malla_Eléctro_Soldada" localSheetId="0">[7]Insumos!#REF!</definedName>
    <definedName name="M_O_Malla_Eléctro_Soldada">[7]Insumos!#REF!</definedName>
    <definedName name="M_O_Obrero_Ligado">[19]Insumos!$B$88:$D$88</definedName>
    <definedName name="M_O_Pañete_Maestreado_Exterior">[19]Insumos!$B$91:$D$91</definedName>
    <definedName name="M_O_Pañete_Maestreado_Interior">[19]Insumos!$B$92:$D$92</definedName>
    <definedName name="M_O_Preparación_del_Terreno">[19]Insumos!$B$94:$D$94</definedName>
    <definedName name="M_O_Quintal_Trabajado">[19]Insumos!$B$77:$D$77</definedName>
    <definedName name="M_O_Regado__Compactación__Mojado__Trasl.Mat.__A_M">[19]Insumos!$B$132:$D$132</definedName>
    <definedName name="M_O_Regado_Mojado_y_Apisonado____Material_Granular_y_Arena" localSheetId="0">[7]Insumos!#REF!</definedName>
    <definedName name="M_O_Regado_Mojado_y_Apisonado____Material_Granular_y_Arena">[7]Insumos!#REF!</definedName>
    <definedName name="M_O_Repello" localSheetId="0">[7]Insumos!#REF!</definedName>
    <definedName name="M_O_Repello">[7]Insumos!#REF!</definedName>
    <definedName name="M_O_Subida_de_Acero_para_Losa">[19]Insumos!$B$82:$D$82</definedName>
    <definedName name="M_O_Subida_de_Materiales">[19]Insumos!$B$95:$D$95</definedName>
    <definedName name="M_O_Técnico_Calificado">[19]Insumos!$B$149:$D$149</definedName>
    <definedName name="M_O_Zabaletas">[19]Insumos!$B$98:$D$98</definedName>
    <definedName name="m2ceramica">'[30]Analisis Unit. '!$F$47</definedName>
    <definedName name="m3arena">'[30]Analisis Unit. '!$F$41</definedName>
    <definedName name="m3arepanete">'[30]Analisis Unit. '!$F$44</definedName>
    <definedName name="m3grava">'[30]Analisis Unit. '!$F$42</definedName>
    <definedName name="MA">'[25]Mano de Obra'!$D$10</definedName>
    <definedName name="MACO">[20]EQUIPOS!$I$21</definedName>
    <definedName name="MADEMTECHOHAMALLA" localSheetId="0">#REF!</definedName>
    <definedName name="MADEMTECHOHAMALLA">#REF!</definedName>
    <definedName name="MADEMTECHOHAVAR" localSheetId="0">#REF!</definedName>
    <definedName name="MADEMTECHOHAVAR">#REF!</definedName>
    <definedName name="Madera" localSheetId="0">#REF!</definedName>
    <definedName name="Madera">#REF!</definedName>
    <definedName name="Madera_2">#N/A</definedName>
    <definedName name="Madera_3">#N/A</definedName>
    <definedName name="MADERAC" localSheetId="0">#REF!</definedName>
    <definedName name="MADERAC">#REF!</definedName>
    <definedName name="MAESTROCARP" localSheetId="0">#REF!</definedName>
    <definedName name="MAESTROCARP">#REF!</definedName>
    <definedName name="MALLACICL6HG">[15]Ana!$F$4383</definedName>
    <definedName name="mami" localSheetId="0">#REF!</definedName>
    <definedName name="mami">#REF!</definedName>
    <definedName name="mamii" localSheetId="0">#REF!</definedName>
    <definedName name="mamii">#REF!</definedName>
    <definedName name="mamiii" localSheetId="0">#REF!</definedName>
    <definedName name="mamiii">#REF!</definedName>
    <definedName name="mamiiii" localSheetId="0">#REF!</definedName>
    <definedName name="mamiiii">#REF!</definedName>
    <definedName name="MAMPARAPINOTRAT" localSheetId="0">#REF!</definedName>
    <definedName name="MAMPARAPINOTRAT">#REF!</definedName>
    <definedName name="MAMPARAPINOTRATM2" localSheetId="0">#REF!</definedName>
    <definedName name="MAMPARAPINOTRATM2">#REF!</definedName>
    <definedName name="MANG34NEGRACALENT" localSheetId="0">#REF!</definedName>
    <definedName name="MANG34NEGRACALENT">#REF!</definedName>
    <definedName name="Mano_de_Obra_Acero" localSheetId="0">#REF!</definedName>
    <definedName name="Mano_de_Obra_Acero">#REF!</definedName>
    <definedName name="Mano_de_Obra_Acero_2">#N/A</definedName>
    <definedName name="Mano_de_Obra_Acero_3">#N/A</definedName>
    <definedName name="Mano_de_Obra_Madera" localSheetId="0">#REF!</definedName>
    <definedName name="Mano_de_Obra_Madera">#REF!</definedName>
    <definedName name="Mano_de_Obra_Madera_2">#N/A</definedName>
    <definedName name="Mano_de_Obra_Madera_3">#N/A</definedName>
    <definedName name="mantenimientodemoldes" localSheetId="0">#REF!</definedName>
    <definedName name="mantenimientodemoldes">#REF!</definedName>
    <definedName name="manti" localSheetId="0">#REF!</definedName>
    <definedName name="manti">#REF!</definedName>
    <definedName name="mantii" localSheetId="0">#REF!</definedName>
    <definedName name="mantii">#REF!</definedName>
    <definedName name="mantiii" localSheetId="0">#REF!</definedName>
    <definedName name="mantiii">#REF!</definedName>
    <definedName name="mantiiii" localSheetId="0">#REF!</definedName>
    <definedName name="mantiiii">#REF!</definedName>
    <definedName name="maquito" localSheetId="0">'[18]Listado Equipos a utilizar'!#REF!</definedName>
    <definedName name="maquito">'[18]Listado Equipos a utilizar'!#REF!</definedName>
    <definedName name="MARCOCA" localSheetId="0">#REF!</definedName>
    <definedName name="MARCOCA">#REF!</definedName>
    <definedName name="MARCOPI" localSheetId="0">#REF!</definedName>
    <definedName name="MARCOPI">#REF!</definedName>
    <definedName name="Marcos_de_Pino_Americano" localSheetId="0">[7]Insumos!#REF!</definedName>
    <definedName name="Marcos_de_Pino_Americano">[7]Insumos!#REF!</definedName>
    <definedName name="marmolpiso" localSheetId="0">#REF!</definedName>
    <definedName name="marmolpiso">#REF!</definedName>
    <definedName name="martillo" localSheetId="0">#REF!</definedName>
    <definedName name="martillo">#REF!</definedName>
    <definedName name="Material_Base" localSheetId="0">[7]Insumos!#REF!</definedName>
    <definedName name="Material_Base">[7]Insumos!#REF!</definedName>
    <definedName name="Material_Granular____Cascajo_T_Yubazo" localSheetId="0">[7]Insumos!#REF!</definedName>
    <definedName name="Material_Granular____Cascajo_T_Yubazo">[7]Insumos!#REF!</definedName>
    <definedName name="MBR" localSheetId="0">#REF!</definedName>
    <definedName name="MBR">#REF!</definedName>
    <definedName name="mes.camion.transp">'[17]Analisis Unitarios'!$F$58</definedName>
    <definedName name="mes.camioneta">'[17]Analisis Unitarios'!$F$57</definedName>
    <definedName name="mes.contable">'[17]Analisis Unitarios'!$F$6</definedName>
    <definedName name="mes.equipo.topo">'[17]Analisis Unitarios'!$F$20</definedName>
    <definedName name="mes.guarda.al">'[17]Analisis Unitarios'!$F$8</definedName>
    <definedName name="mes.ing.fre">'[17]Analisis Unitarios'!$F$5</definedName>
    <definedName name="mes.ing.res">'[17]Analisis Unitarios'!$F$4</definedName>
    <definedName name="mes.secretaria">'[17]Analisis Unitarios'!$F$7</definedName>
    <definedName name="mes.sereno">'[17]Analisis Unitarios'!$F$9</definedName>
    <definedName name="meses.proyecto">'[17]Analisis Unitarios'!$K$3</definedName>
    <definedName name="MEZCALAREPMOR">[15]Ana!$F$4415</definedName>
    <definedName name="MEZCBAN" localSheetId="0">#REF!</definedName>
    <definedName name="MEZCBAN">#REF!</definedName>
    <definedName name="MEZCBIDET" localSheetId="0">#REF!</definedName>
    <definedName name="MEZCBIDET">#REF!</definedName>
    <definedName name="MEZCFREG" localSheetId="0">#REF!</definedName>
    <definedName name="MEZCFREG">#REF!</definedName>
    <definedName name="MEZCLA125" localSheetId="0">#REF!</definedName>
    <definedName name="MEZCLA125">#REF!</definedName>
    <definedName name="MEZCLA13" localSheetId="0">#REF!</definedName>
    <definedName name="MEZCLA13">#REF!</definedName>
    <definedName name="MEZCLA14" localSheetId="0">#REF!</definedName>
    <definedName name="MEZCLA14">#REF!</definedName>
    <definedName name="MEZCLANATILLA" localSheetId="0">#REF!</definedName>
    <definedName name="MEZCLANATILLA">#REF!</definedName>
    <definedName name="MEZCLAV" localSheetId="0">#REF!</definedName>
    <definedName name="MEZCLAV">#REF!</definedName>
    <definedName name="MEZEMP">[15]Ana!$F$4397</definedName>
    <definedName name="MKLLL" localSheetId="0">#REF!</definedName>
    <definedName name="MKLLL">#REF!</definedName>
    <definedName name="mlzocalo">'[30]Analisis Unit. '!$F$46</definedName>
    <definedName name="mo.cer.pared">'[30]Analisis Unit. '!$F$26</definedName>
    <definedName name="MOACERA" localSheetId="0">#REF!</definedName>
    <definedName name="MOACERA">#REF!</definedName>
    <definedName name="moacero">'[30]Analisis Unit. '!$G$9</definedName>
    <definedName name="MOBADEN" localSheetId="0">#REF!</definedName>
    <definedName name="MOBADEN">#REF!</definedName>
    <definedName name="MOBASECON" localSheetId="0">#REF!</definedName>
    <definedName name="MOBASECON">#REF!</definedName>
    <definedName name="MOCANTOS" localSheetId="0">#REF!</definedName>
    <definedName name="MOCANTOS">#REF!</definedName>
    <definedName name="MOCAPATER" localSheetId="0">#REF!</definedName>
    <definedName name="MOCAPATER">#REF!</definedName>
    <definedName name="MOCARETEO" localSheetId="0">#REF!</definedName>
    <definedName name="MOCARETEO">#REF!</definedName>
    <definedName name="mocarpinteria" localSheetId="0">#REF!</definedName>
    <definedName name="mocarpinteria">#REF!</definedName>
    <definedName name="MOCERCRI1520PARED" localSheetId="0">#REF!</definedName>
    <definedName name="MOCERCRI1520PARED">#REF!</definedName>
    <definedName name="MOCERIMP1520PARED" localSheetId="0">#REF!</definedName>
    <definedName name="MOCERIMP1520PARED">#REF!</definedName>
    <definedName name="MOCONTEN553015" localSheetId="0">#REF!</definedName>
    <definedName name="MOCONTEN553015">#REF!</definedName>
    <definedName name="MODEMCIMPIEDRA" localSheetId="0">#REF!</definedName>
    <definedName name="MODEMCIMPIEDRA">#REF!</definedName>
    <definedName name="MODEMCIMVIEHSIMPLE" localSheetId="0">#REF!</definedName>
    <definedName name="MODEMCIMVIEHSIMPLE">#REF!</definedName>
    <definedName name="MODEMMUROHA" localSheetId="0">#REF!</definedName>
    <definedName name="MODEMMUROHA">#REF!</definedName>
    <definedName name="MODEMMUROPIE" localSheetId="0">#REF!</definedName>
    <definedName name="MODEMMUROPIE">#REF!</definedName>
    <definedName name="MODEMMUROTAPIA" localSheetId="0">#REF!</definedName>
    <definedName name="MODEMMUROTAPIA">#REF!</definedName>
    <definedName name="MODEMOLERCIMHA" localSheetId="0">#REF!</definedName>
    <definedName name="MODEMOLERCIMHA">#REF!</definedName>
    <definedName name="MODEMTECHOTEJA" localSheetId="0">#REF!</definedName>
    <definedName name="MODEMTECHOTEJA">#REF!</definedName>
    <definedName name="MOEMPANETECOL" localSheetId="0">#REF!</definedName>
    <definedName name="MOEMPANETECOL">#REF!</definedName>
    <definedName name="MOEMPANETEEXT" localSheetId="0">#REF!</definedName>
    <definedName name="MOEMPANETEEXT">#REF!</definedName>
    <definedName name="MOEMPANETEINT" localSheetId="0">#REF!</definedName>
    <definedName name="MOEMPANETEINT">#REF!</definedName>
    <definedName name="MOEMPANETETECHO" localSheetId="0">#REF!</definedName>
    <definedName name="MOEMPANETETECHO">#REF!</definedName>
    <definedName name="MOENCTCANTEP" localSheetId="0">#REF!</definedName>
    <definedName name="MOENCTCANTEP">#REF!</definedName>
    <definedName name="MOENCTCCAVA" localSheetId="0">#REF!</definedName>
    <definedName name="MOENCTCCAVA">#REF!</definedName>
    <definedName name="MOENCTCCOL30" localSheetId="0">#REF!</definedName>
    <definedName name="MOENCTCCOL30">#REF!</definedName>
    <definedName name="MOENCTCCOL4050" localSheetId="0">#REF!</definedName>
    <definedName name="MOENCTCCOL4050">#REF!</definedName>
    <definedName name="MOENCTCDINT" localSheetId="0">#REF!</definedName>
    <definedName name="MOENCTCDINT">#REF!</definedName>
    <definedName name="MOENCTCLOSA3AGUA" localSheetId="0">#REF!</definedName>
    <definedName name="MOENCTCLOSA3AGUA">#REF!</definedName>
    <definedName name="MOENCTCLOSAPLA" localSheetId="0">#REF!</definedName>
    <definedName name="MOENCTCLOSAPLA">#REF!</definedName>
    <definedName name="MOENCTCMUROCARA" localSheetId="0">#REF!</definedName>
    <definedName name="MOENCTCMUROCARA">#REF!</definedName>
    <definedName name="MOENCTCRAMPA" localSheetId="0">#REF!</definedName>
    <definedName name="MOENCTCRAMPA">#REF!</definedName>
    <definedName name="MOENCTCVIGA2040" localSheetId="0">#REF!</definedName>
    <definedName name="MOENCTCVIGA2040">#REF!</definedName>
    <definedName name="MOENCTCVIGA3050" localSheetId="0">#REF!</definedName>
    <definedName name="MOENCTCVIGA3050">#REF!</definedName>
    <definedName name="MOENCTCVIGA3060" localSheetId="0">#REF!</definedName>
    <definedName name="MOENCTCVIGA3060">#REF!</definedName>
    <definedName name="MOENCTCVIGA4080" localSheetId="0">#REF!</definedName>
    <definedName name="MOENCTCVIGA4080">#REF!</definedName>
    <definedName name="MOESTRIAS" localSheetId="0">#REF!</definedName>
    <definedName name="MOESTRIAS">#REF!</definedName>
    <definedName name="MOFINOBER" localSheetId="0">#REF!</definedName>
    <definedName name="MOFINOBER">#REF!</definedName>
    <definedName name="MOFINOHOR" localSheetId="0">#REF!</definedName>
    <definedName name="MOFINOHOR">#REF!</definedName>
    <definedName name="MOFINOINCL" localSheetId="0">#REF!</definedName>
    <definedName name="MOFINOINCL">#REF!</definedName>
    <definedName name="MOFRAGUACHE" localSheetId="0">#REF!</definedName>
    <definedName name="MOFRAGUACHE">#REF!</definedName>
    <definedName name="MOGOTEROCOL" localSheetId="0">#REF!</definedName>
    <definedName name="MOGOTEROCOL">#REF!</definedName>
    <definedName name="MOGOTERORAN" localSheetId="0">#REF!</definedName>
    <definedName name="MOGOTERORAN">#REF!</definedName>
    <definedName name="MOGRANITO25" localSheetId="0">#REF!</definedName>
    <definedName name="MOGRANITO25">#REF!</definedName>
    <definedName name="MOGRANITO30" localSheetId="0">#REF!</definedName>
    <definedName name="MOGRANITO30">#REF!</definedName>
    <definedName name="MOGRANITO40" localSheetId="0">#REF!</definedName>
    <definedName name="MOGRANITO40">#REF!</definedName>
    <definedName name="Mojado_en_Compactación_con_equipo" localSheetId="0">[7]Insumos!#REF!</definedName>
    <definedName name="Mojado_en_Compactación_con_equipo">[7]Insumos!#REF!</definedName>
    <definedName name="MOLOSETATERRAZA" localSheetId="0">#REF!</definedName>
    <definedName name="MOLOSETATERRAZA">#REF!</definedName>
    <definedName name="MOMOSAICO" localSheetId="0">#REF!</definedName>
    <definedName name="MOMOSAICO">#REF!</definedName>
    <definedName name="MONATILLA" localSheetId="0">#REF!</definedName>
    <definedName name="MONATILLA">#REF!</definedName>
    <definedName name="MONTARCERCTE" localSheetId="0">#REF!</definedName>
    <definedName name="MONTARCERCTE">#REF!</definedName>
    <definedName name="MONTARMARCOCAOBA" localSheetId="0">#REF!</definedName>
    <definedName name="MONTARMARCOCAOBA">#REF!</definedName>
    <definedName name="MONTARMARCOCTE" localSheetId="0">#REF!</definedName>
    <definedName name="MONTARMARCOCTE">#REF!</definedName>
    <definedName name="MONTARMARCOMET" localSheetId="0">#REF!</definedName>
    <definedName name="MONTARMARCOMET">#REF!</definedName>
    <definedName name="MONTARPTACORRER1" localSheetId="0">#REF!</definedName>
    <definedName name="MONTARPTACORRER1">#REF!</definedName>
    <definedName name="MONTARPTACORRER2" localSheetId="0">#REF!</definedName>
    <definedName name="MONTARPTACORRER2">#REF!</definedName>
    <definedName name="MONTARPTAPANEL" localSheetId="0">#REF!</definedName>
    <definedName name="MONTARPTAPANEL">#REF!</definedName>
    <definedName name="MONTARPTAPINO" localSheetId="0">#REF!</definedName>
    <definedName name="MONTARPTAPINO">#REF!</definedName>
    <definedName name="MONTARPTAPLUM" localSheetId="0">#REF!</definedName>
    <definedName name="MONTARPTAPLUM">#REF!</definedName>
    <definedName name="MONTARPTAPLY" localSheetId="0">#REF!</definedName>
    <definedName name="MONTARPTAPLY">#REF!</definedName>
    <definedName name="MONTARPTAVAIVEN" localSheetId="0">#REF!</definedName>
    <definedName name="MONTARPTAVAIVEN">#REF!</definedName>
    <definedName name="MONTURAPU" localSheetId="0">#REF!</definedName>
    <definedName name="MONTURAPU">#REF!</definedName>
    <definedName name="MOPIEDRA" localSheetId="0">#REF!</definedName>
    <definedName name="MOPIEDRA">#REF!</definedName>
    <definedName name="mopintura">'[30]Analisis Unit. '!$F$27</definedName>
    <definedName name="MOPINTURAAGUA" localSheetId="0">#REF!</definedName>
    <definedName name="MOPINTURAAGUA">#REF!</definedName>
    <definedName name="MOPINTURAMANT" localSheetId="0">#REF!</definedName>
    <definedName name="MOPINTURAMANT">#REF!</definedName>
    <definedName name="MOPISOCERAMICA" localSheetId="0">#REF!</definedName>
    <definedName name="MOPISOCERAMICA">#REF!</definedName>
    <definedName name="MOPISOCERCRI11520" localSheetId="0">#REF!</definedName>
    <definedName name="MOPISOCERCRI11520">#REF!</definedName>
    <definedName name="MOPISOCERCRI1520" localSheetId="0">#REF!</definedName>
    <definedName name="MOPISOCERCRI1520">#REF!</definedName>
    <definedName name="MOPISOCERIMP1520" localSheetId="0">#REF!</definedName>
    <definedName name="MOPISOCERIMP1520">#REF!</definedName>
    <definedName name="MOPISOFERIA" localSheetId="0">#REF!</definedName>
    <definedName name="MOPISOFERIA">#REF!</definedName>
    <definedName name="MOPISOFROTADO" localSheetId="0">#REF!</definedName>
    <definedName name="MOPISOFROTADO">#REF!</definedName>
    <definedName name="MOPISOFROTAVIOL" localSheetId="0">#REF!</definedName>
    <definedName name="MOPISOFROTAVIOL">#REF!</definedName>
    <definedName name="MOPISOHORMPUL" localSheetId="0">#REF!</definedName>
    <definedName name="MOPISOHORMPUL">#REF!</definedName>
    <definedName name="MOPISORENOPULID" localSheetId="0">#REF!</definedName>
    <definedName name="MOPISORENOPULID">#REF!</definedName>
    <definedName name="MOPULIDO" localSheetId="0">#REF!</definedName>
    <definedName name="MOPULIDO">#REF!</definedName>
    <definedName name="MOQUICIOS" localSheetId="0">#REF!</definedName>
    <definedName name="MOQUICIOS">#REF!</definedName>
    <definedName name="MOREGISTRO" localSheetId="0">#REF!</definedName>
    <definedName name="MOREGISTRO">#REF!</definedName>
    <definedName name="MOREPELLO" localSheetId="0">#REF!</definedName>
    <definedName name="MOREPELLO">#REF!</definedName>
    <definedName name="MORESANE" localSheetId="0">#REF!</definedName>
    <definedName name="MORESANE">#REF!</definedName>
    <definedName name="morfraguache">'[30]Analisis Unit. '!$F$96</definedName>
    <definedName name="morpanete">'[30]Analisis Unit. '!$F$85</definedName>
    <definedName name="mortero.1.4.pañete">'[26]Ana. Horm mexc mort'!$D$85</definedName>
    <definedName name="MORTERO110">[15]Ana!$F$4421</definedName>
    <definedName name="MORTERO12">[15]Ana!$F$4410</definedName>
    <definedName name="MORTERO13">[15]Ana!$F$4392</definedName>
    <definedName name="MORTERO14">[15]Ana!$F$4403</definedName>
    <definedName name="Mosaico_Fondo_Blanco_30x30____Corriente" localSheetId="0">[7]Insumos!#REF!</definedName>
    <definedName name="Mosaico_Fondo_Blanco_30x30____Corriente">[7]Insumos!#REF!</definedName>
    <definedName name="mosbotichinorojo" localSheetId="0">#REF!</definedName>
    <definedName name="mosbotichinorojo">#REF!</definedName>
    <definedName name="MOTRAMPA" localSheetId="0">#REF!</definedName>
    <definedName name="MOTRAMPA">#REF!</definedName>
    <definedName name="MOZABALETAPISO" localSheetId="0">#REF!</definedName>
    <definedName name="MOZABALETAPISO">#REF!</definedName>
    <definedName name="MOZABALETATECHO" localSheetId="0">#REF!</definedName>
    <definedName name="MOZABALETATECHO">#REF!</definedName>
    <definedName name="mozaicoFG" localSheetId="0">#REF!</definedName>
    <definedName name="mozaicoFG">#REF!</definedName>
    <definedName name="mpie">0.3048</definedName>
    <definedName name="MULTI" localSheetId="0">[8]A!#REF!</definedName>
    <definedName name="MULTI">[8]A!#REF!</definedName>
    <definedName name="MURO30" localSheetId="0">#REF!</definedName>
    <definedName name="MURO30">#REF!</definedName>
    <definedName name="MUROBOVEDA12A10X2AD" localSheetId="0">#REF!</definedName>
    <definedName name="MUROBOVEDA12A10X2AD">#REF!</definedName>
    <definedName name="muros" localSheetId="0">[8]A!#REF!</definedName>
    <definedName name="muros">[8]A!#REF!</definedName>
    <definedName name="MZNATILLA" localSheetId="0">#REF!</definedName>
    <definedName name="MZNATILLA">#REF!</definedName>
    <definedName name="NADA" localSheetId="0">#REF!</definedName>
    <definedName name="NADA">#REF!</definedName>
    <definedName name="NATILLA">[15]Ana!$F$375</definedName>
    <definedName name="NCLASI" localSheetId="0">#REF!</definedName>
    <definedName name="NCLASI">#REF!</definedName>
    <definedName name="NCLASII" localSheetId="0">#REF!</definedName>
    <definedName name="NCLASII">#REF!</definedName>
    <definedName name="NCLASIII" localSheetId="0">#REF!</definedName>
    <definedName name="NCLASIII">#REF!</definedName>
    <definedName name="NCLASIIII" localSheetId="0">#REF!</definedName>
    <definedName name="NCLASIIII">#REF!</definedName>
    <definedName name="NIPLE12X4HG" localSheetId="0">#REF!</definedName>
    <definedName name="NIPLE12X4HG">#REF!</definedName>
    <definedName name="NIPLE34X4HG" localSheetId="0">#REF!</definedName>
    <definedName name="NIPLE34X4HG">#REF!</definedName>
    <definedName name="NIPLECROM38X212" localSheetId="0">#REF!</definedName>
    <definedName name="NIPLECROM38X212">#REF!</definedName>
    <definedName name="nissan" localSheetId="0">'[18]Listado Equipos a utilizar'!#REF!</definedName>
    <definedName name="nissan">'[18]Listado Equipos a utilizar'!#REF!</definedName>
    <definedName name="num.meses" localSheetId="0">#REF!</definedName>
    <definedName name="num.meses">#REF!</definedName>
    <definedName name="o">[13]analisis!$F$5</definedName>
    <definedName name="obi" localSheetId="0">#REF!</definedName>
    <definedName name="obi">#REF!</definedName>
    <definedName name="obii" localSheetId="0">#REF!</definedName>
    <definedName name="obii">#REF!</definedName>
    <definedName name="obiii" localSheetId="0">#REF!</definedName>
    <definedName name="obiii">#REF!</definedName>
    <definedName name="obiiii" localSheetId="0">#REF!</definedName>
    <definedName name="obiiii">#REF!</definedName>
    <definedName name="Obra___Puente_Sobre_el_Matayaya__Carretera_Las_Matas_Elias_Pina">"proyecto"</definedName>
    <definedName name="OdeMElect" localSheetId="0">[39]INSUMOS!#REF!</definedName>
    <definedName name="OdeMElect">[39]INSUMOS!#REF!</definedName>
    <definedName name="OdeMPlomeria" localSheetId="0">[39]INSUMOS!#REF!</definedName>
    <definedName name="OdeMPlomeria">[39]INSUMOS!#REF!</definedName>
    <definedName name="ofi" localSheetId="0">#REF!</definedName>
    <definedName name="ofi">#REF!</definedName>
    <definedName name="ofii" localSheetId="0">#REF!</definedName>
    <definedName name="ofii">#REF!</definedName>
    <definedName name="ofiii" localSheetId="0">#REF!</definedName>
    <definedName name="ofiii">#REF!</definedName>
    <definedName name="ofiiii" localSheetId="0">#REF!</definedName>
    <definedName name="ofiiii">#REF!</definedName>
    <definedName name="OISOE" localSheetId="0">#REF!</definedName>
    <definedName name="OISOE">#REF!</definedName>
    <definedName name="omencofrado" localSheetId="0">'[22]O.M. y Salarios'!#REF!</definedName>
    <definedName name="omencofrado">'[22]O.M. y Salarios'!#REF!</definedName>
    <definedName name="opala">[46]Salarios!$D$16</definedName>
    <definedName name="Operadorgrader">[20]OBRAMANO!$F$74</definedName>
    <definedName name="operadorpala">[20]OBRAMANO!$F$72</definedName>
    <definedName name="operadorretro">[20]OBRAMANO!$F$77</definedName>
    <definedName name="operadorrodillo">[20]OBRAMANO!$F$75</definedName>
    <definedName name="operadortractor">[20]OBRAMANO!$F$76</definedName>
    <definedName name="OPERMAN" localSheetId="0">#REF!</definedName>
    <definedName name="OPERMAN">#REF!</definedName>
    <definedName name="OPERPAL" localSheetId="0">#REF!</definedName>
    <definedName name="OPERPAL">#REF!</definedName>
    <definedName name="ORI12FBCO">[15]Ana!$F$4225</definedName>
    <definedName name="ORI12FBCOFLUX">[15]Ana!$F$4243</definedName>
    <definedName name="ORI12FBCOFLUXPVC" localSheetId="0">#REF!</definedName>
    <definedName name="ORI12FBCOFLUXPVC">#REF!</definedName>
    <definedName name="ORI12FBCOPVC" localSheetId="0">#REF!</definedName>
    <definedName name="ORI12FBCOPVC">#REF!</definedName>
    <definedName name="ORI12FFLUXBCOCONTRA" localSheetId="0">#REF!</definedName>
    <definedName name="ORI12FFLUXBCOCONTRA">#REF!</definedName>
    <definedName name="ORI1FBCO">[15]Ana!$F$4265</definedName>
    <definedName name="ORI1FBCOFLUX">[15]Ana!$F$4283</definedName>
    <definedName name="ORI1FBCOFLUXPVC" localSheetId="0">#REF!</definedName>
    <definedName name="ORI1FBCOFLUXPVC">#REF!</definedName>
    <definedName name="ORI1FBCOPVC" localSheetId="0">#REF!</definedName>
    <definedName name="ORI1FBCOPVC">#REF!</definedName>
    <definedName name="ORINAL12" localSheetId="0">#REF!</definedName>
    <definedName name="ORINAL12">#REF!</definedName>
    <definedName name="ORINALFALDA" localSheetId="0">#REF!</definedName>
    <definedName name="ORINALFALDA">#REF!</definedName>
    <definedName name="ORINALPEQ" localSheetId="0">#REF!</definedName>
    <definedName name="ORINALPEQ">#REF!</definedName>
    <definedName name="ORINALSENCILLO" localSheetId="0">#REF!</definedName>
    <definedName name="ORINALSENCILLO">#REF!</definedName>
    <definedName name="ORIPEQBCO">[15]Ana!$F$4305</definedName>
    <definedName name="ORIPEQBCOPVC" localSheetId="0">#REF!</definedName>
    <definedName name="ORIPEQBCOPVC">#REF!</definedName>
    <definedName name="OTR_15" localSheetId="0">#REF!</definedName>
    <definedName name="OTR_15">#REF!</definedName>
    <definedName name="OTR_20" localSheetId="0">#REF!</definedName>
    <definedName name="OTR_20">#REF!</definedName>
    <definedName name="OTR_25" localSheetId="0">#REF!</definedName>
    <definedName name="OTR_25">#REF!</definedName>
    <definedName name="OTR_26" localSheetId="0">#REF!</definedName>
    <definedName name="OTR_26">#REF!</definedName>
    <definedName name="OTR_27" localSheetId="0">#REF!</definedName>
    <definedName name="OTR_27">#REF!</definedName>
    <definedName name="OTR_28" localSheetId="0">#REF!</definedName>
    <definedName name="OTR_28">#REF!</definedName>
    <definedName name="OTR_29" localSheetId="0">#REF!</definedName>
    <definedName name="OTR_29">#REF!</definedName>
    <definedName name="OTR_30" localSheetId="0">#REF!</definedName>
    <definedName name="OTR_30">#REF!</definedName>
    <definedName name="otractor">[46]Salarios!$D$14</definedName>
    <definedName name="OXIDOROJO" localSheetId="0">#REF!</definedName>
    <definedName name="OXIDOROJO">#REF!</definedName>
    <definedName name="P" localSheetId="0">#REF!</definedName>
    <definedName name="P">#REF!</definedName>
    <definedName name="p.acera.horm">'[17]Analisis Unitarios'!$E$1580</definedName>
    <definedName name="p.acometida.agua.media">'[17]Analisis Unitarios'!$E$1182</definedName>
    <definedName name="p.bord.conten">'[17]Analisis Unitarios'!$E$1564</definedName>
    <definedName name="p.camp">'[17]Analisis Unitarios'!$E$237</definedName>
    <definedName name="p.cap.horm.2.5pulg">'[17]Analisis Unitarios'!$E$1764</definedName>
    <definedName name="p.cap.horm.2pulg">'[17]Analisis Unitarios'!$E$1765</definedName>
    <definedName name="p.demoli.acera">'[17]Analisis Unitarios'!$E$1632</definedName>
    <definedName name="p.demoli.conten">'[17]Analisis Unitarios'!$E$1645</definedName>
    <definedName name="p.demolicion.registro">'[17]Analisis Unitarios'!$E$1659</definedName>
    <definedName name="p.des.mov">'[17]Analisis Unitarios'!$F$222</definedName>
    <definedName name="p.desvio.provi">'[17]Analisis Unitarios'!$E$255</definedName>
    <definedName name="p.esc.superficie">'[17]Analisis Unitarios'!$E$656</definedName>
    <definedName name="p.exc.equipo.3m">'[17]Analisis Unitarios'!$E$534</definedName>
    <definedName name="p.exc.mano.carguio.bote.1erkm">'[17]Analisis Unitarios'!$E$558</definedName>
    <definedName name="p.imbornal.3parrillas">'[17]Analisis Unitarios'!$E$1248</definedName>
    <definedName name="p.ing">'[17]Analisis Unitarios'!$E$195</definedName>
    <definedName name="p.limpieza.ml.alc">'[17]Analisis Unitarios'!$E$570</definedName>
    <definedName name="p.mant.tran">'[17]Analisis Unitarios'!$E$275</definedName>
    <definedName name="p.obra.entrega">'[17]Analisis Unitarios'!$E$1470</definedName>
    <definedName name="p.registro.3.4X3.4">'[17]Analisis Unitarios'!$E$1329</definedName>
    <definedName name="p.registro.de.3.6a3.4X3.0">'[17]Analisis Unitarios'!$E$1548</definedName>
    <definedName name="p.rem.tub.24">'[17]Analisis Unitarios'!$E$1600</definedName>
    <definedName name="p.rem.tub.8">'[17]Analisis Unitarios'!$E$1618</definedName>
    <definedName name="p.riego.adherencia">'[17]Analisis Unitarios'!$E$1750</definedName>
    <definedName name="p.riego.imp">'[17]Analisis Unitarios'!$E$1739</definedName>
    <definedName name="p.sum.coloc.arena">'[17]Analisis Unitarios'!$E$600</definedName>
    <definedName name="p.sum.reg.niv.base">'[17]Analisis Unitarios'!$E$625</definedName>
    <definedName name="p.sum.reg.niv.subbase">'[17]Analisis Unitarios'!$E$636</definedName>
    <definedName name="p.term.sub.rasante">'[17]Analisis Unitarios'!$E$647</definedName>
    <definedName name="P.U." localSheetId="0">#REF!</definedName>
    <definedName name="P.U.">#REF!</definedName>
    <definedName name="P.U.Amercoat_385ASA">[47]Insumos!$E$15</definedName>
    <definedName name="P.U.Amercoat_385ASA_2">#N/A</definedName>
    <definedName name="P.U.Amercoat_385ASA_3">#N/A</definedName>
    <definedName name="P.U.Dimecote9">[47]Insumos!$E$13</definedName>
    <definedName name="P.U.Dimecote9_2">#N/A</definedName>
    <definedName name="P.U.Dimecote9_3">#N/A</definedName>
    <definedName name="P.U.Thinner1000">[47]Insumos!$E$12</definedName>
    <definedName name="P.U.Thinner1000_2">#N/A</definedName>
    <definedName name="P.U.Thinner1000_3">#N/A</definedName>
    <definedName name="P.U.Urethane_Acrilico">[47]Insumos!$E$17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1XE" localSheetId="0">#REF!</definedName>
    <definedName name="P1XE">#REF!</definedName>
    <definedName name="P1XT" localSheetId="0">#REF!</definedName>
    <definedName name="P1XT">#REF!</definedName>
    <definedName name="P1YE" localSheetId="0">#REF!</definedName>
    <definedName name="P1YE">#REF!</definedName>
    <definedName name="P1YT" localSheetId="0">#REF!</definedName>
    <definedName name="P1YT">#REF!</definedName>
    <definedName name="p2m2" localSheetId="0">#REF!</definedName>
    <definedName name="p2m2">#REF!</definedName>
    <definedName name="P2XE" localSheetId="0">#REF!</definedName>
    <definedName name="P2XE">#REF!</definedName>
    <definedName name="P2XT" localSheetId="0">#REF!</definedName>
    <definedName name="P2XT">#REF!</definedName>
    <definedName name="P2YE" localSheetId="0">#REF!</definedName>
    <definedName name="P2YE">#REF!</definedName>
    <definedName name="P3XE" localSheetId="0">#REF!</definedName>
    <definedName name="P3XE">#REF!</definedName>
    <definedName name="P3XT" localSheetId="0">#REF!</definedName>
    <definedName name="P3XT">#REF!</definedName>
    <definedName name="P3YE" localSheetId="0">#REF!</definedName>
    <definedName name="P3YE">#REF!</definedName>
    <definedName name="P3YT" localSheetId="0">#REF!</definedName>
    <definedName name="P3YT">#REF!</definedName>
    <definedName name="P4XE" localSheetId="0">#REF!</definedName>
    <definedName name="P4XE">#REF!</definedName>
    <definedName name="P4XT" localSheetId="0">#REF!</definedName>
    <definedName name="P4XT">#REF!</definedName>
    <definedName name="P4YE" localSheetId="0">#REF!</definedName>
    <definedName name="P4YE">#REF!</definedName>
    <definedName name="P4YT" localSheetId="0">#REF!</definedName>
    <definedName name="P4YT">#REF!</definedName>
    <definedName name="P5XE" localSheetId="0">#REF!</definedName>
    <definedName name="P5XE">#REF!</definedName>
    <definedName name="P5YE" localSheetId="0">#REF!</definedName>
    <definedName name="P5YE">#REF!</definedName>
    <definedName name="P5YT" localSheetId="0">#REF!</definedName>
    <definedName name="P5YT">#REF!</definedName>
    <definedName name="P6XE" localSheetId="0">#REF!</definedName>
    <definedName name="P6XE">#REF!</definedName>
    <definedName name="P6XT" localSheetId="0">#REF!</definedName>
    <definedName name="P6XT">#REF!</definedName>
    <definedName name="P6YE" localSheetId="0">#REF!</definedName>
    <definedName name="P6YE">#REF!</definedName>
    <definedName name="P6YT" localSheetId="0">#REF!</definedName>
    <definedName name="P6YT">#REF!</definedName>
    <definedName name="P7XE" localSheetId="0">#REF!</definedName>
    <definedName name="P7XE">#REF!</definedName>
    <definedName name="P7YE" localSheetId="0">#REF!</definedName>
    <definedName name="P7YE">#REF!</definedName>
    <definedName name="P7YT" localSheetId="0">#REF!</definedName>
    <definedName name="P7YT">#REF!</definedName>
    <definedName name="PABR112EMT" localSheetId="0">#REF!</definedName>
    <definedName name="PABR112EMT">#REF!</definedName>
    <definedName name="PABR1HG" localSheetId="0">#REF!</definedName>
    <definedName name="PABR1HG">#REF!</definedName>
    <definedName name="PABR212HG" localSheetId="0">#REF!</definedName>
    <definedName name="PABR212HG">#REF!</definedName>
    <definedName name="PABR2HG" localSheetId="0">#REF!</definedName>
    <definedName name="PABR2HG">#REF!</definedName>
    <definedName name="PABR34HG" localSheetId="0">#REF!</definedName>
    <definedName name="PABR34HG">#REF!</definedName>
    <definedName name="PABR3HG" localSheetId="0">#REF!</definedName>
    <definedName name="PABR3HG">#REF!</definedName>
    <definedName name="PABR58PER" localSheetId="0">#REF!</definedName>
    <definedName name="PABR58PER">#REF!</definedName>
    <definedName name="PACERO1" localSheetId="0">#REF!</definedName>
    <definedName name="PACERO1">#REF!</definedName>
    <definedName name="PACERO12" localSheetId="0">#REF!</definedName>
    <definedName name="PACERO12">#REF!</definedName>
    <definedName name="PACERO1225" localSheetId="0">#REF!</definedName>
    <definedName name="PACERO1225">#REF!</definedName>
    <definedName name="PACERO14" localSheetId="0">#REF!</definedName>
    <definedName name="PACERO14">#REF!</definedName>
    <definedName name="PACERO34" localSheetId="0">#REF!</definedName>
    <definedName name="PACERO34">#REF!</definedName>
    <definedName name="PACERO38" localSheetId="0">#REF!</definedName>
    <definedName name="PACERO38">#REF!</definedName>
    <definedName name="PACERO3825" localSheetId="0">#REF!</definedName>
    <definedName name="PACERO3825">#REF!</definedName>
    <definedName name="PACERO601" localSheetId="0">#REF!</definedName>
    <definedName name="PACERO601">#REF!</definedName>
    <definedName name="PACERO6012" localSheetId="0">#REF!</definedName>
    <definedName name="PACERO6012">#REF!</definedName>
    <definedName name="PACERO601225" localSheetId="0">#REF!</definedName>
    <definedName name="PACERO601225">#REF!</definedName>
    <definedName name="PACERO6034" localSheetId="0">#REF!</definedName>
    <definedName name="PACERO6034">#REF!</definedName>
    <definedName name="PACERO6038" localSheetId="0">#REF!</definedName>
    <definedName name="PACERO6038">#REF!</definedName>
    <definedName name="PACERO603825" localSheetId="0">#REF!</definedName>
    <definedName name="PACERO603825">#REF!</definedName>
    <definedName name="PACEROMALLA" localSheetId="0">#REF!</definedName>
    <definedName name="PACEROMALLA">#REF!</definedName>
    <definedName name="PADOQUINCLASICOGRIS" localSheetId="0">#REF!</definedName>
    <definedName name="PADOQUINCLASICOGRIS">#REF!</definedName>
    <definedName name="PADOQUINCLASICOQUEMADO" localSheetId="0">#REF!</definedName>
    <definedName name="PADOQUINCLASICOQUEMADO">#REF!</definedName>
    <definedName name="PADOQUINCLASICOROJO" localSheetId="0">#REF!</definedName>
    <definedName name="PADOQUINCLASICOROJO">#REF!</definedName>
    <definedName name="PADOQUINCOLONIALGRIS" localSheetId="0">#REF!</definedName>
    <definedName name="PADOQUINCOLONIALGRIS">#REF!</definedName>
    <definedName name="PADOQUINCOLONIALROJO" localSheetId="0">#REF!</definedName>
    <definedName name="PADOQUINCOLONIALROJO">#REF!</definedName>
    <definedName name="PADOQUINMEDITERRANEODIAMANTEGRIS" localSheetId="0">#REF!</definedName>
    <definedName name="PADOQUINMEDITERRANEODIAMANTEGRIS">#REF!</definedName>
    <definedName name="PADOQUINMEDITERRANEODIAMANTEQUEMADO" localSheetId="0">#REF!</definedName>
    <definedName name="PADOQUINMEDITERRANEODIAMANTEQUEMADO">#REF!</definedName>
    <definedName name="PADOQUINMEDITERRANEODIAMANTEROJO" localSheetId="0">#REF!</definedName>
    <definedName name="PADOQUINMEDITERRANEODIAMANTEROJO">#REF!</definedName>
    <definedName name="PADOQUINMEDITERRANEOGRIS" localSheetId="0">#REF!</definedName>
    <definedName name="PADOQUINMEDITERRANEOGRIS">#REF!</definedName>
    <definedName name="PADOQUINMEDITERRANEOQUEMADO" localSheetId="0">#REF!</definedName>
    <definedName name="PADOQUINMEDITERRANEOQUEMADO">#REF!</definedName>
    <definedName name="PADOQUINMEDITERRANEOROJO" localSheetId="0">#REF!</definedName>
    <definedName name="PADOQUINMEDITERRANEOROJO">#REF!</definedName>
    <definedName name="PADOQUINOLYMPUSGRIS" localSheetId="0">#REF!</definedName>
    <definedName name="PADOQUINOLYMPUSGRIS">#REF!</definedName>
    <definedName name="PADOQUINOLYMPUSNEGRO" localSheetId="0">#REF!</definedName>
    <definedName name="PADOQUINOLYMPUSNEGRO">#REF!</definedName>
    <definedName name="PADOQUINOLYMPUSQUEMADO" localSheetId="0">#REF!</definedName>
    <definedName name="PADOQUINOLYMPUSQUEMADO">#REF!</definedName>
    <definedName name="PADOQUINOLYMPUSROJO" localSheetId="0">#REF!</definedName>
    <definedName name="PADOQUINOLYMPUSROJO">#REF!</definedName>
    <definedName name="pala" localSheetId="0">#REF!</definedName>
    <definedName name="pala">#REF!</definedName>
    <definedName name="Pala_Tramotina" localSheetId="0">[7]Insumos!#REF!</definedName>
    <definedName name="Pala_Tramotina">[7]Insumos!#REF!</definedName>
    <definedName name="PALM" localSheetId="0">#REF!</definedName>
    <definedName name="PALM">#REF!</definedName>
    <definedName name="PALPUA14" localSheetId="0">#REF!</definedName>
    <definedName name="PALPUA14">#REF!</definedName>
    <definedName name="PALPUA16" localSheetId="0">#REF!</definedName>
    <definedName name="PALPUA16">#REF!</definedName>
    <definedName name="PANEL12CIR">[15]Ana!$F$3511</definedName>
    <definedName name="PANEL16CIR">[15]Ana!$F$3518</definedName>
    <definedName name="PANEL24CIR">[15]Ana!$F$3525</definedName>
    <definedName name="PANEL2CIR">[15]Ana!$F$3483</definedName>
    <definedName name="PANEL4CIR">[15]Ana!$F$3490</definedName>
    <definedName name="PANEL612CONTRA" localSheetId="0">#REF!</definedName>
    <definedName name="PANEL612CONTRA">#REF!</definedName>
    <definedName name="PANEL6CIR">[15]Ana!$F$3497</definedName>
    <definedName name="PANEL8CIR">[15]Ana!$F$3504</definedName>
    <definedName name="PANGULAR12X18" localSheetId="0">#REF!</definedName>
    <definedName name="PANGULAR12X18">#REF!</definedName>
    <definedName name="PANGULAR12X316" localSheetId="0">#REF!</definedName>
    <definedName name="PANGULAR12X316">#REF!</definedName>
    <definedName name="PANGULAR15X14" localSheetId="0">#REF!</definedName>
    <definedName name="PANGULAR15X14">#REF!</definedName>
    <definedName name="PANGULAR1X14" localSheetId="0">#REF!</definedName>
    <definedName name="PANGULAR1X14">#REF!</definedName>
    <definedName name="PANGULAR1X18" localSheetId="0">#REF!</definedName>
    <definedName name="PANGULAR1X18">#REF!</definedName>
    <definedName name="PANGULAR25X14" localSheetId="0">#REF!</definedName>
    <definedName name="PANGULAR25X14">#REF!</definedName>
    <definedName name="PANGULAR2X14" localSheetId="0">#REF!</definedName>
    <definedName name="PANGULAR2X14">#REF!</definedName>
    <definedName name="PANGULAR34X316" localSheetId="0">#REF!</definedName>
    <definedName name="PANGULAR34X316">#REF!</definedName>
    <definedName name="PANGULAR3X14" localSheetId="0">#REF!</definedName>
    <definedName name="PANGULAR3X14">#REF!</definedName>
    <definedName name="PARAGOMASCONTRA" localSheetId="0">#REF!</definedName>
    <definedName name="PARAGOMASCONTRA">#REF!</definedName>
    <definedName name="PASBLAMACANOR14X40X6" localSheetId="0">#REF!</definedName>
    <definedName name="PASBLAMACANOR14X40X6">#REF!</definedName>
    <definedName name="PBANERAHFBCA" localSheetId="0">#REF!</definedName>
    <definedName name="PBANERAHFBCA">#REF!</definedName>
    <definedName name="PBANERAHFCOL" localSheetId="0">#REF!</definedName>
    <definedName name="PBANERAHFCOL">#REF!</definedName>
    <definedName name="PBANERALIVBCA" localSheetId="0">#REF!</definedName>
    <definedName name="PBANERALIVBCA">#REF!</definedName>
    <definedName name="PBANERALIVCOL" localSheetId="0">#REF!</definedName>
    <definedName name="PBANERALIVCOL">#REF!</definedName>
    <definedName name="PBANERAPVCBCA" localSheetId="0">#REF!</definedName>
    <definedName name="PBANERAPVCBCA">#REF!</definedName>
    <definedName name="PBANERAPVCCOL" localSheetId="0">#REF!</definedName>
    <definedName name="PBANERAPVCCOL">#REF!</definedName>
    <definedName name="PBARRAC12" localSheetId="0">#REF!</definedName>
    <definedName name="PBARRAC12">#REF!</definedName>
    <definedName name="PBARRAC34" localSheetId="0">#REF!</definedName>
    <definedName name="PBARRAC34">#REF!</definedName>
    <definedName name="PBARRAC58" localSheetId="0">#REF!</definedName>
    <definedName name="PBARRAC58">#REF!</definedName>
    <definedName name="PBARRAT10" localSheetId="0">#REF!</definedName>
    <definedName name="PBARRAT10">#REF!</definedName>
    <definedName name="PBARRAT4" localSheetId="0">#REF!</definedName>
    <definedName name="PBARRAT4">#REF!</definedName>
    <definedName name="PBARRAT6" localSheetId="0">#REF!</definedName>
    <definedName name="PBARRAT6">#REF!</definedName>
    <definedName name="PBARRAT7" localSheetId="0">#REF!</definedName>
    <definedName name="PBARRAT7">#REF!</definedName>
    <definedName name="PBIDETBCO" localSheetId="0">#REF!</definedName>
    <definedName name="PBIDETBCO">#REF!</definedName>
    <definedName name="PBIDETCOL" localSheetId="0">#REF!</definedName>
    <definedName name="PBIDETCOL">#REF!</definedName>
    <definedName name="PBITUPOL25MM5" localSheetId="0">#REF!</definedName>
    <definedName name="PBITUPOL25MM5">#REF!</definedName>
    <definedName name="PBITUPOL3MM10" localSheetId="0">#REF!</definedName>
    <definedName name="PBITUPOL3MM10">#REF!</definedName>
    <definedName name="PBITUPOL4MM510" localSheetId="0">#REF!</definedName>
    <definedName name="PBITUPOL4MM510">#REF!</definedName>
    <definedName name="PBLINTEL6" localSheetId="0">#REF!</definedName>
    <definedName name="PBLINTEL6">#REF!</definedName>
    <definedName name="PBLINTEL6X8X8" localSheetId="0">#REF!</definedName>
    <definedName name="PBLINTEL6X8X8">#REF!</definedName>
    <definedName name="PBLOCK10" localSheetId="0">#REF!</definedName>
    <definedName name="PBLOCK10">#REF!</definedName>
    <definedName name="PBLOCK12" localSheetId="0">#REF!</definedName>
    <definedName name="PBLOCK12">#REF!</definedName>
    <definedName name="PBLOCK4" localSheetId="0">#REF!</definedName>
    <definedName name="PBLOCK4">#REF!</definedName>
    <definedName name="PBLOCK4BARRO" localSheetId="0">#REF!</definedName>
    <definedName name="PBLOCK4BARRO">#REF!</definedName>
    <definedName name="PBLOCK5" localSheetId="0">#REF!</definedName>
    <definedName name="PBLOCK5">#REF!</definedName>
    <definedName name="PBLOCK6" localSheetId="0">#REF!</definedName>
    <definedName name="PBLOCK6">#REF!</definedName>
    <definedName name="PBLOCK6BARRO" localSheetId="0">#REF!</definedName>
    <definedName name="PBLOCK6BARRO">#REF!</definedName>
    <definedName name="PBLOCK8" localSheetId="0">#REF!</definedName>
    <definedName name="PBLOCK8">#REF!</definedName>
    <definedName name="PBLOCK8BARRO" localSheetId="0">#REF!</definedName>
    <definedName name="PBLOCK8BARRO">#REF!</definedName>
    <definedName name="PBLOCKRUST4" localSheetId="0">#REF!</definedName>
    <definedName name="PBLOCKRUST4">#REF!</definedName>
    <definedName name="PBLOCKRUST8" localSheetId="0">#REF!</definedName>
    <definedName name="PBLOCKRUST8">#REF!</definedName>
    <definedName name="PBLOQUETECHO11X20X20GRIS" localSheetId="0">#REF!</definedName>
    <definedName name="PBLOQUETECHO11X20X20GRIS">#REF!</definedName>
    <definedName name="PBLOQUETECHO15X60COLOR" localSheetId="0">#REF!</definedName>
    <definedName name="PBLOQUETECHO15X60COLOR">#REF!</definedName>
    <definedName name="PBLOQUETECHO15X60GRIS" localSheetId="0">#REF!</definedName>
    <definedName name="PBLOQUETECHO15X60GRIS">#REF!</definedName>
    <definedName name="PBLOVIGA6" localSheetId="0">#REF!</definedName>
    <definedName name="PBLOVIGA6">#REF!</definedName>
    <definedName name="PBLOVIGA8" localSheetId="0">#REF!</definedName>
    <definedName name="PBLOVIGA8">#REF!</definedName>
    <definedName name="PBOTONTIMBRE" localSheetId="0">#REF!</definedName>
    <definedName name="PBOTONTIMBRE">#REF!</definedName>
    <definedName name="PCABASBACANOR" localSheetId="0">#REF!</definedName>
    <definedName name="PCABASBACANOR">#REF!</definedName>
    <definedName name="PCARRETILLA" localSheetId="0">#REF!</definedName>
    <definedName name="PCARRETILLA">#REF!</definedName>
    <definedName name="PCER01" localSheetId="0">#REF!</definedName>
    <definedName name="PCER01">#REF!</definedName>
    <definedName name="PCER02" localSheetId="0">#REF!</definedName>
    <definedName name="PCER02">#REF!</definedName>
    <definedName name="PCER03" localSheetId="0">#REF!</definedName>
    <definedName name="PCER03">#REF!</definedName>
    <definedName name="PCER04" localSheetId="0">#REF!</definedName>
    <definedName name="PCER04">#REF!</definedName>
    <definedName name="PCER05" localSheetId="0">#REF!</definedName>
    <definedName name="PCER05">#REF!</definedName>
    <definedName name="PCER06" localSheetId="0">#REF!</definedName>
    <definedName name="PCER06">#REF!</definedName>
    <definedName name="PCER07" localSheetId="0">#REF!</definedName>
    <definedName name="PCER07">#REF!</definedName>
    <definedName name="PCER08" localSheetId="0">#REF!</definedName>
    <definedName name="PCER08">#REF!</definedName>
    <definedName name="PCER09" localSheetId="0">#REF!</definedName>
    <definedName name="PCER09">#REF!</definedName>
    <definedName name="PCER10" localSheetId="0">#REF!</definedName>
    <definedName name="PCER10">#REF!</definedName>
    <definedName name="PCER11" localSheetId="0">#REF!</definedName>
    <definedName name="PCER11">#REF!</definedName>
    <definedName name="PCER12" localSheetId="0">#REF!</definedName>
    <definedName name="PCER12">#REF!</definedName>
    <definedName name="PCONVARTIE58" localSheetId="0">#REF!</definedName>
    <definedName name="PCONVARTIE58">#REF!</definedName>
    <definedName name="PCOPAF212" localSheetId="0">#REF!</definedName>
    <definedName name="PCOPAF212">#REF!</definedName>
    <definedName name="PCUBO10" localSheetId="0">#REF!</definedName>
    <definedName name="PCUBO10">#REF!</definedName>
    <definedName name="PCUBO8" localSheetId="0">#REF!</definedName>
    <definedName name="PCUBO8">#REF!</definedName>
    <definedName name="PD">'[40]mov. tierra'!$D$26</definedName>
    <definedName name="PDa">'[41]V.Tierras A'!$D$7</definedName>
    <definedName name="PDUCHA" localSheetId="0">#REF!</definedName>
    <definedName name="PDUCHA">#REF!</definedName>
    <definedName name="PEON">'[25]Mano de Obra'!$D$15</definedName>
    <definedName name="PEONCARP" localSheetId="0">#REF!</definedName>
    <definedName name="PEONCARP">#REF!</definedName>
    <definedName name="Peones" localSheetId="0">#REF!</definedName>
    <definedName name="Peones">#REF!</definedName>
    <definedName name="Peones_2">#N/A</definedName>
    <definedName name="Peones_3">#N/A</definedName>
    <definedName name="PERI" localSheetId="0">#REF!</definedName>
    <definedName name="PERI">#REF!</definedName>
    <definedName name="periche" localSheetId="0">#REF!</definedName>
    <definedName name="periche">#REF!</definedName>
    <definedName name="Pernos" localSheetId="0">#REF!</definedName>
    <definedName name="Pernos">#REF!</definedName>
    <definedName name="Pernos_2">"$#REF!.$B$68"</definedName>
    <definedName name="Pernos_3">"$#REF!.$B$68"</definedName>
    <definedName name="PESCOBAPLASTICA" localSheetId="0">#REF!</definedName>
    <definedName name="PESCOBAPLASTICA">#REF!</definedName>
    <definedName name="pesoportico" localSheetId="0">#REF!</definedName>
    <definedName name="pesoportico">#REF!</definedName>
    <definedName name="pesoportico_1">"$#REF!.$H$61"</definedName>
    <definedName name="pesoportico_2" localSheetId="0">#REF!</definedName>
    <definedName name="pesoportico_2">#REF!</definedName>
    <definedName name="pesoportico_3" localSheetId="0">#REF!</definedName>
    <definedName name="pesoportico_3">#REF!</definedName>
    <definedName name="PESTILLO" localSheetId="0">#REF!</definedName>
    <definedName name="PESTILLO">#REF!</definedName>
    <definedName name="PFREGADERO1" localSheetId="0">#REF!</definedName>
    <definedName name="PFREGADERO1">#REF!</definedName>
    <definedName name="PFREGADERO2" localSheetId="0">#REF!</definedName>
    <definedName name="PFREGADERO2">#REF!</definedName>
    <definedName name="PGLOBO6" localSheetId="0">#REF!</definedName>
    <definedName name="PGLOBO6">#REF!</definedName>
    <definedName name="PGRANITO30BCO" localSheetId="0">#REF!</definedName>
    <definedName name="PGRANITO30BCO">#REF!</definedName>
    <definedName name="PGRANITO30GRIS" localSheetId="0">#REF!</definedName>
    <definedName name="PGRANITO30GRIS">#REF!</definedName>
    <definedName name="PGRANITO40BCO" localSheetId="0">#REF!</definedName>
    <definedName name="PGRANITO40BCO">#REF!</definedName>
    <definedName name="PGRANITOBOTICELLI40BCO" localSheetId="0">#REF!</definedName>
    <definedName name="PGRANITOBOTICELLI40BCO">#REF!</definedName>
    <definedName name="PGRANITOBOTICELLI40COL" localSheetId="0">#REF!</definedName>
    <definedName name="PGRANITOBOTICELLI40COL">#REF!</definedName>
    <definedName name="PGRANITOPERROY40" localSheetId="0">#REF!</definedName>
    <definedName name="PGRANITOPERROY40">#REF!</definedName>
    <definedName name="PGRAPA1" localSheetId="0">#REF!</definedName>
    <definedName name="PGRAPA1">#REF!</definedName>
    <definedName name="PHCH23BCO" localSheetId="0">#REF!</definedName>
    <definedName name="PHCH23BCO">#REF!</definedName>
    <definedName name="PHCH23COL" localSheetId="0">#REF!</definedName>
    <definedName name="PHCH23COL">#REF!</definedName>
    <definedName name="PHCH23GRIS" localSheetId="0">#REF!</definedName>
    <definedName name="PHCH23GRIS">#REF!</definedName>
    <definedName name="PHCH4BCO" localSheetId="0">#REF!</definedName>
    <definedName name="PHCH4BCO">#REF!</definedName>
    <definedName name="PHCH4GRIS" localSheetId="0">#REF!</definedName>
    <definedName name="PHCH4GRIS">#REF!</definedName>
    <definedName name="PHCH4VERDE" localSheetId="0">#REF!</definedName>
    <definedName name="PHCH4VERDE">#REF!</definedName>
    <definedName name="PHCHBOTIBCO" localSheetId="0">#REF!</definedName>
    <definedName name="PHCHBOTIBCO">#REF!</definedName>
    <definedName name="PHCHBOTIVERDE" localSheetId="0">#REF!</definedName>
    <definedName name="PHCHBOTIVERDE">#REF!</definedName>
    <definedName name="PHCHPROYAL" localSheetId="0">#REF!</definedName>
    <definedName name="PHCHPROYAL">#REF!</definedName>
    <definedName name="PHCHSUPERBCO" localSheetId="0">#REF!</definedName>
    <definedName name="PHCHSUPERBCO">#REF!</definedName>
    <definedName name="PHCHSUPERCOL" localSheetId="0">#REF!</definedName>
    <definedName name="PHCHSUPERCOL">#REF!</definedName>
    <definedName name="PHCHSVIBRBCO" localSheetId="0">#REF!</definedName>
    <definedName name="PHCHSVIBRBCO">#REF!</definedName>
    <definedName name="PHCHSVIBRCOL" localSheetId="0">#REF!</definedName>
    <definedName name="PHCHSVIBRCOL">#REF!</definedName>
    <definedName name="PHCHSVIBRGRIS" localSheetId="0">#REF!</definedName>
    <definedName name="PHCHSVIBRGRIS">#REF!</definedName>
    <definedName name="PHCHSVIBRRUSBCO" localSheetId="0">#REF!</definedName>
    <definedName name="PHCHSVIBRRUSBCO">#REF!</definedName>
    <definedName name="PHCHSVIBRRUSCOL" localSheetId="0">#REF!</definedName>
    <definedName name="PHCHSVIBRRUSCOL">#REF!</definedName>
    <definedName name="PHCHSVIBRRUSGRIS" localSheetId="0">#REF!</definedName>
    <definedName name="PHCHSVIBRRUSGRIS">#REF!</definedName>
    <definedName name="pico" localSheetId="0">#REF!</definedName>
    <definedName name="pico">#REF!</definedName>
    <definedName name="Piedra_de_Río" localSheetId="0">[7]Insumos!#REF!</definedName>
    <definedName name="Piedra_de_Río">[7]Insumos!#REF!</definedName>
    <definedName name="PIEDRA_GAVIONE_M3">'[24]MATERIALES LISTADO'!$D$12</definedName>
    <definedName name="Piedra_para_Encache" localSheetId="0">[7]Insumos!#REF!</definedName>
    <definedName name="Piedra_para_Encache">[7]Insumos!#REF!</definedName>
    <definedName name="piem" localSheetId="0">#REF!</definedName>
    <definedName name="piem">#REF!</definedName>
    <definedName name="pilote" localSheetId="0">#REF!</definedName>
    <definedName name="pilote">#REF!</definedName>
    <definedName name="pilotes" localSheetId="0">#REF!</definedName>
    <definedName name="pilotes">#REF!</definedName>
    <definedName name="PINO" localSheetId="0">#REF!</definedName>
    <definedName name="PINO">#REF!</definedName>
    <definedName name="Pino_Bruto_Americano">[19]Insumos!$B$75:$D$75</definedName>
    <definedName name="PINO1X4X12" localSheetId="0">#REF!</definedName>
    <definedName name="PINO1X4X12">#REF!</definedName>
    <definedName name="PINO1X4X12TRAT" localSheetId="0">#REF!</definedName>
    <definedName name="PINO1X4X12TRAT">#REF!</definedName>
    <definedName name="pinobruto">[20]MATERIALES!$G$33</definedName>
    <definedName name="PINOBRUTO1x4x10" localSheetId="0">#REF!</definedName>
    <definedName name="PINOBRUTO1x4x10">#REF!</definedName>
    <definedName name="PINOBRUTO4x4x12" localSheetId="0">#REF!</definedName>
    <definedName name="PINOBRUTO4x4x12">#REF!</definedName>
    <definedName name="PINOBRUTOTRAT" localSheetId="0">#REF!</definedName>
    <definedName name="PINOBRUTOTRAT">#REF!</definedName>
    <definedName name="PINOBRUTOTRAT1x4x10" localSheetId="0">#REF!</definedName>
    <definedName name="PINOBRUTOTRAT1x4x10">#REF!</definedName>
    <definedName name="PINOBRUTOTRAT4x4x12" localSheetId="0">#REF!</definedName>
    <definedName name="PINOBRUTOTRAT4x4x12">#REF!</definedName>
    <definedName name="PINODOROBCOALA" localSheetId="0">#REF!</definedName>
    <definedName name="PINODOROBCOALA">#REF!</definedName>
    <definedName name="PINODOROBCOCORR" localSheetId="0">#REF!</definedName>
    <definedName name="PINODOROBCOCORR">#REF!</definedName>
    <definedName name="PINODOROBCOST" localSheetId="0">#REF!</definedName>
    <definedName name="PINODOROBCOST">#REF!</definedName>
    <definedName name="PINODOROCOLALA" localSheetId="0">#REF!</definedName>
    <definedName name="PINODOROCOLALA">#REF!</definedName>
    <definedName name="PINODOROFLUX" localSheetId="0">#REF!</definedName>
    <definedName name="PINODOROFLUX">#REF!</definedName>
    <definedName name="PINTACRIEXT">[15]Ana!$F$4430</definedName>
    <definedName name="PINTACRIEXTAND">[15]Ana!$F$4443</definedName>
    <definedName name="PINTACRIINT">[15]Ana!$F$4436</definedName>
    <definedName name="PINTECO">[15]Ana!$F$4462</definedName>
    <definedName name="PINTEPOX">[15]Ana!$F$4450</definedName>
    <definedName name="PINTERRUPOR1" localSheetId="0">#REF!</definedName>
    <definedName name="PINTERRUPOR1">#REF!</definedName>
    <definedName name="PINTERRUPTOR2" localSheetId="0">#REF!</definedName>
    <definedName name="PINTERRUPTOR2">#REF!</definedName>
    <definedName name="PINTERRUPTOR3" localSheetId="0">#REF!</definedName>
    <definedName name="PINTERRUPTOR3">#REF!</definedName>
    <definedName name="PINTERRUPTOR3VIAS" localSheetId="0">#REF!</definedName>
    <definedName name="PINTERRUPTOR3VIAS">#REF!</definedName>
    <definedName name="PINTERRUPTOR4VIAS" localSheetId="0">#REF!</definedName>
    <definedName name="PINTERRUPTOR4VIAS">#REF!</definedName>
    <definedName name="PINTERRUPTORPILOTO" localSheetId="0">#REF!</definedName>
    <definedName name="PINTERRUPTORPILOTO">#REF!</definedName>
    <definedName name="PINTERRUPTORSEG100A2P" localSheetId="0">#REF!</definedName>
    <definedName name="PINTERRUPTORSEG100A2P">#REF!</definedName>
    <definedName name="PINTERRUPTORSEG30A2P" localSheetId="0">#REF!</definedName>
    <definedName name="PINTERRUPTORSEG30A2P">#REF!</definedName>
    <definedName name="PINTERRUPTORSEG60A2P" localSheetId="0">#REF!</definedName>
    <definedName name="PINTERRUPTORSEG60A2P">#REF!</definedName>
    <definedName name="PINTLACA">[15]Ana!$F$4456</definedName>
    <definedName name="PINTMAN">[15]Ana!$F$4469</definedName>
    <definedName name="PINTMANAND">[15]Ana!$F$4477</definedName>
    <definedName name="Pintura_Epóxica_Popular" localSheetId="0">#REF!</definedName>
    <definedName name="Pintura_Epóxica_Popular">#REF!</definedName>
    <definedName name="Pintura_Epóxica_Popular_2">#N/A</definedName>
    <definedName name="Pintura_Epóxica_Popular_3">#N/A</definedName>
    <definedName name="pinturas" localSheetId="0">#REF!</definedName>
    <definedName name="pinturas">#REF!</definedName>
    <definedName name="PISO01">[15]Ana!$F$4570</definedName>
    <definedName name="PISO09">[15]Ana!$F$4580</definedName>
    <definedName name="PISOADOCLAGRIS">[15]Ana!$F$4497</definedName>
    <definedName name="PISOADOCLAQUEM">[15]Ana!$F$4515</definedName>
    <definedName name="PISOADOCLAROJO">[15]Ana!$F$4506</definedName>
    <definedName name="PISOADOCOLGRIS">[15]Ana!$F$4524</definedName>
    <definedName name="PISOADOCOLROJO">[15]Ana!$F$4533</definedName>
    <definedName name="PISOADOMEDGRIS">[15]Ana!$F$4542</definedName>
    <definedName name="PISOADOMEDQUEM">[15]Ana!$F$4560</definedName>
    <definedName name="PISOADOMEDROJO">[15]Ana!$F$4551</definedName>
    <definedName name="PISOGRA1233030BCO">[15]Ana!$F$4616</definedName>
    <definedName name="PISOGRA1233030GRIS" localSheetId="0">#REF!</definedName>
    <definedName name="PISOGRA1233030GRIS">#REF!</definedName>
    <definedName name="PISOGRA1234040BCO">[15]Ana!$F$4634</definedName>
    <definedName name="PISOGRABOTI4040BCO">[15]Ana!$F$4589</definedName>
    <definedName name="PISOGRABOTI4040COL">[15]Ana!$F$4598</definedName>
    <definedName name="PISOGRAPROY4040">[15]Ana!$F$4607</definedName>
    <definedName name="PISOHFV10">[15]Ana!$F$4794</definedName>
    <definedName name="PISOLADEXAPEQ">[15]Ana!$F$4811</definedName>
    <definedName name="PISOLADFERIAPEQ">[15]Ana!$F$4819</definedName>
    <definedName name="PISOMOSROJ2525">[15]Ana!$F$4827</definedName>
    <definedName name="PISOPUL10">[15]Ana!$F$4803</definedName>
    <definedName name="PITACRILLICA" localSheetId="0">#REF!</definedName>
    <definedName name="PITACRILLICA">#REF!</definedName>
    <definedName name="PITECONOMICA" localSheetId="0">#REF!</definedName>
    <definedName name="PITECONOMICA">#REF!</definedName>
    <definedName name="pitesmalte" localSheetId="0">#REF!</definedName>
    <definedName name="pitesmalte">#REF!</definedName>
    <definedName name="PITMANTENIMIENTO" localSheetId="0">#REF!</definedName>
    <definedName name="PITMANTENIMIENTO">#REF!</definedName>
    <definedName name="pitoxidoverde" localSheetId="0">#REF!</definedName>
    <definedName name="pitoxidoverde">#REF!</definedName>
    <definedName name="PITSATINADA" localSheetId="0">#REF!</definedName>
    <definedName name="PITSATINADA">#REF!</definedName>
    <definedName name="pitsemiglos" localSheetId="0">#REF!</definedName>
    <definedName name="pitsemiglos">#REF!</definedName>
    <definedName name="pl">[13]analisis!$G$2432</definedName>
    <definedName name="PLADRILLO2X2X8" localSheetId="0">#REF!</definedName>
    <definedName name="PLADRILLO2X2X8">#REF!</definedName>
    <definedName name="PLADRILLO2X4X8" localSheetId="0">#REF!</definedName>
    <definedName name="PLADRILLO2X4X8">#REF!</definedName>
    <definedName name="PLAMPARAFLUORES24" localSheetId="0">#REF!</definedName>
    <definedName name="PLAMPARAFLUORES24">#REF!</definedName>
    <definedName name="PLAMPARAFLUORESSUP2TDIFTRANS" localSheetId="0">#REF!</definedName>
    <definedName name="PLAMPARAFLUORESSUP2TDIFTRANS">#REF!</definedName>
    <definedName name="Plancha_de_Plywood_4_x8_x3_4" localSheetId="0">#REF!</definedName>
    <definedName name="Plancha_de_Plywood_4_x8_x3_4">#REF!</definedName>
    <definedName name="Plancha_de_Plywood_4_x8_x3_4_2">#N/A</definedName>
    <definedName name="Plancha_de_Plywood_4_x8_x3_4_3">#N/A</definedName>
    <definedName name="Planta_Eléctrica_para_tesado" localSheetId="0">#REF!</definedName>
    <definedName name="Planta_Eléctrica_para_tesado">#REF!</definedName>
    <definedName name="Planta_Eléctrica_para_tesado_2">#N/A</definedName>
    <definedName name="Planta_Eléctrica_para_tesado_3">#N/A</definedName>
    <definedName name="PLAVADERO1" localSheetId="0">#REF!</definedName>
    <definedName name="PLAVADERO1">#REF!</definedName>
    <definedName name="PLAVADERO2" localSheetId="0">#REF!</definedName>
    <definedName name="PLAVADERO2">#REF!</definedName>
    <definedName name="PLAVBCO" localSheetId="0">#REF!</definedName>
    <definedName name="PLAVBCO">#REF!</definedName>
    <definedName name="PLAVBCOPEQ" localSheetId="0">#REF!</definedName>
    <definedName name="PLAVBCOPEQ">#REF!</definedName>
    <definedName name="PLAVCOL" localSheetId="0">#REF!</definedName>
    <definedName name="PLAVCOL">#REF!</definedName>
    <definedName name="PLAVOVABCO" localSheetId="0">#REF!</definedName>
    <definedName name="PLAVOVABCO">#REF!</definedName>
    <definedName name="PLAVOVACOL" localSheetId="0">#REF!</definedName>
    <definedName name="PLAVOVACOL">#REF!</definedName>
    <definedName name="PLAVPEDCOL" localSheetId="0">#REF!</definedName>
    <definedName name="PLAVPEDCOL">#REF!</definedName>
    <definedName name="PLIGADORA2">[15]Ins!$E$584</definedName>
    <definedName name="Plom" localSheetId="0">[39]INSUMOS!#REF!</definedName>
    <definedName name="Plom">[39]INSUMOS!#REF!</definedName>
    <definedName name="PLOMERO" localSheetId="0">#REF!</definedName>
    <definedName name="PLOMERO">#REF!</definedName>
    <definedName name="PLOMEROAYUDANTE" localSheetId="0">#REF!</definedName>
    <definedName name="PLOMEROAYUDANTE">#REF!</definedName>
    <definedName name="PLOMEROOFICIAL" localSheetId="0">#REF!</definedName>
    <definedName name="PLOMEROOFICIAL">#REF!</definedName>
    <definedName name="PLOSABARROEXAGDE" localSheetId="0">#REF!</definedName>
    <definedName name="PLOSABARROEXAGDE">#REF!</definedName>
    <definedName name="PLOSABARROEXAGONALPEQUEÑA" localSheetId="0">#REF!</definedName>
    <definedName name="PLOSABARROEXAGONALPEQUEÑA">#REF!</definedName>
    <definedName name="PLOSABARROFERIAGDE" localSheetId="0">#REF!</definedName>
    <definedName name="PLOSABARROFERIAGDE">#REF!</definedName>
    <definedName name="PLOSABARROFERIAPEQ" localSheetId="0">#REF!</definedName>
    <definedName name="PLOSABARROFERIAPEQ">#REF!</definedName>
    <definedName name="PLYWOOD" localSheetId="0">#REF!</definedName>
    <definedName name="PLYWOOD">#REF!</definedName>
    <definedName name="PMALLA38" localSheetId="0">#REF!</definedName>
    <definedName name="PMALLA38">#REF!</definedName>
    <definedName name="PMALLACAL9HG6" localSheetId="0">#REF!</definedName>
    <definedName name="PMALLACAL9HG6">#REF!</definedName>
    <definedName name="PMALLACAL9HG7" localSheetId="0">#REF!</definedName>
    <definedName name="PMALLACAL9HG7">#REF!</definedName>
    <definedName name="PMES12COLOR" localSheetId="0">#REF!</definedName>
    <definedName name="PMES12COLOR">#REF!</definedName>
    <definedName name="PMES23BCO" localSheetId="0">#REF!</definedName>
    <definedName name="PMES23BCO">#REF!</definedName>
    <definedName name="PMES23GRAVCOL" localSheetId="0">#REF!</definedName>
    <definedName name="PMES23GRAVCOL">#REF!</definedName>
    <definedName name="PMES23GRAVGRIS" localSheetId="0">#REF!</definedName>
    <definedName name="PMES23GRAVGRIS">#REF!</definedName>
    <definedName name="PMES23GRIS" localSheetId="0">#REF!</definedName>
    <definedName name="PMES23GRIS">#REF!</definedName>
    <definedName name="PMES4BCO" localSheetId="0">#REF!</definedName>
    <definedName name="PMES4BCO">#REF!</definedName>
    <definedName name="PMOSAICO25X25ROJO" localSheetId="0">#REF!</definedName>
    <definedName name="PMOSAICO25X25ROJO">#REF!</definedName>
    <definedName name="PMOSAICOGRAVILLA30X30BLANCO" localSheetId="0">#REF!</definedName>
    <definedName name="PMOSAICOGRAVILLA30X30BLANCO">#REF!</definedName>
    <definedName name="PMOSAICOGRAVILLA30X30GRIS" localSheetId="0">#REF!</definedName>
    <definedName name="PMOSAICOGRAVILLA30X30GRIS">#REF!</definedName>
    <definedName name="PMOSAICOGRAVILLA30X30ROJO" localSheetId="0">#REF!</definedName>
    <definedName name="PMOSAICOGRAVILLA30X30ROJO">#REF!</definedName>
    <definedName name="PMOSAICOGRAVILLA30X30SUPERBLANCO" localSheetId="0">#REF!</definedName>
    <definedName name="PMOSAICOGRAVILLA30X30SUPERBLANCO">#REF!</definedName>
    <definedName name="PMOSAICOGRAVILLA30X30SUPERCOLOR" localSheetId="0">#REF!</definedName>
    <definedName name="PMOSAICOGRAVILLA30X30SUPERCOLOR">#REF!</definedName>
    <definedName name="PMOSAICOGRAVILLA30X30SUPERGRIS" localSheetId="0">#REF!</definedName>
    <definedName name="PMOSAICOGRAVILLA30X30SUPERGRIS">#REF!</definedName>
    <definedName name="porcent.herram.equi.asfalto">'[17]Analisis Unitarios'!$K$11</definedName>
    <definedName name="porcent.herram.equi.mov.tier">'[17]Analisis Unitarios'!$K$7</definedName>
    <definedName name="porcent.herram.equi.obra.arte">'[17]Analisis Unitarios'!$K$9</definedName>
    <definedName name="porcent.herram.equi.obra.arte.tub">'[17]Analisis Unitarios'!$K$21</definedName>
    <definedName name="porcent.mat.gastable">'[17]Analisis Unitarios'!$K$13</definedName>
    <definedName name="porcentaje" localSheetId="0">[48]Presupuesto!#REF!</definedName>
    <definedName name="porcentaje">[48]Presupuesto!#REF!</definedName>
    <definedName name="porcentaje_2">"$#REF!.$J$12"</definedName>
    <definedName name="porcentaje_3">"$#REF!.$J$12"</definedName>
    <definedName name="porciento" localSheetId="0">#REF!</definedName>
    <definedName name="porciento">#REF!</definedName>
    <definedName name="PORTACANDADO" localSheetId="0">#REF!</definedName>
    <definedName name="PORTACANDADO">#REF!</definedName>
    <definedName name="POZO10" localSheetId="0">#REF!</definedName>
    <definedName name="POZO10">#REF!</definedName>
    <definedName name="POZO8" localSheetId="0">#REF!</definedName>
    <definedName name="POZO8">#REF!</definedName>
    <definedName name="PPAL1123CDOB" localSheetId="0">#REF!</definedName>
    <definedName name="PPAL1123CDOB">#REF!</definedName>
    <definedName name="PPAL1123CSENC" localSheetId="0">#REF!</definedName>
    <definedName name="PPAL1123CSENC">#REF!</definedName>
    <definedName name="PPALACUADRADA" localSheetId="0">#REF!</definedName>
    <definedName name="PPALACUADRADA">#REF!</definedName>
    <definedName name="PPALAREDONDA" localSheetId="0">#REF!</definedName>
    <definedName name="PPALAREDONDA">#REF!</definedName>
    <definedName name="PPANEL12A24" localSheetId="0">#REF!</definedName>
    <definedName name="PPANEL12A24">#REF!</definedName>
    <definedName name="PPANEL2A4" localSheetId="0">#REF!</definedName>
    <definedName name="PPANEL2A4">#REF!</definedName>
    <definedName name="PPANEL4A8" localSheetId="0">#REF!</definedName>
    <definedName name="PPANEL4A8">#REF!</definedName>
    <definedName name="PPANEL6A12" localSheetId="0">#REF!</definedName>
    <definedName name="PPANEL6A12">#REF!</definedName>
    <definedName name="PPANEL8A16" localSheetId="0">#REF!</definedName>
    <definedName name="PPANEL8A16">#REF!</definedName>
    <definedName name="PPANRLCON100" localSheetId="0">#REF!</definedName>
    <definedName name="PPANRLCON100">#REF!</definedName>
    <definedName name="PPANRLCON60" localSheetId="0">#REF!</definedName>
    <definedName name="PPANRLCON60">#REF!</definedName>
    <definedName name="PPARAGOMA" localSheetId="0">#REF!</definedName>
    <definedName name="PPARAGOMA">#REF!</definedName>
    <definedName name="PPD">'[49]med.mov.de tierras'!$D$6</definedName>
    <definedName name="PPERFIL112X112" localSheetId="0">#REF!</definedName>
    <definedName name="PPERFIL112X112">#REF!</definedName>
    <definedName name="PPERFIL1X1" localSheetId="0">#REF!</definedName>
    <definedName name="PPERFIL1X1">#REF!</definedName>
    <definedName name="PPERFIL1X2" localSheetId="0">#REF!</definedName>
    <definedName name="PPERFIL1X2">#REF!</definedName>
    <definedName name="PPERFIL2X2" localSheetId="0">#REF!</definedName>
    <definedName name="PPERFIL2X2">#REF!</definedName>
    <definedName name="PPERFIL2X3" localSheetId="0">#REF!</definedName>
    <definedName name="PPERFIL2X3">#REF!</definedName>
    <definedName name="PPERFIL2X4" localSheetId="0">#REF!</definedName>
    <definedName name="PPERFIL2X4">#REF!</definedName>
    <definedName name="PPERFIL3X3" localSheetId="0">#REF!</definedName>
    <definedName name="PPERFIL3X3">#REF!</definedName>
    <definedName name="PPERFIL4X4" localSheetId="0">#REF!</definedName>
    <definedName name="PPERFIL4X4">#REF!</definedName>
    <definedName name="PPERFILHG112X112" localSheetId="0">#REF!</definedName>
    <definedName name="PPERFILHG112X112">#REF!</definedName>
    <definedName name="PPERFILHG2X2" localSheetId="0">#REF!</definedName>
    <definedName name="PPERFILHG2X2">#REF!</definedName>
    <definedName name="PPERFILHG2X3" localSheetId="0">#REF!</definedName>
    <definedName name="PPERFILHG2X3">#REF!</definedName>
    <definedName name="PPERFILHG34X34" localSheetId="0">#REF!</definedName>
    <definedName name="PPERFILHG34X34">#REF!</definedName>
    <definedName name="PPINTACRIBCO" localSheetId="0">#REF!</definedName>
    <definedName name="PPINTACRIBCO">#REF!</definedName>
    <definedName name="PPINTACRIEXT" localSheetId="0">#REF!</definedName>
    <definedName name="PPINTACRIEXT">#REF!</definedName>
    <definedName name="PPINTEPOX" localSheetId="0">#REF!</definedName>
    <definedName name="PPINTEPOX">#REF!</definedName>
    <definedName name="PPINTMAN" localSheetId="0">#REF!</definedName>
    <definedName name="PPINTMAN">#REF!</definedName>
    <definedName name="PPLA112X14" localSheetId="0">#REF!</definedName>
    <definedName name="PPLA112X14">#REF!</definedName>
    <definedName name="PPLA12X18" localSheetId="0">#REF!</definedName>
    <definedName name="PPLA12X18">#REF!</definedName>
    <definedName name="PPLA12X316" localSheetId="0">#REF!</definedName>
    <definedName name="PPLA12X316">#REF!</definedName>
    <definedName name="PPLA2X14" localSheetId="0">#REF!</definedName>
    <definedName name="PPLA2X14">#REF!</definedName>
    <definedName name="PPLA34X14" localSheetId="0">#REF!</definedName>
    <definedName name="PPLA34X14">#REF!</definedName>
    <definedName name="PPLA34X316" localSheetId="0">#REF!</definedName>
    <definedName name="PPLA34X316">#REF!</definedName>
    <definedName name="PPLA3X14" localSheetId="0">#REF!</definedName>
    <definedName name="PPLA3X14">#REF!</definedName>
    <definedName name="PPLA4X14" localSheetId="0">#REF!</definedName>
    <definedName name="PPLA4X14">#REF!</definedName>
    <definedName name="PPUERTAENR" localSheetId="0">#REF!</definedName>
    <definedName name="PPUERTAENR">#REF!</definedName>
    <definedName name="PRASTRILLO" localSheetId="0">#REF!</definedName>
    <definedName name="PRASTRILLO">#REF!</definedName>
    <definedName name="pre_asiento_arena" localSheetId="0">#REF!</definedName>
    <definedName name="pre_asiento_arena">#REF!</definedName>
    <definedName name="pre_bote" localSheetId="0">#REF!</definedName>
    <definedName name="pre_bote">#REF!</definedName>
    <definedName name="pre_colg_0.5pulg" localSheetId="0">#REF!</definedName>
    <definedName name="pre_colg_0.5pulg">#REF!</definedName>
    <definedName name="pre_colg_0.75pulg" localSheetId="0">#REF!</definedName>
    <definedName name="pre_colg_0.75pulg">#REF!</definedName>
    <definedName name="pre_colg_1.5pulg" localSheetId="0">#REF!</definedName>
    <definedName name="pre_colg_1.5pulg">#REF!</definedName>
    <definedName name="pre_colg_1pulg" localSheetId="0">#REF!</definedName>
    <definedName name="pre_colg_1pulg">#REF!</definedName>
    <definedName name="pre_colg_2pulg" localSheetId="0">#REF!</definedName>
    <definedName name="pre_colg_2pulg">#REF!</definedName>
    <definedName name="pre_colg_3pulg" localSheetId="0">#REF!</definedName>
    <definedName name="pre_colg_3pulg">#REF!</definedName>
    <definedName name="pre_colg_4pulg" localSheetId="0">#REF!</definedName>
    <definedName name="pre_colg_4pulg">#REF!</definedName>
    <definedName name="pre_excavacion" localSheetId="0">#REF!</definedName>
    <definedName name="pre_excavacion">#REF!</definedName>
    <definedName name="pre_hormigon_124" localSheetId="0">#REF!</definedName>
    <definedName name="pre_hormigon_124">#REF!</definedName>
    <definedName name="pre_relleno" localSheetId="0">#REF!</definedName>
    <definedName name="pre_relleno">#REF!</definedName>
    <definedName name="preci" localSheetId="0">#REF!</definedName>
    <definedName name="preci">#REF!</definedName>
    <definedName name="precii" localSheetId="0">#REF!</definedName>
    <definedName name="precii">#REF!</definedName>
    <definedName name="preciii" localSheetId="0">#REF!</definedName>
    <definedName name="preciii">#REF!</definedName>
    <definedName name="preciiii" localSheetId="0">#REF!</definedName>
    <definedName name="preciiii">#REF!</definedName>
    <definedName name="PRECIO" localSheetId="0">#REF!</definedName>
    <definedName name="PRECIO">#REF!</definedName>
    <definedName name="PREJASLIV" localSheetId="0">#REF!</definedName>
    <definedName name="PREJASLIV">#REF!</definedName>
    <definedName name="PREJASREF" localSheetId="0">#REF!</definedName>
    <definedName name="PREJASREF">#REF!</definedName>
    <definedName name="preli" localSheetId="0">#REF!</definedName>
    <definedName name="preli">#REF!</definedName>
    <definedName name="prelii" localSheetId="0">#REF!</definedName>
    <definedName name="prelii">#REF!</definedName>
    <definedName name="preliii" localSheetId="0">#REF!</definedName>
    <definedName name="preliii">#REF!</definedName>
    <definedName name="preliiii" localSheetId="0">#REF!</definedName>
    <definedName name="preliiii">#REF!</definedName>
    <definedName name="PREPARARPISO" localSheetId="0">#REF!</definedName>
    <definedName name="PREPARARPISO">#REF!</definedName>
    <definedName name="Presupuesto_Maternidad" localSheetId="0">#REF!</definedName>
    <definedName name="Presupuesto_Maternidad">#REF!</definedName>
    <definedName name="presupuestoc1" localSheetId="0">#REF!</definedName>
    <definedName name="presupuestoc1">#REF!</definedName>
    <definedName name="presupuestoc2" localSheetId="0">#REF!</definedName>
    <definedName name="presupuestoc2">#REF!</definedName>
    <definedName name="PRIMA" localSheetId="0">#REF!</definedName>
    <definedName name="PRIMA">#REF!</definedName>
    <definedName name="PRIMA_2">"$#REF!.$M$38"</definedName>
    <definedName name="PRIMA_3">"$#REF!.$M$38"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OMEDIO" localSheetId="0">#REF!</definedName>
    <definedName name="PROMEDIO">#REF!</definedName>
    <definedName name="Proyecto" localSheetId="0">#REF!</definedName>
    <definedName name="Proyecto">#REF!</definedName>
    <definedName name="PROYECTO__RECONSTRUCCION_CARRETARA_SAN_CRISTOBAL_VILLA_ALTAGRACIA__HATO_DAMAS_EL_BADEN" localSheetId="0">Todas las Hojas !$A$1:$G$3</definedName>
    <definedName name="PROYECTO__RECONSTRUCCION_CARRETARA_SAN_CRISTOBAL_VILLA_ALTAGRACIA__HATO_DAMAS_EL_BADEN">Todas las Hojas !$A$1:$G$3</definedName>
    <definedName name="prticos" localSheetId="0">[50]peso!#REF!</definedName>
    <definedName name="prticos">[50]peso!#REF!</definedName>
    <definedName name="prticos_2">#N/A</definedName>
    <definedName name="prticos_3">#N/A</definedName>
    <definedName name="Prueba_en_Compactación_con_equipo" localSheetId="0">[7]Insumos!#REF!</definedName>
    <definedName name="Prueba_en_Compactación_con_equipo">[7]Insumos!#REF!</definedName>
    <definedName name="PSILICOOLCRI" localSheetId="0">#REF!</definedName>
    <definedName name="PSILICOOLCRI">#REF!</definedName>
    <definedName name="PSOLDADURA" localSheetId="0">#REF!</definedName>
    <definedName name="PSOLDADURA">#REF!</definedName>
    <definedName name="PSTYROF2X4X1" localSheetId="0">#REF!</definedName>
    <definedName name="PSTYROF2X4X1">#REF!</definedName>
    <definedName name="PTABLETAAMARILLA" localSheetId="0">#REF!</definedName>
    <definedName name="PTABLETAAMARILLA">#REF!</definedName>
    <definedName name="PTABLETAGRIS" localSheetId="0">#REF!</definedName>
    <definedName name="PTABLETAGRIS">#REF!</definedName>
    <definedName name="PTABLETAQUEMADA" localSheetId="0">#REF!</definedName>
    <definedName name="PTABLETAQUEMADA">#REF!</definedName>
    <definedName name="PTABLETAROJA" localSheetId="0">#REF!</definedName>
    <definedName name="PTABLETAROJA">#REF!</definedName>
    <definedName name="PTAFRANCAOBA">[15]Ana!$F$4986</definedName>
    <definedName name="PTAFRANCAOBAM2">[15]Ana!$C$4986</definedName>
    <definedName name="PTAPAC24INTPVC" localSheetId="0">#REF!</definedName>
    <definedName name="PTAPAC24INTPVC">#REF!</definedName>
    <definedName name="PTAPAC24MET" localSheetId="0">#REF!</definedName>
    <definedName name="PTAPAC24MET">#REF!</definedName>
    <definedName name="PTAPAC24TCMET" localSheetId="0">#REF!</definedName>
    <definedName name="PTAPAC24TCMET">#REF!</definedName>
    <definedName name="PTAPAC24TCPVC" localSheetId="0">#REF!</definedName>
    <definedName name="PTAPAC24TCPVC">#REF!</definedName>
    <definedName name="PTAPANCORCAOBA">[15]Ana!$F$4957</definedName>
    <definedName name="PTAPANCORCAOBA2.3X8.4" localSheetId="0">#REF!</definedName>
    <definedName name="PTAPANCORCAOBA2.3X8.4">#REF!</definedName>
    <definedName name="PTAPANCORCAOBA3X8.4" localSheetId="0">#REF!</definedName>
    <definedName name="PTAPANCORCAOBA3X8.4">#REF!</definedName>
    <definedName name="PTAPANCORCAOBAM2">[15]Ana!$C$4957</definedName>
    <definedName name="PTAPANCORPINO">[15]Ana!$F$4948</definedName>
    <definedName name="PTAPANCORPINOM2">[15]Ana!$C$4948</definedName>
    <definedName name="PTAPANESPCAOBA">[15]Ana!$F$4966</definedName>
    <definedName name="PTAPANESPCAOBAM2">[15]Ana!$C$4966</definedName>
    <definedName name="PTAPANVAIVENCAOBA">[15]Ana!$F$4974</definedName>
    <definedName name="PTAPANVAIVENCAOBAM2">[15]Ana!$C$4974</definedName>
    <definedName name="PTAPLY">[15]Ana!$F$4939</definedName>
    <definedName name="PTAPLYM2">[15]Ana!$C$4939</definedName>
    <definedName name="PTEJA16" localSheetId="0">#REF!</definedName>
    <definedName name="PTEJA16">#REF!</definedName>
    <definedName name="PTEJA16ESP" localSheetId="0">#REF!</definedName>
    <definedName name="PTEJA16ESP">#REF!</definedName>
    <definedName name="PTEJA18" localSheetId="0">#REF!</definedName>
    <definedName name="PTEJA18">#REF!</definedName>
    <definedName name="PTEJA18ESP" localSheetId="0">#REF!</definedName>
    <definedName name="PTEJA18ESP">#REF!</definedName>
    <definedName name="PTEJATIPOS" localSheetId="0">#REF!</definedName>
    <definedName name="PTEJATIPOS">#REF!</definedName>
    <definedName name="PTERM114" localSheetId="0">#REF!</definedName>
    <definedName name="PTERM114">#REF!</definedName>
    <definedName name="pti" localSheetId="0">#REF!</definedName>
    <definedName name="pti">#REF!</definedName>
    <definedName name="ptii" localSheetId="0">#REF!</definedName>
    <definedName name="ptii">#REF!</definedName>
    <definedName name="ptiii" localSheetId="0">#REF!</definedName>
    <definedName name="ptiii">#REF!</definedName>
    <definedName name="ptiiii" localSheetId="0">#REF!</definedName>
    <definedName name="ptiiii">#REF!</definedName>
    <definedName name="PTIMBRECORRIENTE" localSheetId="0">#REF!</definedName>
    <definedName name="PTIMBRECORRIENTE">#REF!</definedName>
    <definedName name="PTINA" localSheetId="0">#REF!</definedName>
    <definedName name="PTINA">#REF!</definedName>
    <definedName name="PTOREXAASB" localSheetId="0">#REF!</definedName>
    <definedName name="PTOREXAASB">#REF!</definedName>
    <definedName name="PTPACISAL2424" localSheetId="0">#REF!</definedName>
    <definedName name="PTPACISAL2424">#REF!</definedName>
    <definedName name="PTUBOHG112X15" localSheetId="0">#REF!</definedName>
    <definedName name="PTUBOHG112X15">#REF!</definedName>
    <definedName name="PTUBOHG114X20" localSheetId="0">#REF!</definedName>
    <definedName name="PTUBOHG114X20">#REF!</definedName>
    <definedName name="PU" localSheetId="0">#REF!</definedName>
    <definedName name="PU">#REF!</definedName>
    <definedName name="PU_2">"$#REF!.$E$1:$E$65534"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ACERASHORMIGON" localSheetId="0">#REF!</definedName>
    <definedName name="PUACERASHORMIGON">#REF!</definedName>
    <definedName name="PUACERASHORMIGON_2">#N/A</definedName>
    <definedName name="puacero" localSheetId="0">#REF!</definedName>
    <definedName name="puacero">#REF!</definedName>
    <definedName name="PUACERO_1_2_GRADO40" localSheetId="0">#REF!</definedName>
    <definedName name="PUACERO_1_2_GRADO40">#REF!</definedName>
    <definedName name="PUACERO_1_2_GRADO40_2">#N/A</definedName>
    <definedName name="PUACERO_1_4_GRADO40" localSheetId="0">#REF!</definedName>
    <definedName name="PUACERO_1_4_GRADO40">#REF!</definedName>
    <definedName name="PUACERO_1_4_GRADO40_2">#N/A</definedName>
    <definedName name="PUACERO_1_GRADO40" localSheetId="0">#REF!</definedName>
    <definedName name="PUACERO_1_GRADO40">#REF!</definedName>
    <definedName name="PUACERO_1_GRADO40_2">#N/A</definedName>
    <definedName name="PUACERO_3_4_GRADO40" localSheetId="0">#REF!</definedName>
    <definedName name="PUACERO_3_4_GRADO40">#REF!</definedName>
    <definedName name="PUACERO_3_4_GRADO40_2">#N/A</definedName>
    <definedName name="PUACERO_3_8_GRADO40" localSheetId="0">#REF!</definedName>
    <definedName name="PUACERO_3_8_GRADO40">#REF!</definedName>
    <definedName name="PUACERO_3_8_GRADO40_2">#N/A</definedName>
    <definedName name="PUADOQUINCLASICOGRIS_10X20X20" localSheetId="0">#REF!</definedName>
    <definedName name="PUADOQUINCLASICOGRIS_10X20X20">#REF!</definedName>
    <definedName name="PUADOQUINCLASICOGRIS_10X20X20_2">#N/A</definedName>
    <definedName name="pubaranda" localSheetId="0">#REF!</definedName>
    <definedName name="pubaranda">#REF!</definedName>
    <definedName name="pubaranda_2">#N/A</definedName>
    <definedName name="pubaranda_3">#N/A</definedName>
    <definedName name="PUBLOQUES_4_ACERO_0.80" localSheetId="0">#REF!</definedName>
    <definedName name="PUBLOQUES_4_ACERO_0.80">#REF!</definedName>
    <definedName name="PUBLOQUES_4_ACERO_0.80_2">#N/A</definedName>
    <definedName name="PUBLOQUES_6_ACERO_0.80" localSheetId="0">#REF!</definedName>
    <definedName name="PUBLOQUES_6_ACERO_0.80">#REF!</definedName>
    <definedName name="PUBLOQUES_6_ACERO_0.80_2">#N/A</definedName>
    <definedName name="PUBLOQUES_8_ACERO_0.80" localSheetId="0">#REF!</definedName>
    <definedName name="PUBLOQUES_8_ACERO_0.80">#REF!</definedName>
    <definedName name="PUBLOQUES_8_ACERO_0.80_2">#N/A</definedName>
    <definedName name="PUBLOQUES_8_ACERO_0.80_HOYOSLLENOS" localSheetId="0">#REF!</definedName>
    <definedName name="PUBLOQUES_8_ACERO_0.80_HOYOSLLENOS">#REF!</definedName>
    <definedName name="PUBLOQUES_8_ACERO_0.80_HOYOSLLENOS_2">#N/A</definedName>
    <definedName name="PUBLOQUESDE_8_ACERO_A_0.40_HOYOSLLENOS" localSheetId="0">#REF!</definedName>
    <definedName name="PUBLOQUESDE_8_ACERO_A_0.40_HOYOSLLENOS">#REF!</definedName>
    <definedName name="PUBLOQUESDE_8_ACERO_A_0.40_HOYOSLLENOS_2">#N/A</definedName>
    <definedName name="pucabezales" localSheetId="0">#REF!</definedName>
    <definedName name="pucabezales">#REF!</definedName>
    <definedName name="PUCALICHE" localSheetId="0">#REF!</definedName>
    <definedName name="PUCALICHE">#REF!</definedName>
    <definedName name="PUCALICHE_2">#N/A</definedName>
    <definedName name="PUCAMARAINSPECCION" localSheetId="0">#REF!</definedName>
    <definedName name="PUCAMARAINSPECCION">#REF!</definedName>
    <definedName name="PUCAMARAINSPECCION_2">#N/A</definedName>
    <definedName name="PUCANTOS" localSheetId="0">#REF!</definedName>
    <definedName name="PUCANTOS">#REF!</definedName>
    <definedName name="PUCANTOS_2">#N/A</definedName>
    <definedName name="PUCARETEO" localSheetId="0">#REF!</definedName>
    <definedName name="PUCARETEO">#REF!</definedName>
    <definedName name="PUCARETEO_2">#N/A</definedName>
    <definedName name="pucastingbed" localSheetId="0">#REF!</definedName>
    <definedName name="pucastingbed">#REF!</definedName>
    <definedName name="PUCEMENTO" localSheetId="0">#REF!</definedName>
    <definedName name="PUCEMENTO">#REF!</definedName>
    <definedName name="PUCERAMICA15X15PARED" localSheetId="0">'[7]Análisis de Precios'!#REF!</definedName>
    <definedName name="PUCERAMICA15X15PARED">'[7]Análisis de Precios'!#REF!</definedName>
    <definedName name="PUCERAMICA30X30PARED" localSheetId="0">#REF!</definedName>
    <definedName name="PUCERAMICA30X30PARED">#REF!</definedName>
    <definedName name="PUCERAMICA30X30PARED_2">#N/A</definedName>
    <definedName name="PUCERAMICAITALIANAPARED" localSheetId="0">#REF!</definedName>
    <definedName name="PUCERAMICAITALIANAPARED">#REF!</definedName>
    <definedName name="PUCERAMICAITALIANAPARED_2">#N/A</definedName>
    <definedName name="PUCISTERNA" localSheetId="0">'[7]Análisis de Precios'!#REF!</definedName>
    <definedName name="PUCISTERNA">'[7]Análisis de Precios'!#REF!</definedName>
    <definedName name="PUCOLUMNAS_C1">'[19]Análisis de Precios'!$F$210</definedName>
    <definedName name="PUCOLUMNAS_C10" localSheetId="0">'[7]Análisis de Precios'!#REF!</definedName>
    <definedName name="PUCOLUMNAS_C10">'[7]Análisis de Precios'!#REF!</definedName>
    <definedName name="PUCOLUMNAS_C11" localSheetId="0">'[7]Análisis de Precios'!#REF!</definedName>
    <definedName name="PUCOLUMNAS_C11">'[7]Análisis de Precios'!#REF!</definedName>
    <definedName name="PUCOLUMNAS_C12" localSheetId="0">'[7]Análisis de Precios'!#REF!</definedName>
    <definedName name="PUCOLUMNAS_C12">'[7]Análisis de Precios'!#REF!</definedName>
    <definedName name="PUCOLUMNAS_C2" localSheetId="0">#REF!</definedName>
    <definedName name="PUCOLUMNAS_C2">#REF!</definedName>
    <definedName name="PUCOLUMNAS_C2_2">#N/A</definedName>
    <definedName name="PUCOLUMNAS_C3" localSheetId="0">#REF!</definedName>
    <definedName name="PUCOLUMNAS_C3">#REF!</definedName>
    <definedName name="PUCOLUMNAS_C3_2">#N/A</definedName>
    <definedName name="PUCOLUMNAS_C4" localSheetId="0">#REF!</definedName>
    <definedName name="PUCOLUMNAS_C4">#REF!</definedName>
    <definedName name="PUCOLUMNAS_C4_2">#N/A</definedName>
    <definedName name="PUCOLUMNAS_C9" localSheetId="0">'[7]Análisis de Precios'!#REF!</definedName>
    <definedName name="PUCOLUMNAS_C9">'[7]Análisis de Precios'!#REF!</definedName>
    <definedName name="PUCOLUMNAS_CC" localSheetId="0">#REF!</definedName>
    <definedName name="PUCOLUMNAS_CC">#REF!</definedName>
    <definedName name="PUCOLUMNAS_CC_2">#N/A</definedName>
    <definedName name="PUCOLUMNAS_CC1" localSheetId="0">#REF!</definedName>
    <definedName name="PUCOLUMNAS_CC1">#REF!</definedName>
    <definedName name="PUCOLUMNAS_CC1_2">#N/A</definedName>
    <definedName name="PUCOLUMNASASCENSOR" localSheetId="0">#REF!</definedName>
    <definedName name="PUCOLUMNASASCENSOR">#REF!</definedName>
    <definedName name="PUCOLUMNASASCENSOR_2">#N/A</definedName>
    <definedName name="PUCONTEN" localSheetId="0">'[7]Análisis de Precios'!#REF!</definedName>
    <definedName name="PUCONTEN">'[7]Análisis de Precios'!#REF!</definedName>
    <definedName name="PUDINTEL_10X20" localSheetId="0">#REF!</definedName>
    <definedName name="PUDINTEL_10X20">#REF!</definedName>
    <definedName name="PUDINTEL_10X20_2">#N/A</definedName>
    <definedName name="PUDINTEL_15X40" localSheetId="0">#REF!</definedName>
    <definedName name="PUDINTEL_15X40">#REF!</definedName>
    <definedName name="PUDINTEL_15X40_2">#N/A</definedName>
    <definedName name="PUDINTEL_20X40" localSheetId="0">#REF!</definedName>
    <definedName name="PUDINTEL_20X40">#REF!</definedName>
    <definedName name="PUDINTEL_20X40_2">#N/A</definedName>
    <definedName name="Puerta_Corred._Alum__Anod._Bce._Vid._Mart._Nor." localSheetId="0">[7]Insumos!#REF!</definedName>
    <definedName name="Puerta_Corred._Alum__Anod._Bce._Vid._Mart._Nor.">[7]Insumos!#REF!</definedName>
    <definedName name="Puerta_Corred._Alum__Anod._Bce._Vid._Transp." localSheetId="0">[7]Insumos!#REF!</definedName>
    <definedName name="Puerta_Corred._Alum__Anod._Bce._Vid._Transp.">[7]Insumos!#REF!</definedName>
    <definedName name="Puerta_Corred._Alum__Anod._Nor._Vid._Bce._Liso" localSheetId="0">[7]Insumos!#REF!</definedName>
    <definedName name="Puerta_Corred._Alum__Anod._Nor._Vid._Bce._Liso">[7]Insumos!#REF!</definedName>
    <definedName name="Puerta_Corred._Alum__Anod._Nor._Vid._Bce._Mart." localSheetId="0">[7]Insumos!#REF!</definedName>
    <definedName name="Puerta_Corred._Alum__Anod._Nor._Vid._Bce._Mart.">[7]Insumos!#REF!</definedName>
    <definedName name="Puerta_Corred._Alum__Anod._Nor._Vid._Transp." localSheetId="0">[7]Insumos!#REF!</definedName>
    <definedName name="Puerta_Corred._Alum__Anod._Nor._Vid._Transp.">[7]Insumos!#REF!</definedName>
    <definedName name="Puerta_corrediza___BCE._VID._TRANSP." localSheetId="0">[7]Insumos!#REF!</definedName>
    <definedName name="Puerta_corrediza___BCE._VID._TRANSP.">[7]Insumos!#REF!</definedName>
    <definedName name="Puerta_corrediza___BCE._VID._TRANSP._LISO" localSheetId="0">[7]Insumos!#REF!</definedName>
    <definedName name="Puerta_corrediza___BCE._VID._TRANSP._LISO">[7]Insumos!#REF!</definedName>
    <definedName name="Puerta_de_Pino_Apanelada" localSheetId="0">[7]Insumos!#REF!</definedName>
    <definedName name="Puerta_de_Pino_Apanelada">[7]Insumos!#REF!</definedName>
    <definedName name="Puerta_Pino_Americano_Tratado" localSheetId="0">[7]Insumos!#REF!</definedName>
    <definedName name="Puerta_Pino_Americano_Tratado">[7]Insumos!#REF!</definedName>
    <definedName name="PUERTACA" localSheetId="0">#REF!</definedName>
    <definedName name="PUERTACA">#REF!</definedName>
    <definedName name="PUERTACAESP" localSheetId="0">#REF!</definedName>
    <definedName name="PUERTACAESP">#REF!</definedName>
    <definedName name="PUERTACAFRAN" localSheetId="0">#REF!</definedName>
    <definedName name="PUERTACAFRAN">#REF!</definedName>
    <definedName name="PUERTAPERF1X1YMALLA1CONTRA" localSheetId="0">#REF!</definedName>
    <definedName name="PUERTAPERF1X1YMALLA1CONTRA">#REF!</definedName>
    <definedName name="PUERTAPI" localSheetId="0">#REF!</definedName>
    <definedName name="PUERTAPI">#REF!</definedName>
    <definedName name="PUERTAPI802102PAN" localSheetId="0">#REF!</definedName>
    <definedName name="PUERTAPI802102PAN">#REF!</definedName>
    <definedName name="PUERTAPI8021046PAN" localSheetId="0">#REF!</definedName>
    <definedName name="PUERTAPI8021046PAN">#REF!</definedName>
    <definedName name="PUERTAPLE86210CRIS" localSheetId="0">#REF!</definedName>
    <definedName name="PUERTAPLE86210CRIS">#REF!</definedName>
    <definedName name="PUERTAPLY" localSheetId="0">#REF!</definedName>
    <definedName name="PUERTAPLY">#REF!</definedName>
    <definedName name="Puertas_de_Pino_T_Francesa" localSheetId="0">[7]Insumos!#REF!</definedName>
    <definedName name="Puertas_de_Pino_T_Francesa">[7]Insumos!#REF!</definedName>
    <definedName name="Puertas_de_Plywood" localSheetId="0">[7]Insumos!#REF!</definedName>
    <definedName name="Puertas_de_Plywood">[7]Insumos!#REF!</definedName>
    <definedName name="Puertas_de_Plywood_3_16" localSheetId="0">[7]Insumos!#REF!</definedName>
    <definedName name="Puertas_de_Plywood_3_16">[7]Insumos!#REF!</definedName>
    <definedName name="Puertas_Pino_Apanelada" localSheetId="0">[7]Insumos!#REF!</definedName>
    <definedName name="Puertas_Pino_Apanelada">[7]Insumos!#REF!</definedName>
    <definedName name="PUFINOTECHOINCLINADO" localSheetId="0">#REF!</definedName>
    <definedName name="PUFINOTECHOINCLINADO">#REF!</definedName>
    <definedName name="PUFINOTECHOINCLINADO_2">#N/A</definedName>
    <definedName name="PUFINOTECHOPLANO" localSheetId="0">#REF!</definedName>
    <definedName name="PUFINOTECHOPLANO">#REF!</definedName>
    <definedName name="PUFINOTECHOPLANO_2">#N/A</definedName>
    <definedName name="PUGOTEROSCOLGANTES" localSheetId="0">#REF!</definedName>
    <definedName name="PUGOTEROSCOLGANTES">#REF!</definedName>
    <definedName name="PUGOTEROSCOLGANTES_2">#N/A</definedName>
    <definedName name="PUHORMIGON_1_2_4" localSheetId="0">#REF!</definedName>
    <definedName name="PUHORMIGON_1_2_4">#REF!</definedName>
    <definedName name="PUHORMIGON_1_2_4_2">#N/A</definedName>
    <definedName name="PUHORMIGON1_3_5" localSheetId="0">#REF!</definedName>
    <definedName name="PUHORMIGON1_3_5">#REF!</definedName>
    <definedName name="PUHORMIGON1_3_5_2">#N/A</definedName>
    <definedName name="puhormigon280" localSheetId="0">#REF!</definedName>
    <definedName name="puhormigon280">#REF!</definedName>
    <definedName name="PUHORMIGONCICLOPEO" localSheetId="0">#REF!</definedName>
    <definedName name="PUHORMIGONCICLOPEO">#REF!</definedName>
    <definedName name="PUHORMIGONCICLOPEO_2">#N/A</definedName>
    <definedName name="PUHORMIGONSIMPLE210" localSheetId="0">#REF!</definedName>
    <definedName name="PUHORMIGONSIMPLE210">#REF!</definedName>
    <definedName name="PUHORMIGONSIMPLE210_2">#N/A</definedName>
    <definedName name="puinyeccion" localSheetId="0">#REF!</definedName>
    <definedName name="puinyeccion">#REF!</definedName>
    <definedName name="PULESC" localSheetId="0">#REF!</definedName>
    <definedName name="PULESC">#REF!</definedName>
    <definedName name="pulgm" localSheetId="0">#REF!</definedName>
    <definedName name="pulgm">#REF!</definedName>
    <definedName name="Pulido_y_Brillado____De_Luxe">[19]Insumos!$B$241:$D$241</definedName>
    <definedName name="Pulido_y_Brillado_de_Piso" localSheetId="0">[7]Insumos!#REF!</definedName>
    <definedName name="Pulido_y_Brillado_de_Piso">[7]Insumos!#REF!</definedName>
    <definedName name="PULISTELOS1_2BAÑOS" localSheetId="0">#REF!</definedName>
    <definedName name="PULISTELOS1_2BAÑOS">#REF!</definedName>
    <definedName name="PULISTELOS1_2BAÑOS_2">#N/A</definedName>
    <definedName name="PULISTELOSBAÑOS" localSheetId="0">#REF!</definedName>
    <definedName name="PULISTELOSBAÑOS">#REF!</definedName>
    <definedName name="PULISTELOSBAÑOS_2">#N/A</definedName>
    <definedName name="PULMES" localSheetId="0">#REF!</definedName>
    <definedName name="PULMES">#REF!</definedName>
    <definedName name="PULOSA" localSheetId="0">#REF!</definedName>
    <definedName name="PULOSA">#REF!</definedName>
    <definedName name="PULOSA_2">#N/A</definedName>
    <definedName name="pulosaaproche" localSheetId="0">#REF!</definedName>
    <definedName name="pulosaaproche">#REF!</definedName>
    <definedName name="pulosacalzada" localSheetId="0">#REF!</definedName>
    <definedName name="pulosacalzada">#REF!</definedName>
    <definedName name="PULREPPVIEJO" localSheetId="0">#REF!</definedName>
    <definedName name="PULREPPVIEJO">#REF!</definedName>
    <definedName name="PULSUPER" localSheetId="0">#REF!</definedName>
    <definedName name="PULSUPER">#REF!</definedName>
    <definedName name="PULYCRISTAL" localSheetId="0">#REF!</definedName>
    <definedName name="PULYCRISTAL">#REF!</definedName>
    <definedName name="PULYSAL" localSheetId="0">#REF!</definedName>
    <definedName name="PULYSAL">#REF!</definedName>
    <definedName name="PUMADERA" localSheetId="0">#REF!</definedName>
    <definedName name="PUMADERA">#REF!</definedName>
    <definedName name="PUMEZCLACALARENAPISOS" localSheetId="0">#REF!</definedName>
    <definedName name="PUMEZCLACALARENAPISOS">#REF!</definedName>
    <definedName name="PUMEZCLACALARENAPISOS_2">#N/A</definedName>
    <definedName name="PUMORTERO1_1" localSheetId="0">'[7]Análisis de Precios'!#REF!</definedName>
    <definedName name="PUMORTERO1_1">'[7]Análisis de Precios'!#REF!</definedName>
    <definedName name="PUMORTERO1_10COLOCARPISOS" localSheetId="0">#REF!</definedName>
    <definedName name="PUMORTERO1_10COLOCARPISOS">#REF!</definedName>
    <definedName name="PUMORTERO1_10COLOCARPISOS_2">#N/A</definedName>
    <definedName name="PUMORTERO1_2" localSheetId="0">#REF!</definedName>
    <definedName name="PUMORTERO1_2">#REF!</definedName>
    <definedName name="PUMORTERO1_2_2">#N/A</definedName>
    <definedName name="PUMORTERO1_3" localSheetId="0">#REF!</definedName>
    <definedName name="PUMORTERO1_3">#REF!</definedName>
    <definedName name="PUMORTERO1_3_2">#N/A</definedName>
    <definedName name="PUMORTERO1_4PARAPAÑETE" localSheetId="0">#REF!</definedName>
    <definedName name="PUMORTERO1_4PARAPAÑETE">#REF!</definedName>
    <definedName name="PUMORTERO1_4PARAPAÑETE_2">#N/A</definedName>
    <definedName name="PUMORTERO1_5DE1_3" localSheetId="0">#REF!</definedName>
    <definedName name="PUMORTERO1_5DE1_3">#REF!</definedName>
    <definedName name="PUMORTERO1_5DE1_3_2">#N/A</definedName>
    <definedName name="PUMURO_M1" localSheetId="0">#REF!</definedName>
    <definedName name="PUMURO_M1">#REF!</definedName>
    <definedName name="PUMURO_M1_2">#N/A</definedName>
    <definedName name="PUMURO_M2" localSheetId="0">#REF!</definedName>
    <definedName name="PUMURO_M2">#REF!</definedName>
    <definedName name="PUMURO_M2_2">#N/A</definedName>
    <definedName name="punewjersey" localSheetId="0">#REF!</definedName>
    <definedName name="punewjersey">#REF!</definedName>
    <definedName name="PUPAÑETEMAESTREADOEXTERIOR" localSheetId="0">#REF!</definedName>
    <definedName name="PUPAÑETEMAESTREADOEXTERIOR">#REF!</definedName>
    <definedName name="PUPAÑETEMAESTREADOEXTERIOR_2">#N/A</definedName>
    <definedName name="PUPAÑETEMAESTREADOINTERIOR" localSheetId="0">#REF!</definedName>
    <definedName name="PUPAÑETEMAESTREADOINTERIOR">#REF!</definedName>
    <definedName name="PUPAÑETEMAESTREADOINTERIOR_2">#N/A</definedName>
    <definedName name="PUPAÑETEPULIDO" localSheetId="0">#REF!</definedName>
    <definedName name="PUPAÑETEPULIDO">#REF!</definedName>
    <definedName name="PUPAÑETEPULIDO_2">#N/A</definedName>
    <definedName name="PUPAÑETETECHO" localSheetId="0">'[7]Análisis de Precios'!#REF!</definedName>
    <definedName name="PUPAÑETETECHO">'[7]Análisis de Precios'!#REF!</definedName>
    <definedName name="PUPINTURAACRILICAEXTERIOR" localSheetId="0">'[7]Análisis de Precios'!#REF!</definedName>
    <definedName name="PUPINTURAACRILICAEXTERIOR">'[7]Análisis de Precios'!#REF!</definedName>
    <definedName name="PUPINTURAACRILICAINTERIOR" localSheetId="0">'[7]Análisis de Precios'!#REF!</definedName>
    <definedName name="PUPINTURAACRILICAINTERIOR">'[7]Análisis de Precios'!#REF!</definedName>
    <definedName name="PUPINTURACAL" localSheetId="0">'[7]Análisis de Precios'!#REF!</definedName>
    <definedName name="PUPINTURACAL">'[7]Análisis de Precios'!#REF!</definedName>
    <definedName name="PUPINTURAMANTENIMIENTO" localSheetId="0">'[7]Análisis de Precios'!#REF!</definedName>
    <definedName name="PUPINTURAMANTENIMIENTO">'[7]Análisis de Precios'!#REF!</definedName>
    <definedName name="PUPISOCERAMICA_33X33" localSheetId="0">#REF!</definedName>
    <definedName name="PUPISOCERAMICA_33X33">#REF!</definedName>
    <definedName name="PUPISOCERAMICA_33X33_2">#N/A</definedName>
    <definedName name="PUPISOCERAMICACRIOLLA20X20" localSheetId="0">'[7]Análisis de Precios'!#REF!</definedName>
    <definedName name="PUPISOCERAMICACRIOLLA20X20">'[7]Análisis de Precios'!#REF!</definedName>
    <definedName name="PUPISOGRANITO_40X40" localSheetId="0">#REF!</definedName>
    <definedName name="PUPISOGRANITO_40X40">#REF!</definedName>
    <definedName name="PUPISOGRANITO_40X40_2">#N/A</definedName>
    <definedName name="PURAMPAESCALERA" localSheetId="0">#REF!</definedName>
    <definedName name="PURAMPAESCALERA">#REF!</definedName>
    <definedName name="PURAMPAESCALERA_2">#N/A</definedName>
    <definedName name="PUREPLANTEO" localSheetId="0">#REF!</definedName>
    <definedName name="PUREPLANTEO">#REF!</definedName>
    <definedName name="PUREPLANTEO_2">#N/A</definedName>
    <definedName name="PUSEPTICO" localSheetId="0">'[7]Análisis de Precios'!#REF!</definedName>
    <definedName name="PUSEPTICO">'[7]Análisis de Precios'!#REF!</definedName>
    <definedName name="putabletas" localSheetId="0">#REF!</definedName>
    <definedName name="putabletas">#REF!</definedName>
    <definedName name="PUTRAMPADEGRASA" localSheetId="0">#REF!</definedName>
    <definedName name="PUTRAMPADEGRASA">#REF!</definedName>
    <definedName name="PUTRAMPADEGRASA_2">#N/A</definedName>
    <definedName name="PUVIGA" localSheetId="0">'[7]Análisis de Precios'!#REF!</definedName>
    <definedName name="PUVIGA">'[7]Análisis de Precios'!#REF!</definedName>
    <definedName name="puvigastransversales" localSheetId="0">#REF!</definedName>
    <definedName name="puvigastransversales">#REF!</definedName>
    <definedName name="PUZABALETAPISO" localSheetId="0">#REF!</definedName>
    <definedName name="PUZABALETAPISO">#REF!</definedName>
    <definedName name="PUZABALETAPISO_2">#N/A</definedName>
    <definedName name="PUZABALETAS" localSheetId="0">#REF!</definedName>
    <definedName name="PUZABALETAS">#REF!</definedName>
    <definedName name="PUZABALETAS_2">#N/A</definedName>
    <definedName name="PUZAPATACOLUMNAS_C1" localSheetId="0">#REF!</definedName>
    <definedName name="PUZAPATACOLUMNAS_C1">#REF!</definedName>
    <definedName name="PUZAPATACOLUMNAS_C1_2">#N/A</definedName>
    <definedName name="PUZAPATACOLUMNAS_C2" localSheetId="0">#REF!</definedName>
    <definedName name="PUZAPATACOLUMNAS_C2">#REF!</definedName>
    <definedName name="PUZAPATACOLUMNAS_C2_2">#N/A</definedName>
    <definedName name="PUZAPATACOLUMNAS_C3" localSheetId="0">#REF!</definedName>
    <definedName name="PUZAPATACOLUMNAS_C3">#REF!</definedName>
    <definedName name="PUZAPATACOLUMNAS_C3_2">#N/A</definedName>
    <definedName name="PUZAPATACOLUMNAS_C4" localSheetId="0">#REF!</definedName>
    <definedName name="PUZAPATACOLUMNAS_C4">#REF!</definedName>
    <definedName name="PUZAPATACOLUMNAS_C4_2">#N/A</definedName>
    <definedName name="PUZAPATACOLUMNAS_CC" localSheetId="0">#REF!</definedName>
    <definedName name="PUZAPATACOLUMNAS_CC">#REF!</definedName>
    <definedName name="PUZAPATACOLUMNAS_CC_2">#N/A</definedName>
    <definedName name="PUZAPATACOLUMNAS_CT" localSheetId="0">#REF!</definedName>
    <definedName name="PUZAPATACOLUMNAS_CT">#REF!</definedName>
    <definedName name="PUZAPATACOLUMNAS_CT_2">#N/A</definedName>
    <definedName name="PUZAPATACOMBINADA_C1_C12" localSheetId="0">'[7]Análisis de Precios'!#REF!</definedName>
    <definedName name="PUZAPATACOMBINADA_C1_C12">'[7]Análisis de Precios'!#REF!</definedName>
    <definedName name="PUZAPATACOMBINADA_C1_C4" localSheetId="0">'[7]Análisis de Precios'!#REF!</definedName>
    <definedName name="PUZAPATACOMBINADA_C1_C4">'[7]Análisis de Precios'!#REF!</definedName>
    <definedName name="PUZAPATAMURO4" localSheetId="0">#REF!</definedName>
    <definedName name="PUZAPATAMURO4">#REF!</definedName>
    <definedName name="PUZAPATAMURO4_2">#N/A</definedName>
    <definedName name="PUZAPATAMURO6" localSheetId="0">#REF!</definedName>
    <definedName name="PUZAPATAMURO6">#REF!</definedName>
    <definedName name="PUZAPATAMURO6_2">#N/A</definedName>
    <definedName name="PUZAPATAMURO8" localSheetId="0">#REF!</definedName>
    <definedName name="PUZAPATAMURO8">#REF!</definedName>
    <definedName name="PUZAPATAMURO8_2">#N/A</definedName>
    <definedName name="PUZAPATAMURORAMPA">'[19]Análisis de Precios'!$F$201</definedName>
    <definedName name="PUZOCALOCERAMICACRIOLLADE20" localSheetId="0">'[7]Análisis de Precios'!#REF!</definedName>
    <definedName name="PUZOCALOCERAMICACRIOLLADE20">'[7]Análisis de Precios'!#REF!</definedName>
    <definedName name="PUZOCALOCERAMICACRIOLLADE33" localSheetId="0">#REF!</definedName>
    <definedName name="PUZOCALOCERAMICACRIOLLADE33">#REF!</definedName>
    <definedName name="PUZOCALOCERAMICACRIOLLADE33_2">#N/A</definedName>
    <definedName name="PUZOCALOSGRANITO_7X40" localSheetId="0">#REF!</definedName>
    <definedName name="PUZOCALOSGRANITO_7X40">#REF!</definedName>
    <definedName name="PUZOCALOSGRANITO_7X40_2">#N/A</definedName>
    <definedName name="PVARTIE586" localSheetId="0">#REF!</definedName>
    <definedName name="PVARTIE586">#REF!</definedName>
    <definedName name="PVENTAABCO" localSheetId="0">#REF!</definedName>
    <definedName name="PVENTAABCO">#REF!</definedName>
    <definedName name="PVENTAABRONCE" localSheetId="0">#REF!</definedName>
    <definedName name="PVENTAABRONCE">#REF!</definedName>
    <definedName name="PVENTAAVIDRIOB" localSheetId="0">#REF!</definedName>
    <definedName name="PVENTAAVIDRIOB">#REF!</definedName>
    <definedName name="PVENTBBVIDRIO" localSheetId="0">#REF!</definedName>
    <definedName name="PVENTBBVIDRIO">#REF!</definedName>
    <definedName name="PVENTBBVIDRIOB" localSheetId="0">#REF!</definedName>
    <definedName name="PVENTBBVIDRIOB">#REF!</definedName>
    <definedName name="PVENTBCO" localSheetId="0">#REF!</definedName>
    <definedName name="PVENTBCO">#REF!</definedName>
    <definedName name="PVENTSALAAMALUNATVC" localSheetId="0">#REF!</definedName>
    <definedName name="PVENTSALAAMALUNATVC">#REF!</definedName>
    <definedName name="PVIBRAZO30X30BLANCO" localSheetId="0">#REF!</definedName>
    <definedName name="PVIBRAZO30X30BLANCO">#REF!</definedName>
    <definedName name="PVIBRAZO30X30COLOR" localSheetId="0">#REF!</definedName>
    <definedName name="PVIBRAZO30X30COLOR">#REF!</definedName>
    <definedName name="PVIBRAZO30X30GRIS" localSheetId="0">#REF!</definedName>
    <definedName name="PVIBRAZO30X30GRIS">#REF!</definedName>
    <definedName name="PVIBRAZO30X30VERDE" localSheetId="0">#REF!</definedName>
    <definedName name="PVIBRAZO30X30VERDE">#REF!</definedName>
    <definedName name="PVIBRAZO40X40BLANCO" localSheetId="0">#REF!</definedName>
    <definedName name="PVIBRAZO40X40BLANCO">#REF!</definedName>
    <definedName name="PVIBRAZO40X40COLOR" localSheetId="0">#REF!</definedName>
    <definedName name="PVIBRAZO40X40COLOR">#REF!</definedName>
    <definedName name="PVIBRAZO40X40GRIS" localSheetId="0">#REF!</definedName>
    <definedName name="PVIBRAZO40X40GRIS">#REF!</definedName>
    <definedName name="PVIBRAZO40X40VERDE" localSheetId="0">#REF!</definedName>
    <definedName name="PVIBRAZO40X40VERDE">#REF!</definedName>
    <definedName name="PVIBRORUSTICO30X30BLANCO" localSheetId="0">#REF!</definedName>
    <definedName name="PVIBRORUSTICO30X30BLANCO">#REF!</definedName>
    <definedName name="PVIBRORUSTICO30X30COLOR" localSheetId="0">#REF!</definedName>
    <definedName name="PVIBRORUSTICO30X30COLOR">#REF!</definedName>
    <definedName name="PVIBRORUSTICO30X30GRIS" localSheetId="0">#REF!</definedName>
    <definedName name="PVIBRORUSTICO30X30GRIS">#REF!</definedName>
    <definedName name="PVIBRORUSTICO30X30ROJOVIVO" localSheetId="0">#REF!</definedName>
    <definedName name="PVIBRORUSTICO30X30ROJOVIVO">#REF!</definedName>
    <definedName name="PVIBRORUSTICO30X30VERDE" localSheetId="0">#REF!</definedName>
    <definedName name="PVIBRORUSTICO30X30VERDE">#REF!</definedName>
    <definedName name="PVOBRORUSTICO30X30CREMA" localSheetId="0">#REF!</definedName>
    <definedName name="PVOBRORUSTICO30X30CREMA">#REF!</definedName>
    <definedName name="PWINCHE2000K">[15]Ins!$E$592</definedName>
    <definedName name="PZ" localSheetId="0">#REF!</definedName>
    <definedName name="PZ">#REF!</definedName>
    <definedName name="PZGRANITO30BCO" localSheetId="0">#REF!</definedName>
    <definedName name="PZGRANITO30BCO">#REF!</definedName>
    <definedName name="PZGRANITO30GRIS" localSheetId="0">#REF!</definedName>
    <definedName name="PZGRANITO30GRIS">#REF!</definedName>
    <definedName name="PZGRANITO40BCO" localSheetId="0">#REF!</definedName>
    <definedName name="PZGRANITO40BCO">#REF!</definedName>
    <definedName name="PZGRANITOBOTICELLI40BCO" localSheetId="0">#REF!</definedName>
    <definedName name="PZGRANITOBOTICELLI40BCO">#REF!</definedName>
    <definedName name="PZGRANITOBOTICELLI40COL" localSheetId="0">#REF!</definedName>
    <definedName name="PZGRANITOBOTICELLI40COL">#REF!</definedName>
    <definedName name="PZGRANITOPERROY40" localSheetId="0">#REF!</definedName>
    <definedName name="PZGRANITOPERROY40">#REF!</definedName>
    <definedName name="PZMOSAICO25ROJ" localSheetId="0">#REF!</definedName>
    <definedName name="PZMOSAICO25ROJ">#REF!</definedName>
    <definedName name="PZOCALOBARRO10X3" localSheetId="0">#REF!</definedName>
    <definedName name="PZOCALOBARRO10X3">#REF!</definedName>
    <definedName name="PZOCESC12COL" localSheetId="0">#REF!</definedName>
    <definedName name="PZOCESC12COL">#REF!</definedName>
    <definedName name="PZOCESC23BCO" localSheetId="0">#REF!</definedName>
    <definedName name="PZOCESC23BCO">#REF!</definedName>
    <definedName name="PZOCESC23COL" localSheetId="0">#REF!</definedName>
    <definedName name="PZOCESC23COL">#REF!</definedName>
    <definedName name="PZOCESC23GRAVGRIS" localSheetId="0">#REF!</definedName>
    <definedName name="PZOCESC23GRAVGRIS">#REF!</definedName>
    <definedName name="PZOCESC23GRAVSUPERBCO" localSheetId="0">#REF!</definedName>
    <definedName name="PZOCESC23GRAVSUPERBCO">#REF!</definedName>
    <definedName name="PZOCESC23GRIS" localSheetId="0">#REF!</definedName>
    <definedName name="PZOCESC23GRIS">#REF!</definedName>
    <definedName name="PZOCESC4BCO" localSheetId="0">#REF!</definedName>
    <definedName name="PZOCESC4BCO">#REF!</definedName>
    <definedName name="PZOCESC4GRIS" localSheetId="0">#REF!</definedName>
    <definedName name="PZOCESC4GRIS">#REF!</definedName>
    <definedName name="PZOCESCBOTIBCO" localSheetId="0">#REF!</definedName>
    <definedName name="PZOCESCBOTIBCO">#REF!</definedName>
    <definedName name="PZOCESCBOTICOL" localSheetId="0">#REF!</definedName>
    <definedName name="PZOCESCBOTICOL">#REF!</definedName>
    <definedName name="PZOCESCPROYAL" localSheetId="0">#REF!</definedName>
    <definedName name="PZOCESCPROYAL">#REF!</definedName>
    <definedName name="PZOCESCSUPERBCO" localSheetId="0">#REF!</definedName>
    <definedName name="PZOCESCSUPERBCO">#REF!</definedName>
    <definedName name="PZOCESCSUPERCOL" localSheetId="0">#REF!</definedName>
    <definedName name="PZOCESCSUPERCOL">#REF!</definedName>
    <definedName name="PZOCESCVIBCOL" localSheetId="0">#REF!</definedName>
    <definedName name="PZOCESCVIBCOL">#REF!</definedName>
    <definedName name="PZOCESCVIBGRIS" localSheetId="0">#REF!</definedName>
    <definedName name="PZOCESCVIBGRIS">#REF!</definedName>
    <definedName name="qqvarilla">'[30]Analisis Unit. '!$F$36</definedName>
    <definedName name="QUICIOGRA30BCO">[15]Ana!$F$4841</definedName>
    <definedName name="QUICIOGRA40BCO">[15]Ana!$F$4848</definedName>
    <definedName name="QUICIOGRABOTI40COL">[15]Ana!$F$4834</definedName>
    <definedName name="QUICIOLAD">[15]Ana!$F$4862</definedName>
    <definedName name="QUICIOMOS25ROJ">[15]Ana!$F$4855</definedName>
    <definedName name="QUIEBRASOLESVERTCONTRA" localSheetId="0">#REF!</definedName>
    <definedName name="QUIEBRASOLESVERTCONTRA">#REF!</definedName>
    <definedName name="R_" localSheetId="0">[1]Presup.!#REF!</definedName>
    <definedName name="R_">[1]Presup.!#REF!</definedName>
    <definedName name="rastra" localSheetId="0">'[18]Listado Equipos a utilizar'!#REF!</definedName>
    <definedName name="rastra">'[18]Listado Equipos a utilizar'!#REF!</definedName>
    <definedName name="rastrapuas" localSheetId="0">'[18]Listado Equipos a utilizar'!#REF!</definedName>
    <definedName name="rastrapuas">'[18]Listado Equipos a utilizar'!#REF!</definedName>
    <definedName name="RE" localSheetId="0">[12]A!#REF!</definedName>
    <definedName name="RE">[12]A!#REF!</definedName>
    <definedName name="Recursos_Metalicos">[51]Recursos!$B$1:$B$76</definedName>
    <definedName name="REDBUSHG12X38" localSheetId="0">#REF!</definedName>
    <definedName name="REDBUSHG12X38">#REF!</definedName>
    <definedName name="REDPVCDREN3X112" localSheetId="0">#REF!</definedName>
    <definedName name="REDPVCDREN3X112">#REF!</definedName>
    <definedName name="REDPVCDREN3X2" localSheetId="0">#REF!</definedName>
    <definedName name="REDPVCDREN3X2">#REF!</definedName>
    <definedName name="REDPVCDREN4X2" localSheetId="0">#REF!</definedName>
    <definedName name="REDPVCDREN4X2">#REF!</definedName>
    <definedName name="REDPVCDREN4X3" localSheetId="0">#REF!</definedName>
    <definedName name="REDPVCDREN4X3">#REF!</definedName>
    <definedName name="REDPVCDREN6X4" localSheetId="0">#REF!</definedName>
    <definedName name="REDPVCDREN6X4">#REF!</definedName>
    <definedName name="REDPVCPRES112X1" localSheetId="0">#REF!</definedName>
    <definedName name="REDPVCPRES112X1">#REF!</definedName>
    <definedName name="REDPVCPRES2X1" localSheetId="0">#REF!</definedName>
    <definedName name="REDPVCPRES2X1">#REF!</definedName>
    <definedName name="REDPVCPRES34X12" localSheetId="0">#REF!</definedName>
    <definedName name="REDPVCPRES34X12">#REF!</definedName>
    <definedName name="REDPVCPRES4X2" localSheetId="0">#REF!</definedName>
    <definedName name="REDPVCPRES4X2">#REF!</definedName>
    <definedName name="REDPVCPRES4X3" localSheetId="0">#REF!</definedName>
    <definedName name="REDPVCPRES4X3">#REF!</definedName>
    <definedName name="reesti" localSheetId="0">#REF!</definedName>
    <definedName name="reesti">#REF!</definedName>
    <definedName name="reestii" localSheetId="0">#REF!</definedName>
    <definedName name="reestii">#REF!</definedName>
    <definedName name="reestiii" localSheetId="0">#REF!</definedName>
    <definedName name="reestiii">#REF!</definedName>
    <definedName name="reestiiii" localSheetId="0">#REF!</definedName>
    <definedName name="reestiiii">#REF!</definedName>
    <definedName name="reg.compac.rell">'[26]Costos Mano de Obra'!$O$13</definedName>
    <definedName name="reg.fro.niv.hormigon">'[17]Analisis Unitarios'!$F$110</definedName>
    <definedName name="reg.niv.hid.mat">'[17]Analisis Unitarios'!$E$586</definedName>
    <definedName name="REG10104CRIOLLO" localSheetId="0">#REF!</definedName>
    <definedName name="REG10104CRIOLLO">#REF!</definedName>
    <definedName name="REG12124CRIOLLO" localSheetId="0">#REF!</definedName>
    <definedName name="REG12124CRIOLLO">#REF!</definedName>
    <definedName name="REG44USA" localSheetId="0">#REF!</definedName>
    <definedName name="REG44USA">#REF!</definedName>
    <definedName name="REG55USA" localSheetId="0">#REF!</definedName>
    <definedName name="REG55USA">#REF!</definedName>
    <definedName name="REG664CRIOLLO" localSheetId="0">#REF!</definedName>
    <definedName name="REG664CRIOLLO">#REF!</definedName>
    <definedName name="REG884CRIOLLO" localSheetId="0">#REF!</definedName>
    <definedName name="REG884CRIOLLO">#REF!</definedName>
    <definedName name="regado.hormigon">'[26]Costos Mano de Obra'!$O$41</definedName>
    <definedName name="Regado_y_Compactación_Tosca___A_M" localSheetId="0">[7]Insumos!#REF!</definedName>
    <definedName name="Regado_y_Compactación_Tosca___A_M">[7]Insumos!#REF!</definedName>
    <definedName name="regi" localSheetId="0">'[52]Pasarela de L=60.00'!#REF!</definedName>
    <definedName name="regi">'[52]Pasarela de L=60.00'!#REF!</definedName>
    <definedName name="REGISTRO" localSheetId="0">#REF!</definedName>
    <definedName name="REGISTRO">#REF!</definedName>
    <definedName name="REGLA" localSheetId="0">#REF!</definedName>
    <definedName name="REGLA">#REF!</definedName>
    <definedName name="Regla_para_Pañete____Preparada">[19]Insumos!$B$76:$D$76</definedName>
    <definedName name="rei" localSheetId="0">#REF!</definedName>
    <definedName name="rei">#REF!</definedName>
    <definedName name="reii" localSheetId="0">#REF!</definedName>
    <definedName name="reii">#REF!</definedName>
    <definedName name="reiii" localSheetId="0">#REF!</definedName>
    <definedName name="reiii">#REF!</definedName>
    <definedName name="reiiii" localSheetId="0">#REF!</definedName>
    <definedName name="reiiii">#REF!</definedName>
    <definedName name="REJILLAPISO" localSheetId="0">#REF!</definedName>
    <definedName name="REJILLAPISO">#REF!</definedName>
    <definedName name="REJILLAPISOALUM" localSheetId="0">#REF!</definedName>
    <definedName name="REJILLAPISOALUM">#REF!</definedName>
    <definedName name="Rell.caliche">'[26]Insumos materiales'!$J$32</definedName>
    <definedName name="RELLENOCAL">[15]Ana!$F$5008</definedName>
    <definedName name="RELLENOCALEQ">[15]Ana!$F$5015</definedName>
    <definedName name="RELLENOCALGRAN">[15]Ana!$F$5022</definedName>
    <definedName name="RELLENOCALGRANEQ">[15]Ana!$F$5030</definedName>
    <definedName name="RELLENOGRAN">[15]Ana!$F$4995</definedName>
    <definedName name="RELLENOGRANEQ">[15]Ana!$F$5002</definedName>
    <definedName name="RELLENOGRANZOTECONTRA" localSheetId="0">#REF!</definedName>
    <definedName name="RELLENOGRANZOTECONTRA">#REF!</definedName>
    <definedName name="RELLENOREP">[15]Ana!$F$5035</definedName>
    <definedName name="RELLENOREPEQ">[15]Ana!$F$5041</definedName>
    <definedName name="Remoción_de_Capa_Vegetal" localSheetId="0">[7]Insumos!#REF!</definedName>
    <definedName name="Remoción_de_Capa_Vegetal">[7]Insumos!#REF!</definedName>
    <definedName name="REMOCIONCVMANO">[15]Ana!$F$5045</definedName>
    <definedName name="REMREINSTTRANSFCONTRA" localSheetId="0">#REF!</definedName>
    <definedName name="REMREINSTTRANSFCONTRA">#REF!</definedName>
    <definedName name="rend.retro.3m">'[17]Analisis Unitarios'!$E$528</definedName>
    <definedName name="REPAGUA1CONTRA" localSheetId="0">#REF!</definedName>
    <definedName name="REPAGUA1CONTRA">#REF!</definedName>
    <definedName name="REPAGUA2CONTRA" localSheetId="0">#REF!</definedName>
    <definedName name="REPAGUA2CONTRA">#REF!</definedName>
    <definedName name="REPARRASTRE4CONTRA" localSheetId="0">#REF!</definedName>
    <definedName name="REPARRASTRE4CONTRA">#REF!</definedName>
    <definedName name="REPARRASTRE6CONTRA" localSheetId="0">#REF!</definedName>
    <definedName name="REPARRASTRE6CONTRA">#REF!</definedName>
    <definedName name="REPELLOTECHO">[15]Ana!$F$392</definedName>
    <definedName name="REPLANTEO">[15]Ana!$F$5059</definedName>
    <definedName name="REPLANTEOM">[15]Ana!$F$5060</definedName>
    <definedName name="REPLANTEOM2" localSheetId="0">#REF!</definedName>
    <definedName name="REPLANTEOM2">#REF!</definedName>
    <definedName name="RESANE">[15]Ana!$F$380</definedName>
    <definedName name="retui" localSheetId="0">#REF!</definedName>
    <definedName name="retui">#REF!</definedName>
    <definedName name="retuii" localSheetId="0">#REF!</definedName>
    <definedName name="retuii">#REF!</definedName>
    <definedName name="retuiii" localSheetId="0">#REF!</definedName>
    <definedName name="retuiii">#REF!</definedName>
    <definedName name="retuiiii" localSheetId="0">#REF!</definedName>
    <definedName name="retuiiii">#REF!</definedName>
    <definedName name="REUBPLANTA400CONTRA" localSheetId="0">#REF!</definedName>
    <definedName name="REUBPLANTA400CONTRA">#REF!</definedName>
    <definedName name="REUBSWTRANSF1000CONTRA" localSheetId="0">#REF!</definedName>
    <definedName name="REUBSWTRANSF1000CONTRA">#REF!</definedName>
    <definedName name="REVCER01">[15]Ana!$F$5072</definedName>
    <definedName name="REVCER09">[15]Ana!$F$5080</definedName>
    <definedName name="REVLAD248">[15]Ana!$F$5093</definedName>
    <definedName name="REVLADBIS228">[15]Ana!$F$5086</definedName>
    <definedName name="ROBLEBRA" localSheetId="0">#REF!</definedName>
    <definedName name="ROBLEBRA">#REF!</definedName>
    <definedName name="rodillo" localSheetId="0">'[18]Listado Equipos a utilizar'!#REF!</definedName>
    <definedName name="rodillo">'[18]Listado Equipos a utilizar'!#REF!</definedName>
    <definedName name="rodneu" localSheetId="0">'[18]Listado Equipos a utilizar'!#REF!</definedName>
    <definedName name="rodneu">'[18]Listado Equipos a utilizar'!#REF!</definedName>
    <definedName name="ROSETA" localSheetId="0">#REF!</definedName>
    <definedName name="ROSETA">#REF!</definedName>
    <definedName name="roti" localSheetId="0">#REF!</definedName>
    <definedName name="roti">#REF!</definedName>
    <definedName name="rotii" localSheetId="0">#REF!</definedName>
    <definedName name="rotii">#REF!</definedName>
    <definedName name="rotiii" localSheetId="0">#REF!</definedName>
    <definedName name="rotiii">#REF!</definedName>
    <definedName name="rotiiii" localSheetId="0">#REF!</definedName>
    <definedName name="rotiiii">#REF!</definedName>
    <definedName name="RUSTICO" localSheetId="0">#REF!</definedName>
    <definedName name="RUSTICO">#REF!</definedName>
    <definedName name="rvesti" localSheetId="0">#REF!</definedName>
    <definedName name="rvesti">#REF!</definedName>
    <definedName name="rvestii" localSheetId="0">#REF!</definedName>
    <definedName name="rvestii">#REF!</definedName>
    <definedName name="rvestiii" localSheetId="0">#REF!</definedName>
    <definedName name="rvestiii">#REF!</definedName>
    <definedName name="rvestiiii" localSheetId="0">#REF!</definedName>
    <definedName name="rvestiiii">#REF!</definedName>
    <definedName name="S" localSheetId="0">[8]A!#REF!</definedName>
    <definedName name="S">[8]A!#REF!</definedName>
    <definedName name="SALARIO">'[25]Mano de Obra'!$D$4</definedName>
    <definedName name="SALCAL">[15]Ana!$F$3444</definedName>
    <definedName name="SALTEL">[15]Ana!$F$3454</definedName>
    <definedName name="salud" localSheetId="0">[8]A!#REF!</definedName>
    <definedName name="salud">[8]A!#REF!</definedName>
    <definedName name="SDFSDD" localSheetId="0">#REF!</definedName>
    <definedName name="SDFSDD">#REF!</definedName>
    <definedName name="Seguetas____Ultra" localSheetId="0">[7]Insumos!#REF!</definedName>
    <definedName name="Seguetas____Ultra">[7]Insumos!#REF!</definedName>
    <definedName name="SEGUROS" localSheetId="0">#REF!</definedName>
    <definedName name="SEGUROS">#REF!</definedName>
    <definedName name="senai" localSheetId="0">#REF!</definedName>
    <definedName name="senai">#REF!</definedName>
    <definedName name="senaii" localSheetId="0">#REF!</definedName>
    <definedName name="senaii">#REF!</definedName>
    <definedName name="senaiii" localSheetId="0">#REF!</definedName>
    <definedName name="senaiii">#REF!</definedName>
    <definedName name="senaiiii" localSheetId="0">#REF!</definedName>
    <definedName name="senaiiii">#REF!</definedName>
    <definedName name="SEPTICOCAL">[15]Ana!$F$3709</definedName>
    <definedName name="SEPTICOROC">[15]Ana!$F$3724</definedName>
    <definedName name="SEPTICOTIE">[15]Ana!$F$3739</definedName>
    <definedName name="Servicio.Vaciado.con.bomba">'[26]Insumos materiales'!$J$45</definedName>
    <definedName name="SIFONFREGPVC" localSheetId="0">#REF!</definedName>
    <definedName name="SIFONFREGPVC">#REF!</definedName>
    <definedName name="SIFONLAVCROM" localSheetId="0">#REF!</definedName>
    <definedName name="SIFONLAVCROM">#REF!</definedName>
    <definedName name="SIFONLAVPVC" localSheetId="0">#REF!</definedName>
    <definedName name="SIFONLAVPVC">#REF!</definedName>
    <definedName name="SIFONPVC112" localSheetId="0">#REF!</definedName>
    <definedName name="SIFONPVC112">#REF!</definedName>
    <definedName name="SIFONPVC2" localSheetId="0">#REF!</definedName>
    <definedName name="SIFONPVC2">#REF!</definedName>
    <definedName name="SIFONPVC3" localSheetId="0">#REF!</definedName>
    <definedName name="SIFONPVC3">#REF!</definedName>
    <definedName name="SIFONPVC4" localSheetId="0">#REF!</definedName>
    <definedName name="SIFONPVC4">#REF!</definedName>
    <definedName name="SILICONE" localSheetId="0">#REF!</definedName>
    <definedName name="SILICONE">#REF!</definedName>
    <definedName name="SILICOOL">[15]Ana!$F$3331</definedName>
    <definedName name="solap" localSheetId="0">#REF!</definedName>
    <definedName name="solap">#REF!</definedName>
    <definedName name="solvente" localSheetId="0">#REF!</definedName>
    <definedName name="solvente">#REF!</definedName>
    <definedName name="SUB" localSheetId="0">#REF!</definedName>
    <definedName name="SUB">#REF!</definedName>
    <definedName name="SUB_2">#N/A</definedName>
    <definedName name="SUB_3">#N/A</definedName>
    <definedName name="SUBAREMES01" localSheetId="0">#REF!</definedName>
    <definedName name="SUBAREMES01">#REF!</definedName>
    <definedName name="SUBAREPOL02" localSheetId="0">#REF!</definedName>
    <definedName name="SUBAREPOL02">#REF!</definedName>
    <definedName name="SUBAREPOL03" localSheetId="0">#REF!</definedName>
    <definedName name="SUBAREPOL03">#REF!</definedName>
    <definedName name="SUBAREPOL04" localSheetId="0">#REF!</definedName>
    <definedName name="SUBAREPOL04">#REF!</definedName>
    <definedName name="SUBAREPOL05" localSheetId="0">#REF!</definedName>
    <definedName name="SUBAREPOL05">#REF!</definedName>
    <definedName name="SUBAREPOL06" localSheetId="0">#REF!</definedName>
    <definedName name="SUBAREPOL06">#REF!</definedName>
    <definedName name="SUBBASE" localSheetId="0">#REF!</definedName>
    <definedName name="SUBBASE">#REF!</definedName>
    <definedName name="SUBBLO10MES02" localSheetId="0">#REF!</definedName>
    <definedName name="SUBBLO10MES02">#REF!</definedName>
    <definedName name="SUBBLO10MES03" localSheetId="0">#REF!</definedName>
    <definedName name="SUBBLO10MES03">#REF!</definedName>
    <definedName name="SUBBLO10MES04" localSheetId="0">#REF!</definedName>
    <definedName name="SUBBLO10MES04">#REF!</definedName>
    <definedName name="SUBBLO10MES05" localSheetId="0">#REF!</definedName>
    <definedName name="SUBBLO10MES05">#REF!</definedName>
    <definedName name="SUBBLO10MES06" localSheetId="0">#REF!</definedName>
    <definedName name="SUBBLO10MES06">#REF!</definedName>
    <definedName name="SUBBLO10POL02" localSheetId="0">#REF!</definedName>
    <definedName name="SUBBLO10POL02">#REF!</definedName>
    <definedName name="SUBBLO10POL03" localSheetId="0">#REF!</definedName>
    <definedName name="SUBBLO10POL03">#REF!</definedName>
    <definedName name="SUBBLO10POL04" localSheetId="0">#REF!</definedName>
    <definedName name="SUBBLO10POL04">#REF!</definedName>
    <definedName name="SUBBLO10POL05" localSheetId="0">#REF!</definedName>
    <definedName name="SUBBLO10POL05">#REF!</definedName>
    <definedName name="SUBBLO10POL06" localSheetId="0">#REF!</definedName>
    <definedName name="SUBBLO10POL06">#REF!</definedName>
    <definedName name="SUBBLO12MES02" localSheetId="0">#REF!</definedName>
    <definedName name="SUBBLO12MES02">#REF!</definedName>
    <definedName name="SUBBLO12MES03" localSheetId="0">#REF!</definedName>
    <definedName name="SUBBLO12MES03">#REF!</definedName>
    <definedName name="SUBBLO12MES04" localSheetId="0">#REF!</definedName>
    <definedName name="SUBBLO12MES04">#REF!</definedName>
    <definedName name="SUBBLO12MES05" localSheetId="0">#REF!</definedName>
    <definedName name="SUBBLO12MES05">#REF!</definedName>
    <definedName name="SUBBLO12MES06" localSheetId="0">#REF!</definedName>
    <definedName name="SUBBLO12MES06">#REF!</definedName>
    <definedName name="SUBBLO12POL02" localSheetId="0">#REF!</definedName>
    <definedName name="SUBBLO12POL02">#REF!</definedName>
    <definedName name="SUBBLO12POL03" localSheetId="0">#REF!</definedName>
    <definedName name="SUBBLO12POL03">#REF!</definedName>
    <definedName name="SUBBLO12POL04" localSheetId="0">#REF!</definedName>
    <definedName name="SUBBLO12POL04">#REF!</definedName>
    <definedName name="SUBBLO12POL05" localSheetId="0">#REF!</definedName>
    <definedName name="SUBBLO12POL05">#REF!</definedName>
    <definedName name="SUBBLO12POL06" localSheetId="0">#REF!</definedName>
    <definedName name="SUBBLO12POL06">#REF!</definedName>
    <definedName name="SUBBLO4MES02" localSheetId="0">#REF!</definedName>
    <definedName name="SUBBLO4MES02">#REF!</definedName>
    <definedName name="SUBBLO4MES03" localSheetId="0">#REF!</definedName>
    <definedName name="SUBBLO4MES03">#REF!</definedName>
    <definedName name="SUBBLO4MES04" localSheetId="0">#REF!</definedName>
    <definedName name="SUBBLO4MES04">#REF!</definedName>
    <definedName name="SUBBLO4MES05" localSheetId="0">#REF!</definedName>
    <definedName name="SUBBLO4MES05">#REF!</definedName>
    <definedName name="SUBBLO4MES06" localSheetId="0">#REF!</definedName>
    <definedName name="SUBBLO4MES06">#REF!</definedName>
    <definedName name="SUBBLO4POL02" localSheetId="0">#REF!</definedName>
    <definedName name="SUBBLO4POL02">#REF!</definedName>
    <definedName name="SUBBLO4POL03" localSheetId="0">#REF!</definedName>
    <definedName name="SUBBLO4POL03">#REF!</definedName>
    <definedName name="SUBBLO4POL04" localSheetId="0">#REF!</definedName>
    <definedName name="SUBBLO4POL04">#REF!</definedName>
    <definedName name="SUBBLO4POL05" localSheetId="0">#REF!</definedName>
    <definedName name="SUBBLO4POL05">#REF!</definedName>
    <definedName name="SUBBLO4POL06" localSheetId="0">#REF!</definedName>
    <definedName name="SUBBLO4POL06">#REF!</definedName>
    <definedName name="SUBBLO6MES02" localSheetId="0">#REF!</definedName>
    <definedName name="SUBBLO6MES02">#REF!</definedName>
    <definedName name="SUBBLO6MES03" localSheetId="0">#REF!</definedName>
    <definedName name="SUBBLO6MES03">#REF!</definedName>
    <definedName name="SUBBLO6MES04" localSheetId="0">#REF!</definedName>
    <definedName name="SUBBLO6MES04">#REF!</definedName>
    <definedName name="SUBBLO6MES05" localSheetId="0">#REF!</definedName>
    <definedName name="SUBBLO6MES05">#REF!</definedName>
    <definedName name="SUBBLO6MES06" localSheetId="0">#REF!</definedName>
    <definedName name="SUBBLO6MES06">#REF!</definedName>
    <definedName name="SUBBLO6POL02" localSheetId="0">#REF!</definedName>
    <definedName name="SUBBLO6POL02">#REF!</definedName>
    <definedName name="SUBBLO6POL03" localSheetId="0">#REF!</definedName>
    <definedName name="SUBBLO6POL03">#REF!</definedName>
    <definedName name="SUBBLO6POL04" localSheetId="0">#REF!</definedName>
    <definedName name="SUBBLO6POL04">#REF!</definedName>
    <definedName name="SUBBLO6POL05" localSheetId="0">#REF!</definedName>
    <definedName name="SUBBLO6POL05">#REF!</definedName>
    <definedName name="SUBBLO6POL06" localSheetId="0">#REF!</definedName>
    <definedName name="SUBBLO6POL06">#REF!</definedName>
    <definedName name="SUBBLO8MES02" localSheetId="0">#REF!</definedName>
    <definedName name="SUBBLO8MES02">#REF!</definedName>
    <definedName name="SUBBLO8MES03" localSheetId="0">#REF!</definedName>
    <definedName name="SUBBLO8MES03">#REF!</definedName>
    <definedName name="SUBBLO8MES04" localSheetId="0">#REF!</definedName>
    <definedName name="SUBBLO8MES04">#REF!</definedName>
    <definedName name="SUBBLO8MES05" localSheetId="0">#REF!</definedName>
    <definedName name="SUBBLO8MES05">#REF!</definedName>
    <definedName name="SUBBLO8MES06" localSheetId="0">#REF!</definedName>
    <definedName name="SUBBLO8MES06">#REF!</definedName>
    <definedName name="SUBBLO8POL02" localSheetId="0">#REF!</definedName>
    <definedName name="SUBBLO8POL02">#REF!</definedName>
    <definedName name="SUBBLO8POL03" localSheetId="0">#REF!</definedName>
    <definedName name="SUBBLO8POL03">#REF!</definedName>
    <definedName name="SUBBLO8POL04" localSheetId="0">#REF!</definedName>
    <definedName name="SUBBLO8POL04">#REF!</definedName>
    <definedName name="SUBBLO8POL05" localSheetId="0">#REF!</definedName>
    <definedName name="SUBBLO8POL05">#REF!</definedName>
    <definedName name="SUBBLO8POL06" localSheetId="0">#REF!</definedName>
    <definedName name="SUBBLO8POL06">#REF!</definedName>
    <definedName name="SUBFDAPOL02" localSheetId="0">#REF!</definedName>
    <definedName name="SUBFDAPOL02">#REF!</definedName>
    <definedName name="SUBFDAPOL03" localSheetId="0">#REF!</definedName>
    <definedName name="SUBFDAPOL03">#REF!</definedName>
    <definedName name="SUBFDAPOL04" localSheetId="0">#REF!</definedName>
    <definedName name="SUBFDAPOL04">#REF!</definedName>
    <definedName name="SUBFDAPOL05" localSheetId="0">#REF!</definedName>
    <definedName name="SUBFDAPOL05">#REF!</definedName>
    <definedName name="SUBFDAPOL06" localSheetId="0">#REF!</definedName>
    <definedName name="SUBFDAPOL06">#REF!</definedName>
    <definedName name="SUBGRAMES01" localSheetId="0">#REF!</definedName>
    <definedName name="SUBGRAMES01">#REF!</definedName>
    <definedName name="SUBGRAPOL02" localSheetId="0">#REF!</definedName>
    <definedName name="SUBGRAPOL02">#REF!</definedName>
    <definedName name="SUBGRAPOL03" localSheetId="0">#REF!</definedName>
    <definedName name="SUBGRAPOL03">#REF!</definedName>
    <definedName name="SUBGRAPOL04" localSheetId="0">#REF!</definedName>
    <definedName name="SUBGRAPOL04">#REF!</definedName>
    <definedName name="SUBGRAPOL05" localSheetId="0">#REF!</definedName>
    <definedName name="SUBGRAPOL05">#REF!</definedName>
    <definedName name="SUBGRAPOL06" localSheetId="0">#REF!</definedName>
    <definedName name="SUBGRAPOL06">#REF!</definedName>
    <definedName name="Subida.Mat.pintura">'[26]Costos Mano de Obra'!$O$55</definedName>
    <definedName name="Subida__Bajada_y_Transporte_Cemento" localSheetId="0">#REF!</definedName>
    <definedName name="Subida__Bajada_y_Transporte_Cemento">#REF!</definedName>
    <definedName name="Subida__Bajada_y_Transporte_Cemento_2">#N/A</definedName>
    <definedName name="Subida__Bajada_y_Transporte_Cemento_3">#N/A</definedName>
    <definedName name="subtotal" localSheetId="0">#REF!</definedName>
    <definedName name="subtotal">#REF!</definedName>
    <definedName name="subtotal_2">"$#REF!.$H$59"</definedName>
    <definedName name="subtotal_3">"$#REF!.$H$59"</definedName>
    <definedName name="SUBTOTAL1" localSheetId="0">#REF!</definedName>
    <definedName name="SUBTOTAL1">#REF!</definedName>
    <definedName name="SUBTOTAL1_2">"$#REF!.$H$52"</definedName>
    <definedName name="SUBTOTAL1_3">"$#REF!.$H$52"</definedName>
    <definedName name="SUBTOTALA" localSheetId="0">#REF!</definedName>
    <definedName name="SUBTOTALA">#REF!</definedName>
    <definedName name="SUBTOTALA_2">"$#REF!.$M$53"</definedName>
    <definedName name="SUBTOTALA_3">"$#REF!.$M$53"</definedName>
    <definedName name="SUBTOTALGASTOSGENERALES" localSheetId="0">#REF!</definedName>
    <definedName name="SUBTOTALGASTOSGENERALES">#REF!</definedName>
    <definedName name="SUBTOTALGASTOSGENERALES_2">"$#REF!.$H$67"</definedName>
    <definedName name="SUBTOTALGASTOSGENERALES_3">"$#REF!.$H$67"</definedName>
    <definedName name="SUBTOTALGASTOSGENERALES1" localSheetId="0">#REF!</definedName>
    <definedName name="SUBTOTALGASTOSGENERALES1">#REF!</definedName>
    <definedName name="SUBTOTALGASTOSGENERALES1_2">"$#REF!.$H$59"</definedName>
    <definedName name="SUBTOTALGASTOSGENERALES1_3">"$#REF!.$H$59"</definedName>
    <definedName name="subtotalgeneral" localSheetId="0">#REF!</definedName>
    <definedName name="subtotalgeneral">#REF!</definedName>
    <definedName name="SUBTOTALPRESU" localSheetId="0">#REF!</definedName>
    <definedName name="SUBTOTALPRESU">#REF!</definedName>
    <definedName name="SUBTOTALPRESU_2">"$#REF!.$F$52"</definedName>
    <definedName name="SUBTOTALPRESU_3">"$#REF!.$F$52"</definedName>
    <definedName name="SUELDO" localSheetId="0">#REF!</definedName>
    <definedName name="SUELDO">#REF!</definedName>
    <definedName name="SUELDO_2">"$#REF!.$#REF!$#REF!"</definedName>
    <definedName name="SUELDO_3">"$#REF!.$#REF!$#REF!"</definedName>
    <definedName name="sum.coloc..gravo.arena">'[17]Analisis Unitarios'!$E$614</definedName>
    <definedName name="sum.coloc.tub.18">'[17]Analisis Unitarios'!$E$1116</definedName>
    <definedName name="sum.coloc.tub.21">'[17]Analisis Unitarios'!$E$1068</definedName>
    <definedName name="sum.coloc.tub.24">'[17]Analisis Unitarios'!$E$1021</definedName>
    <definedName name="sum.coloc.tub.42">'[17]Analisis Unitarios'!$E$925</definedName>
    <definedName name="sum.coloc.tub.60">'[17]Analisis Unitarios'!$E$829</definedName>
    <definedName name="sum.coloc.tub.8">'[17]Analisis Unitarios'!$E$1164</definedName>
    <definedName name="Suministro_y_Regado_de_Tierra_Negra" localSheetId="0">[7]Insumos!#REF!</definedName>
    <definedName name="Suministro_y_Regado_de_Tierra_Negra">[7]Insumos!#REF!</definedName>
    <definedName name="SUMINISTROS" localSheetId="0">#REF!</definedName>
    <definedName name="SUMINISTROS">#REF!</definedName>
    <definedName name="t" localSheetId="0">Todas las Hojas !$A$1:$G$3</definedName>
    <definedName name="t">Todas las Hojas !$A$1:$G$3</definedName>
    <definedName name="TABIQUESBAÑOSM2CONTRA" localSheetId="0">#REF!</definedName>
    <definedName name="TABIQUESBAÑOSM2CONTRA">#REF!</definedName>
    <definedName name="TABLESTACADO" localSheetId="0">'[53]Ana.precios un'!#REF!</definedName>
    <definedName name="TABLESTACADO">'[53]Ana.precios un'!#REF!</definedName>
    <definedName name="tablestacas" localSheetId="0">#REF!</definedName>
    <definedName name="tablestacas">#REF!</definedName>
    <definedName name="TABLETAS" localSheetId="0">#REF!</definedName>
    <definedName name="TABLETAS">#REF!</definedName>
    <definedName name="TABLETAS_2">#N/A</definedName>
    <definedName name="TABLETAS_3">#N/A</definedName>
    <definedName name="TANQUEAGUA" localSheetId="0">#REF!</definedName>
    <definedName name="TANQUEAGUA">#REF!</definedName>
    <definedName name="TAPACISALUM2727" localSheetId="0">#REF!</definedName>
    <definedName name="TAPACISALUM2727">#REF!</definedName>
    <definedName name="TAPAINODNAT" localSheetId="0">#REF!</definedName>
    <definedName name="TAPAINODNAT">#REF!</definedName>
    <definedName name="TAPE" localSheetId="0">#REF!</definedName>
    <definedName name="TAPE">#REF!</definedName>
    <definedName name="TAPONREG2" localSheetId="0">#REF!</definedName>
    <definedName name="TAPONREG2">#REF!</definedName>
    <definedName name="TAPONREG3" localSheetId="0">#REF!</definedName>
    <definedName name="TAPONREG3">#REF!</definedName>
    <definedName name="TAPONREG4" localSheetId="0">#REF!</definedName>
    <definedName name="TAPONREG4">#REF!</definedName>
    <definedName name="TARUGO" localSheetId="0">#REF!</definedName>
    <definedName name="TARUGO">#REF!</definedName>
    <definedName name="tasa" localSheetId="0">#REF!</definedName>
    <definedName name="tasa">#REF!</definedName>
    <definedName name="TC">'[25]Mano de Obra'!$D$14</definedName>
    <definedName name="TECHOASBTIJPIN">[15]Ana!$F$5107</definedName>
    <definedName name="TECHOTEJASFFORROCAO">[15]Ana!$F$5131</definedName>
    <definedName name="TECHOTEJASFFORROCED">[15]Ana!$F$5155</definedName>
    <definedName name="TECHOTEJASFFORROPINTRA">[15]Ana!$F$5179</definedName>
    <definedName name="TECHOTEJASFFORROROBBRA">[15]Ana!$F$5203</definedName>
    <definedName name="TECHOTEJCURVFORROCAO">[15]Ana!$F$5230</definedName>
    <definedName name="TECHOTEJCURVFORROCED">[15]Ana!$F$5257</definedName>
    <definedName name="TECHOTEJCURVFORROPINTRA">[15]Ana!$F$5284</definedName>
    <definedName name="TECHOTEJCURVFORROROBBRA">[15]Ana!$F$5311</definedName>
    <definedName name="TECHOTEJCURVSOBREFINO">[15]Ana!$F$5321</definedName>
    <definedName name="TECHOTEJCURVTIJPIN">[15]Ana!$F$5333</definedName>
    <definedName name="TECHOZIN26TIJPIN">[15]Ana!$F$5344</definedName>
    <definedName name="TEECPVC12" localSheetId="0">#REF!</definedName>
    <definedName name="TEECPVC12">#REF!</definedName>
    <definedName name="TEECPVC34" localSheetId="0">#REF!</definedName>
    <definedName name="TEECPVC34">#REF!</definedName>
    <definedName name="TEEHG1" localSheetId="0">#REF!</definedName>
    <definedName name="TEEHG1">#REF!</definedName>
    <definedName name="TEEHG112" localSheetId="0">#REF!</definedName>
    <definedName name="TEEHG112">#REF!</definedName>
    <definedName name="TEEHG12" localSheetId="0">#REF!</definedName>
    <definedName name="TEEHG12">#REF!</definedName>
    <definedName name="TEEHG2" localSheetId="0">#REF!</definedName>
    <definedName name="TEEHG2">#REF!</definedName>
    <definedName name="TEEHG212" localSheetId="0">#REF!</definedName>
    <definedName name="TEEHG212">#REF!</definedName>
    <definedName name="TEEHG3" localSheetId="0">#REF!</definedName>
    <definedName name="TEEHG3">#REF!</definedName>
    <definedName name="TEEHG34" localSheetId="0">#REF!</definedName>
    <definedName name="TEEHG34">#REF!</definedName>
    <definedName name="TEEHG4" localSheetId="0">#REF!</definedName>
    <definedName name="TEEHG4">#REF!</definedName>
    <definedName name="TEEPVCDREN2X2" localSheetId="0">#REF!</definedName>
    <definedName name="TEEPVCDREN2X2">#REF!</definedName>
    <definedName name="TEEPVCDREN3X2" localSheetId="0">#REF!</definedName>
    <definedName name="TEEPVCDREN3X2">#REF!</definedName>
    <definedName name="TEEPVCDREN3X3" localSheetId="0">#REF!</definedName>
    <definedName name="TEEPVCDREN3X3">#REF!</definedName>
    <definedName name="TEEPVCDREN4X2" localSheetId="0">#REF!</definedName>
    <definedName name="TEEPVCDREN4X2">#REF!</definedName>
    <definedName name="TEEPVCDREN4X3" localSheetId="0">#REF!</definedName>
    <definedName name="TEEPVCDREN4X3">#REF!</definedName>
    <definedName name="TEEPVCDREN4X4" localSheetId="0">#REF!</definedName>
    <definedName name="TEEPVCDREN4X4">#REF!</definedName>
    <definedName name="TEEPVCDREN6X3" localSheetId="0">#REF!</definedName>
    <definedName name="TEEPVCDREN6X3">#REF!</definedName>
    <definedName name="TEEPVCDREN6X4" localSheetId="0">#REF!</definedName>
    <definedName name="TEEPVCDREN6X4">#REF!</definedName>
    <definedName name="TEEPVCDREN6X6" localSheetId="0">#REF!</definedName>
    <definedName name="TEEPVCDREN6X6">#REF!</definedName>
    <definedName name="TEEPVCPRES1" localSheetId="0">#REF!</definedName>
    <definedName name="TEEPVCPRES1">#REF!</definedName>
    <definedName name="TEEPVCPRES112" localSheetId="0">#REF!</definedName>
    <definedName name="TEEPVCPRES112">#REF!</definedName>
    <definedName name="TEEPVCPRES12" localSheetId="0">#REF!</definedName>
    <definedName name="TEEPVCPRES12">#REF!</definedName>
    <definedName name="TEEPVCPRES2" localSheetId="0">#REF!</definedName>
    <definedName name="TEEPVCPRES2">#REF!</definedName>
    <definedName name="TEEPVCPRES3" localSheetId="0">#REF!</definedName>
    <definedName name="TEEPVCPRES3">#REF!</definedName>
    <definedName name="TEEPVCPRES34" localSheetId="0">#REF!</definedName>
    <definedName name="TEEPVCPRES34">#REF!</definedName>
    <definedName name="TEEPVCPRES4" localSheetId="0">#REF!</definedName>
    <definedName name="TEEPVCPRES4">#REF!</definedName>
    <definedName name="TEEPVCPRES6" localSheetId="0">#REF!</definedName>
    <definedName name="TEEPVCPRES6">#REF!</definedName>
    <definedName name="TEFLON" localSheetId="0">#REF!</definedName>
    <definedName name="TEFLON">#REF!</definedName>
    <definedName name="TEJAASFINST" localSheetId="0">#REF!</definedName>
    <definedName name="TEJAASFINST">#REF!</definedName>
    <definedName name="tetuii" localSheetId="0">#REF!</definedName>
    <definedName name="tetuii">#REF!</definedName>
    <definedName name="THINNER" localSheetId="0">#REF!</definedName>
    <definedName name="THINNER">#REF!</definedName>
    <definedName name="tie" localSheetId="0">#REF!</definedName>
    <definedName name="tie">#REF!</definedName>
    <definedName name="tiempo.capataz">'[17]Analisis Unitarios'!$K$5</definedName>
    <definedName name="tiempo.giro.180grados.retro.exc.4.5m">'[17]Analisis Unitarios'!$E$406</definedName>
    <definedName name="tiempo.giro.90grados.retro.carguio.3m">'[17]Analisis Unitarios'!$E$442</definedName>
    <definedName name="tiempo.sereno">'[17]Analisis Unitarios'!$K$4</definedName>
    <definedName name="TIMBRE">[15]Ana!$F$3465</definedName>
    <definedName name="TINACOS" localSheetId="0">#REF!</definedName>
    <definedName name="TINACOS">#REF!</definedName>
    <definedName name="_xlnm.Print_Titles" localSheetId="0">'LISTADO DE PARTIDAS RE-UASD'!$1:$10</definedName>
    <definedName name="_xlnm.Print_Titles">#REF!</definedName>
    <definedName name="tiza" localSheetId="0">#REF!</definedName>
    <definedName name="tiza">#REF!</definedName>
    <definedName name="TNC">'[2]Mano Obra'!$D$17</definedName>
    <definedName name="TO" localSheetId="0">[8]A!#REF!</definedName>
    <definedName name="TO">[8]A!#REF!</definedName>
    <definedName name="Tolas" localSheetId="0">#REF!</definedName>
    <definedName name="Tolas">#REF!</definedName>
    <definedName name="Tolas_2">"$#REF!.$B$13"</definedName>
    <definedName name="Tolas_3">"$#REF!.$B$13"</definedName>
    <definedName name="tony" localSheetId="0">'[52]Pasarela de L=60.00'!#REF!</definedName>
    <definedName name="tony">'[52]Pasarela de L=60.00'!#REF!</definedName>
    <definedName name="Tope_de_Marmolite_C_Normal" localSheetId="0">[7]Insumos!#REF!</definedName>
    <definedName name="Tope_de_Marmolite_C_Normal">[7]Insumos!#REF!</definedName>
    <definedName name="TOPEMARMOLITE" localSheetId="0">#REF!</definedName>
    <definedName name="TOPEMARMOLITE">#REF!</definedName>
    <definedName name="TOPOGRAFIA" localSheetId="0">#REF!</definedName>
    <definedName name="TOPOGRAFIA">#REF!</definedName>
    <definedName name="TOPOGRAFIA_2">#N/A</definedName>
    <definedName name="TOPOGRAFIA_3">#N/A</definedName>
    <definedName name="TORN3X38" localSheetId="0">#REF!</definedName>
    <definedName name="TORN3X38">#REF!</definedName>
    <definedName name="TORNILLO" localSheetId="0">#REF!</definedName>
    <definedName name="TORNILLO">#REF!</definedName>
    <definedName name="TORNILLOS" localSheetId="0">#REF!</definedName>
    <definedName name="TORNILLOS">#REF!</definedName>
    <definedName name="TORNILLOS_2">"$#REF!.$B$#REF!"</definedName>
    <definedName name="TORNILLOS_3">"$#REF!.$B$#REF!"</definedName>
    <definedName name="Tornillos_5_x3_8" localSheetId="0">#REF!</definedName>
    <definedName name="Tornillos_5_x3_8">#REF!</definedName>
    <definedName name="Tornillos_5_x3_8_2">#N/A</definedName>
    <definedName name="Tornillos_5_x3_8_3">#N/A</definedName>
    <definedName name="TORNILLOSFIJARARAN" localSheetId="0">#REF!</definedName>
    <definedName name="TORNILLOSFIJARARAN">#REF!</definedName>
    <definedName name="Tosca" localSheetId="0">[7]Insumos!#REF!</definedName>
    <definedName name="Tosca">[7]Insumos!#REF!</definedName>
    <definedName name="tosi" localSheetId="0">#REF!</definedName>
    <definedName name="tosi">#REF!</definedName>
    <definedName name="tosii" localSheetId="0">#REF!</definedName>
    <definedName name="tosii">#REF!</definedName>
    <definedName name="tosiii" localSheetId="0">#REF!</definedName>
    <definedName name="tosiii">#REF!</definedName>
    <definedName name="tosiiii" localSheetId="0">#REF!</definedName>
    <definedName name="tosiiii">#REF!</definedName>
    <definedName name="totalgeneral" localSheetId="0">#REF!</definedName>
    <definedName name="totalgeneral">#REF!</definedName>
    <definedName name="totalgeneral_2">"$#REF!.$M$56"</definedName>
    <definedName name="totalgeneral_3">"$#REF!.$M$56"</definedName>
    <definedName name="TRACTORD">[31]EQUIPOS!$D$14</definedName>
    <definedName name="tractorm" localSheetId="0">'[18]Listado Equipos a utilizar'!#REF!</definedName>
    <definedName name="tractorm">'[18]Listado Equipos a utilizar'!#REF!</definedName>
    <definedName name="TRAGRACAL">[15]Ana!$F$4314</definedName>
    <definedName name="TRAGRAROC">[15]Ana!$F$4323</definedName>
    <definedName name="TRAGRATIE">[15]Ana!$F$4332</definedName>
    <definedName name="TRANINSTVENTYPTA" localSheetId="0">#REF!</definedName>
    <definedName name="TRANINSTVENTYPTA">#REF!</definedName>
    <definedName name="TRANSF750KVACONTRA" localSheetId="0">#REF!</definedName>
    <definedName name="TRANSF750KVACONTRA">#REF!</definedName>
    <definedName name="TRANSMINBARRO" localSheetId="0">#REF!</definedName>
    <definedName name="TRANSMINBARRO">#REF!</definedName>
    <definedName name="transpasf" localSheetId="0">'[18]Listado Equipos a utilizar'!#REF!</definedName>
    <definedName name="transpasf">'[18]Listado Equipos a utilizar'!#REF!</definedName>
    <definedName name="transporte">'[22]Resumen Precio Equipos'!$C$30</definedName>
    <definedName name="TRANSPTINA" localSheetId="0">#REF!</definedName>
    <definedName name="TRANSPTINA">#REF!</definedName>
    <definedName name="TRANSTEJA165000" localSheetId="0">#REF!</definedName>
    <definedName name="TRANSTEJA165000">#REF!</definedName>
    <definedName name="TRANSTEJA16INT" localSheetId="0">#REF!</definedName>
    <definedName name="TRANSTEJA16INT">#REF!</definedName>
    <definedName name="TRANSTEJA185000" localSheetId="0">#REF!</definedName>
    <definedName name="TRANSTEJA185000">#REF!</definedName>
    <definedName name="TRANSTEJA18INT" localSheetId="0">#REF!</definedName>
    <definedName name="TRANSTEJA18INT">#REF!</definedName>
    <definedName name="Tratamiento_Moldes_para_Barandilla" localSheetId="0">#REF!</definedName>
    <definedName name="Tratamiento_Moldes_para_Barandilla">#REF!</definedName>
    <definedName name="Tratamiento_Moldes_para_Barandilla_2">#N/A</definedName>
    <definedName name="Tratamiento_Moldes_para_Barandilla_3">#N/A</definedName>
    <definedName name="TRATARMADERA">'[15]Ins 2'!$E$51</definedName>
    <definedName name="TRIPLESEAL" localSheetId="0">#REF!</definedName>
    <definedName name="TRIPLESEAL">#REF!</definedName>
    <definedName name="truct" localSheetId="0">[22]Materiales!#REF!</definedName>
    <definedName name="truct">[22]Materiales!#REF!</definedName>
    <definedName name="tub6x14">[13]analisis!$G$2304</definedName>
    <definedName name="tub8x12">[13]analisis!$G$2313</definedName>
    <definedName name="tub8x516">[13]analisis!$G$2322</definedName>
    <definedName name="tubai" localSheetId="0">#REF!</definedName>
    <definedName name="tubai">#REF!</definedName>
    <definedName name="tubaii" localSheetId="0">#REF!</definedName>
    <definedName name="tubaii">#REF!</definedName>
    <definedName name="tubaiii" localSheetId="0">#REF!</definedName>
    <definedName name="tubaiii">#REF!</definedName>
    <definedName name="tubaiiii" localSheetId="0">#REF!</definedName>
    <definedName name="tubaiiii">#REF!</definedName>
    <definedName name="tubei" localSheetId="0">#REF!</definedName>
    <definedName name="tubei">#REF!</definedName>
    <definedName name="tubeii" localSheetId="0">#REF!</definedName>
    <definedName name="tubeii">#REF!</definedName>
    <definedName name="tubeiii" localSheetId="0">#REF!</definedName>
    <definedName name="tubeiii">#REF!</definedName>
    <definedName name="tubeiiii" localSheetId="0">#REF!</definedName>
    <definedName name="tubeiiii">#REF!</definedName>
    <definedName name="tubi" localSheetId="0">#REF!</definedName>
    <definedName name="tubi">#REF!</definedName>
    <definedName name="tubii" localSheetId="0">#REF!</definedName>
    <definedName name="tubii">#REF!</definedName>
    <definedName name="tubiii" localSheetId="0">#REF!</definedName>
    <definedName name="tubiii">#REF!</definedName>
    <definedName name="tubiiii" localSheetId="0">#REF!</definedName>
    <definedName name="tubiiii">#REF!</definedName>
    <definedName name="TUBOCPVC12" localSheetId="0">#REF!</definedName>
    <definedName name="TUBOCPVC12">#REF!</definedName>
    <definedName name="TUBOCPVC34" localSheetId="0">#REF!</definedName>
    <definedName name="TUBOCPVC34">#REF!</definedName>
    <definedName name="TUBOFLEXC" localSheetId="0">#REF!</definedName>
    <definedName name="TUBOFLEXC">#REF!</definedName>
    <definedName name="TUBOFLEXCINO" localSheetId="0">#REF!</definedName>
    <definedName name="TUBOFLEXCINO">#REF!</definedName>
    <definedName name="TUBOFLEXCLAV" localSheetId="0">#REF!</definedName>
    <definedName name="TUBOFLEXCLAV">#REF!</definedName>
    <definedName name="TUBOFLEXI" localSheetId="0">#REF!</definedName>
    <definedName name="TUBOFLEXI">#REF!</definedName>
    <definedName name="TUBOFLEXL" localSheetId="0">#REF!</definedName>
    <definedName name="TUBOFLEXL">#REF!</definedName>
    <definedName name="TUBOFLEXP" localSheetId="0">#REF!</definedName>
    <definedName name="TUBOFLEXP">#REF!</definedName>
    <definedName name="TUBOFLUO4" localSheetId="0">#REF!</definedName>
    <definedName name="TUBOFLUO4">#REF!</definedName>
    <definedName name="TUBOHG1" localSheetId="0">#REF!</definedName>
    <definedName name="TUBOHG1">#REF!</definedName>
    <definedName name="TUBOHG112" localSheetId="0">#REF!</definedName>
    <definedName name="TUBOHG112">#REF!</definedName>
    <definedName name="TUBOHG12" localSheetId="0">#REF!</definedName>
    <definedName name="TUBOHG12">#REF!</definedName>
    <definedName name="TUBOHG2" localSheetId="0">#REF!</definedName>
    <definedName name="TUBOHG2">#REF!</definedName>
    <definedName name="TUBOHG212" localSheetId="0">#REF!</definedName>
    <definedName name="TUBOHG212">#REF!</definedName>
    <definedName name="TUBOHG3" localSheetId="0">#REF!</definedName>
    <definedName name="TUBOHG3">#REF!</definedName>
    <definedName name="TUBOHG34" localSheetId="0">#REF!</definedName>
    <definedName name="TUBOHG34">#REF!</definedName>
    <definedName name="TUBOHG4" localSheetId="0">#REF!</definedName>
    <definedName name="TUBOHG4">#REF!</definedName>
    <definedName name="tuboi" localSheetId="0">#REF!</definedName>
    <definedName name="tuboi">#REF!</definedName>
    <definedName name="tuboii" localSheetId="0">#REF!</definedName>
    <definedName name="tuboii">#REF!</definedName>
    <definedName name="tuboiii" localSheetId="0">#REF!</definedName>
    <definedName name="tuboiii">#REF!</definedName>
    <definedName name="tuboiiii" localSheetId="0">#REF!</definedName>
    <definedName name="tuboiiii">#REF!</definedName>
    <definedName name="TUBOPVCDREN112" localSheetId="0">#REF!</definedName>
    <definedName name="TUBOPVCDREN112">#REF!</definedName>
    <definedName name="TUBOPVCPRES1" localSheetId="0">#REF!</definedName>
    <definedName name="TUBOPVCPRES1">#REF!</definedName>
    <definedName name="TUBOPVCPRES112" localSheetId="0">#REF!</definedName>
    <definedName name="TUBOPVCPRES112">#REF!</definedName>
    <definedName name="TUBOPVCPRES12" localSheetId="0">#REF!</definedName>
    <definedName name="TUBOPVCPRES12">#REF!</definedName>
    <definedName name="TUBOPVCPRES2" localSheetId="0">#REF!</definedName>
    <definedName name="TUBOPVCPRES2">#REF!</definedName>
    <definedName name="TUBOPVCPRES3" localSheetId="0">#REF!</definedName>
    <definedName name="TUBOPVCPRES3">#REF!</definedName>
    <definedName name="TUBOPVCPRES34" localSheetId="0">#REF!</definedName>
    <definedName name="TUBOPVCPRES34">#REF!</definedName>
    <definedName name="TUBOPVCPRES4" localSheetId="0">#REF!</definedName>
    <definedName name="TUBOPVCPRES4">#REF!</definedName>
    <definedName name="TUBOPVCPRES6" localSheetId="0">#REF!</definedName>
    <definedName name="TUBOPVCPRES6">#REF!</definedName>
    <definedName name="TUBOPVCSDR21X2" localSheetId="0">#REF!</definedName>
    <definedName name="TUBOPVCSDR21X2">#REF!</definedName>
    <definedName name="TUBOPVCSDR21X3" localSheetId="0">#REF!</definedName>
    <definedName name="TUBOPVCSDR21X3">#REF!</definedName>
    <definedName name="TUBOPVCSDR21X4" localSheetId="0">#REF!</definedName>
    <definedName name="TUBOPVCSDR21X4">#REF!</definedName>
    <definedName name="TUBOPVCSDR21X6" localSheetId="0">#REF!</definedName>
    <definedName name="TUBOPVCSDR21X6">#REF!</definedName>
    <definedName name="TUBOPVCSDR21X8" localSheetId="0">#REF!</definedName>
    <definedName name="TUBOPVCSDR21X8">#REF!</definedName>
    <definedName name="TUBOPVCSDR26X1" localSheetId="0">#REF!</definedName>
    <definedName name="TUBOPVCSDR26X1">#REF!</definedName>
    <definedName name="TUBOPVCSDR26X112" localSheetId="0">#REF!</definedName>
    <definedName name="TUBOPVCSDR26X112">#REF!</definedName>
    <definedName name="TUBOPVCSDR26X12" localSheetId="0">#REF!</definedName>
    <definedName name="TUBOPVCSDR26X12">#REF!</definedName>
    <definedName name="TUBOPVCSDR26X2" localSheetId="0">#REF!</definedName>
    <definedName name="TUBOPVCSDR26X2">#REF!</definedName>
    <definedName name="TUBOPVCSDR26X3" localSheetId="0">#REF!</definedName>
    <definedName name="TUBOPVCSDR26X3">#REF!</definedName>
    <definedName name="TUBOPVCSDR26X34" localSheetId="0">#REF!</definedName>
    <definedName name="TUBOPVCSDR26X34">#REF!</definedName>
    <definedName name="TUBOPVCSDR26X4" localSheetId="0">#REF!</definedName>
    <definedName name="TUBOPVCSDR26X4">#REF!</definedName>
    <definedName name="TUBOPVCSDR26X6" localSheetId="0">#REF!</definedName>
    <definedName name="TUBOPVCSDR26X6">#REF!</definedName>
    <definedName name="TUBOPVCSDR26X8" localSheetId="0">#REF!</definedName>
    <definedName name="TUBOPVCSDR26X8">#REF!</definedName>
    <definedName name="TUBOPVCSDR41X2" localSheetId="0">#REF!</definedName>
    <definedName name="TUBOPVCSDR41X2">#REF!</definedName>
    <definedName name="TUBOPVCSDR41X3" localSheetId="0">#REF!</definedName>
    <definedName name="TUBOPVCSDR41X3">#REF!</definedName>
    <definedName name="TUBOPVCSDR41X4" localSheetId="0">#REF!</definedName>
    <definedName name="TUBOPVCSDR41X4">#REF!</definedName>
    <definedName name="TUBOPVCSDR41X6" localSheetId="0">#REF!</definedName>
    <definedName name="TUBOPVCSDR41X6">#REF!</definedName>
    <definedName name="TUBOPVCSDR41X8" localSheetId="0">#REF!</definedName>
    <definedName name="TUBOPVCSDR41X8">#REF!</definedName>
    <definedName name="tubui" localSheetId="0">#REF!</definedName>
    <definedName name="tubui">#REF!</definedName>
    <definedName name="tubuii" localSheetId="0">#REF!</definedName>
    <definedName name="tubuii">#REF!</definedName>
    <definedName name="tubuiii" localSheetId="0">#REF!</definedName>
    <definedName name="tubuiii">#REF!</definedName>
    <definedName name="tubuiiii" localSheetId="0">#REF!</definedName>
    <definedName name="tubuiiii">#REF!</definedName>
    <definedName name="ud" localSheetId="0">#REF!</definedName>
    <definedName name="ud">#REF!</definedName>
    <definedName name="UD." localSheetId="0">#REF!</definedName>
    <definedName name="UD.">#REF!</definedName>
    <definedName name="UNIDAD" localSheetId="0">#REF!</definedName>
    <definedName name="UNIDAD">#REF!</definedName>
    <definedName name="UNIONPVCPRES1" localSheetId="0">#REF!</definedName>
    <definedName name="UNIONPVCPRES1">#REF!</definedName>
    <definedName name="UNIONPVCPRES112" localSheetId="0">#REF!</definedName>
    <definedName name="UNIONPVCPRES112">#REF!</definedName>
    <definedName name="UNIONPVCPRES12" localSheetId="0">#REF!</definedName>
    <definedName name="UNIONPVCPRES12">#REF!</definedName>
    <definedName name="UNIONPVCPRES2" localSheetId="0">#REF!</definedName>
    <definedName name="UNIONPVCPRES2">#REF!</definedName>
    <definedName name="UNIONPVCPRES3" localSheetId="0">#REF!</definedName>
    <definedName name="UNIONPVCPRES3">#REF!</definedName>
    <definedName name="UNIONPVCPRES34" localSheetId="0">#REF!</definedName>
    <definedName name="UNIONPVCPRES34">#REF!</definedName>
    <definedName name="UNIONPVCPRES4" localSheetId="0">#REF!</definedName>
    <definedName name="UNIONPVCPRES4">#REF!</definedName>
    <definedName name="UNIONUNI12HG" localSheetId="0">#REF!</definedName>
    <definedName name="UNIONUNI12HG">#REF!</definedName>
    <definedName name="us" localSheetId="0">#REF!</definedName>
    <definedName name="us">#REF!</definedName>
    <definedName name="uso.vibrador">'[26]Costos Mano de Obra'!$O$42</definedName>
    <definedName name="usos" localSheetId="0">#REF!</definedName>
    <definedName name="usos">#REF!</definedName>
    <definedName name="VACC">[16]Precio!$F$31</definedName>
    <definedName name="vaciado" localSheetId="0">#REF!</definedName>
    <definedName name="vaciado">#REF!</definedName>
    <definedName name="VACIADOAMANO">[15]Ana!$F$3213</definedName>
    <definedName name="VACZ">[16]Precio!$F$30</definedName>
    <definedName name="VAIVEN" localSheetId="0">#REF!</definedName>
    <definedName name="VAIVEN">#REF!</definedName>
    <definedName name="VALOR" localSheetId="0">#REF!</definedName>
    <definedName name="VALOR">#REF!</definedName>
    <definedName name="valor2" localSheetId="0">[6]Analisis!#REF!</definedName>
    <definedName name="valor2">[6]Analisis!#REF!</definedName>
    <definedName name="valor2_1">#N/A</definedName>
    <definedName name="valor2_2">#N/A</definedName>
    <definedName name="valor2_3">#N/A</definedName>
    <definedName name="valora" localSheetId="0">#REF!</definedName>
    <definedName name="valora">#REF!</definedName>
    <definedName name="valora_2">"$#REF!.$I$1:$I$65534"</definedName>
    <definedName name="valora_3">"$#REF!.$I$1:$I$65534"</definedName>
    <definedName name="VALORM" localSheetId="0">#REF!</definedName>
    <definedName name="VALORM">#REF!</definedName>
    <definedName name="valorp" localSheetId="0">#REF!</definedName>
    <definedName name="valorp">#REF!</definedName>
    <definedName name="valorp_2">"$#REF!.$K$1:$K$65534"</definedName>
    <definedName name="valorp_3">"$#REF!.$K$1:$K$65534"</definedName>
    <definedName name="VALORPRESUPUESTO" localSheetId="0">#REF!</definedName>
    <definedName name="VALORPRESUPUESTO">#REF!</definedName>
    <definedName name="VALORPRESUPUESTO_2">"$#REF!.$F$1:$F$65534"</definedName>
    <definedName name="VALORPRESUPUESTO_3">"$#REF!.$F$1:$F$65534"</definedName>
    <definedName name="VALORQ" localSheetId="0">#REF!</definedName>
    <definedName name="VALORQ">#REF!</definedName>
    <definedName name="VALORT" localSheetId="0">#REF!</definedName>
    <definedName name="VALORT">#REF!</definedName>
    <definedName name="VALORV" localSheetId="0">#REF!</definedName>
    <definedName name="VALORV">#REF!</definedName>
    <definedName name="Varias" localSheetId="0">[39]INSUMOS!#REF!</definedName>
    <definedName name="Varias">[39]INSUMOS!#REF!</definedName>
    <definedName name="varillas" localSheetId="0">#REF!</definedName>
    <definedName name="varillas">#REF!</definedName>
    <definedName name="varillas_2">#N/A</definedName>
    <definedName name="varillas_3">#N/A</definedName>
    <definedName name="VCOLGANTE1590" localSheetId="0">#REF!</definedName>
    <definedName name="VCOLGANTE1590">#REF!</definedName>
    <definedName name="Vent._Corred._Alum._Nat._Pint._Polvo_Vid._Transp." localSheetId="0">[7]Insumos!#REF!</definedName>
    <definedName name="Vent._Corred._Alum._Nat._Pint._Polvo_Vid._Transp.">[7]Insumos!#REF!</definedName>
    <definedName name="VENT2SDR41" localSheetId="0">#REF!</definedName>
    <definedName name="VENT2SDR41">#REF!</definedName>
    <definedName name="VENT3SDR41CONTRA" localSheetId="0">#REF!</definedName>
    <definedName name="VENT3SDR41CONTRA">#REF!</definedName>
    <definedName name="VERGRAGRI">[15]Ana!$F$4355</definedName>
    <definedName name="VERGRAGRIPVC" localSheetId="0">#REF!</definedName>
    <definedName name="VERGRAGRIPVC">#REF!</definedName>
    <definedName name="VERGRAGRISCONTRA" localSheetId="0">#REF!</definedName>
    <definedName name="VERGRAGRISCONTRA">#REF!</definedName>
    <definedName name="Vibroquín_Color_40_x40" localSheetId="0">[7]Insumos!#REF!</definedName>
    <definedName name="Vibroquín_Color_40_x40">[7]Insumos!#REF!</definedName>
    <definedName name="Vibroquín_Gris_40_x40" localSheetId="0">[7]Insumos!#REF!</definedName>
    <definedName name="Vibroquín_Gris_40_x40">[7]Insumos!#REF!</definedName>
    <definedName name="VIGASHP" localSheetId="0">#REF!</definedName>
    <definedName name="VIGASHP">#REF!</definedName>
    <definedName name="VIGASHP_2">"$#REF!.$B$109"</definedName>
    <definedName name="VIGASHP_3">"$#REF!.$B$109"</definedName>
    <definedName name="VIOLINAR1CARA" localSheetId="0">#REF!</definedName>
    <definedName name="VIOLINAR1CARA">#REF!</definedName>
    <definedName name="VLP">[16]Precio!$F$41</definedName>
    <definedName name="volteobote" localSheetId="0">'[18]Listado Equipos a utilizar'!#REF!</definedName>
    <definedName name="volteobote">'[18]Listado Equipos a utilizar'!#REF!</definedName>
    <definedName name="volteobotela" localSheetId="0">'[18]Listado Equipos a utilizar'!#REF!</definedName>
    <definedName name="volteobotela">'[18]Listado Equipos a utilizar'!#REF!</definedName>
    <definedName name="volteobotelargo" localSheetId="0">'[18]Listado Equipos a utilizar'!#REF!</definedName>
    <definedName name="volteobotelargo">'[18]Listado Equipos a utilizar'!#REF!</definedName>
    <definedName name="VP" localSheetId="0">[54]analisis1!#REF!</definedName>
    <definedName name="VP">[54]analisis1!#REF!</definedName>
    <definedName name="VSALALUMBCOMAN">[15]Ana!$F$5386</definedName>
    <definedName name="VSALALUMBCOPAL">[15]Ana!$F$5410</definedName>
    <definedName name="VSALALUMBROMAN">[15]Ana!$F$5392</definedName>
    <definedName name="VSALALUMBROVBROMAN">[15]Ana!$F$5398</definedName>
    <definedName name="VSALALUMNATVBROPAL">[15]Ana!$F$5416</definedName>
    <definedName name="VSALALUMNATVCMAN">[15]Ana!$F$5380</definedName>
    <definedName name="VSALALUMNATVCPAL">[15]Ana!$F$5404</definedName>
    <definedName name="VUELO10" localSheetId="0">#REF!</definedName>
    <definedName name="VUELO10">#REF!</definedName>
    <definedName name="VVC">[16]Precio!$F$39</definedName>
    <definedName name="VXCSD" localSheetId="0">#REF!</definedName>
    <definedName name="VXCSD">#REF!</definedName>
    <definedName name="W10X12">[13]analisis!$G$1534</definedName>
    <definedName name="W14X22">[13]analisis!$G$1637</definedName>
    <definedName name="W16X26">[13]analisis!$G$1814</definedName>
    <definedName name="W18X40">[13]analisis!$G$1872</definedName>
    <definedName name="W27X84">[13]analisis!$G$1977</definedName>
    <definedName name="w6x9">[13]analisis!$G$1453</definedName>
    <definedName name="WARE" localSheetId="0" hidden="1">'[23]ANALISIS STO DGO'!#REF!</definedName>
    <definedName name="WARE" hidden="1">'[23]ANALISIS STO DGO'!#REF!</definedName>
    <definedName name="ware." localSheetId="0" hidden="1">'[23]ANALISIS STO DGO'!#REF!</definedName>
    <definedName name="ware." hidden="1">'[23]ANALISIS STO DGO'!#REF!</definedName>
    <definedName name="ware.1" localSheetId="0" hidden="1">'[23]ANALISIS STO DGO'!#REF!</definedName>
    <definedName name="ware.1" hidden="1">'[23]ANALISIS STO DGO'!#REF!</definedName>
    <definedName name="WAREHOUSE" localSheetId="0" hidden="1">'[23]ANALISIS STO DGO'!#REF!</definedName>
    <definedName name="WAREHOUSE" hidden="1">'[23]ANALISIS STO DGO'!#REF!</definedName>
    <definedName name="was" localSheetId="0">#REF!</definedName>
    <definedName name="was">#REF!</definedName>
    <definedName name="wconc" localSheetId="0">#REF!</definedName>
    <definedName name="wconc">#REF!</definedName>
    <definedName name="Wimaldy" localSheetId="0" hidden="1">'[23]ANALISIS STO DGO'!#REF!</definedName>
    <definedName name="Wimaldy" hidden="1">'[23]ANALISIS STO DGO'!#REF!</definedName>
    <definedName name="wimaldy." localSheetId="0">#REF!</definedName>
    <definedName name="wimaldy.">#REF!</definedName>
    <definedName name="wimaldy.." localSheetId="0">#REF!</definedName>
    <definedName name="wimaldy..">#REF!</definedName>
    <definedName name="Wimaldy..." localSheetId="0">#REF!</definedName>
    <definedName name="Wimaldy...">#REF!</definedName>
    <definedName name="YEEPVCDREN2X2" localSheetId="0">#REF!</definedName>
    <definedName name="YEEPVCDREN2X2">#REF!</definedName>
    <definedName name="YEEPVCDREN3X2" localSheetId="0">#REF!</definedName>
    <definedName name="YEEPVCDREN3X2">#REF!</definedName>
    <definedName name="YEEPVCDREN3X3" localSheetId="0">#REF!</definedName>
    <definedName name="YEEPVCDREN3X3">#REF!</definedName>
    <definedName name="YEEPVCDREN4X2" localSheetId="0">#REF!</definedName>
    <definedName name="YEEPVCDREN4X2">#REF!</definedName>
    <definedName name="YEEPVCDREN4X3" localSheetId="0">#REF!</definedName>
    <definedName name="YEEPVCDREN4X3">#REF!</definedName>
    <definedName name="YEEPVCDREN4X4" localSheetId="0">#REF!</definedName>
    <definedName name="YEEPVCDREN4X4">#REF!</definedName>
    <definedName name="YEEPVCDREN6X4" localSheetId="0">#REF!</definedName>
    <definedName name="YEEPVCDREN6X4">#REF!</definedName>
    <definedName name="YEEPVCDREN6X6" localSheetId="0">#REF!</definedName>
    <definedName name="YEEPVCDREN6X6">#REF!</definedName>
    <definedName name="YESO" localSheetId="0">#REF!</definedName>
    <definedName name="YESO">#REF!</definedName>
    <definedName name="YO" localSheetId="0">[12]A!#REF!</definedName>
    <definedName name="YO">[12]A!#REF!</definedName>
    <definedName name="ZABALETAPISO">[15]Ana!$F$4866</definedName>
    <definedName name="ZABALETATECHO">[15]Ana!$F$5372</definedName>
    <definedName name="zap.muro6">'[30]Analisis Unit. '!$D$213</definedName>
    <definedName name="zapata">'[7]caseta de planta'!$C:$C</definedName>
    <definedName name="zapatasdeescaleras" localSheetId="0">#REF!</definedName>
    <definedName name="zapatasdeescaleras">#REF!</definedName>
    <definedName name="ZIN_001" localSheetId="0">#REF!</definedName>
    <definedName name="ZIN_001">#REF!</definedName>
    <definedName name="ZINC24" localSheetId="0">#REF!</definedName>
    <definedName name="ZINC24">#REF!</definedName>
    <definedName name="ZINC26" localSheetId="0">#REF!</definedName>
    <definedName name="ZINC26">#REF!</definedName>
    <definedName name="ZINC27" localSheetId="0">#REF!</definedName>
    <definedName name="ZINC27">#REF!</definedName>
    <definedName name="ZINC29" localSheetId="0">#REF!</definedName>
    <definedName name="ZINC29">#REF!</definedName>
    <definedName name="ZINC34" localSheetId="0">#REF!</definedName>
    <definedName name="ZINC34">#REF!</definedName>
    <definedName name="Zócalo_de_Cerámica_Criolla_de_33___1era">[19]Insumos!$B$42:$D$42</definedName>
    <definedName name="zocalobotichinorojo" localSheetId="0">#REF!</definedName>
    <definedName name="zocalobotichinorojo">#REF!</definedName>
    <definedName name="ZOCESCGRAPROYAL">[15]Ana!$F$4892</definedName>
    <definedName name="ZOCGRA30BCO">[15]Ana!$F$4899</definedName>
    <definedName name="ZOCGRA30GRIS">[15]Ana!$F$4906</definedName>
    <definedName name="ZOCGRA40BCO">[15]Ana!$F$4913</definedName>
    <definedName name="ZOCGRABOTI40BCO">[15]Ana!$F$4873</definedName>
    <definedName name="ZOCGRABOTI40COL">[15]Ana!$F$4880</definedName>
    <definedName name="ZOCGRAPROYAL40">[15]Ana!$F$4887</definedName>
    <definedName name="ZOCLAD28">[15]Ana!$F$4920</definedName>
    <definedName name="ZOCMOSROJ25">[15]Ana!$F$4927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43" i="1" l="1"/>
  <c r="F1121" i="1" l="1"/>
  <c r="G1121" i="1" s="1"/>
  <c r="G1123" i="1" s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36" i="1"/>
  <c r="G1036" i="1" s="1"/>
  <c r="G1038" i="1" s="1"/>
  <c r="G1101" i="1" s="1"/>
  <c r="F1031" i="1"/>
  <c r="F1030" i="1"/>
  <c r="F1029" i="1"/>
  <c r="F1028" i="1"/>
  <c r="F1027" i="1"/>
  <c r="F1026" i="1"/>
  <c r="F1023" i="1"/>
  <c r="F1022" i="1"/>
  <c r="F1021" i="1"/>
  <c r="F1018" i="1"/>
  <c r="C1017" i="1"/>
  <c r="F1017" i="1" s="1"/>
  <c r="F1016" i="1"/>
  <c r="F1015" i="1"/>
  <c r="C1014" i="1"/>
  <c r="F1014" i="1" s="1"/>
  <c r="F1011" i="1"/>
  <c r="F1010" i="1"/>
  <c r="F1009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7" i="1"/>
  <c r="F986" i="1"/>
  <c r="F985" i="1"/>
  <c r="C984" i="1"/>
  <c r="F984" i="1" s="1"/>
  <c r="C983" i="1"/>
  <c r="F983" i="1" s="1"/>
  <c r="F982" i="1"/>
  <c r="F979" i="1"/>
  <c r="F978" i="1"/>
  <c r="C977" i="1"/>
  <c r="F977" i="1" s="1"/>
  <c r="F974" i="1"/>
  <c r="F973" i="1"/>
  <c r="F972" i="1"/>
  <c r="F971" i="1"/>
  <c r="C968" i="1"/>
  <c r="F968" i="1" s="1"/>
  <c r="C967" i="1"/>
  <c r="F967" i="1" s="1"/>
  <c r="C966" i="1"/>
  <c r="F966" i="1" s="1"/>
  <c r="C965" i="1"/>
  <c r="F965" i="1" s="1"/>
  <c r="C964" i="1"/>
  <c r="F964" i="1" s="1"/>
  <c r="C963" i="1"/>
  <c r="F963" i="1" s="1"/>
  <c r="C962" i="1"/>
  <c r="F962" i="1" s="1"/>
  <c r="C961" i="1"/>
  <c r="F961" i="1" s="1"/>
  <c r="C960" i="1"/>
  <c r="F960" i="1" s="1"/>
  <c r="F957" i="1"/>
  <c r="F956" i="1"/>
  <c r="F955" i="1"/>
  <c r="F954" i="1"/>
  <c r="F951" i="1"/>
  <c r="G951" i="1" s="1"/>
  <c r="F948" i="1"/>
  <c r="G948" i="1" s="1"/>
  <c r="F945" i="1"/>
  <c r="G945" i="1" s="1"/>
  <c r="F942" i="1"/>
  <c r="G942" i="1" s="1"/>
  <c r="C937" i="1"/>
  <c r="C939" i="1" s="1"/>
  <c r="F939" i="1" s="1"/>
  <c r="F936" i="1"/>
  <c r="F935" i="1"/>
  <c r="F934" i="1"/>
  <c r="F933" i="1"/>
  <c r="F932" i="1"/>
  <c r="F931" i="1"/>
  <c r="F930" i="1"/>
  <c r="F929" i="1"/>
  <c r="C923" i="1"/>
  <c r="F923" i="1" s="1"/>
  <c r="C922" i="1"/>
  <c r="F922" i="1" s="1"/>
  <c r="F921" i="1"/>
  <c r="F920" i="1"/>
  <c r="F917" i="1"/>
  <c r="F916" i="1"/>
  <c r="F915" i="1"/>
  <c r="C912" i="1"/>
  <c r="F912" i="1" s="1"/>
  <c r="C911" i="1"/>
  <c r="F911" i="1" s="1"/>
  <c r="C910" i="1"/>
  <c r="F910" i="1" s="1"/>
  <c r="C909" i="1"/>
  <c r="F909" i="1" s="1"/>
  <c r="C908" i="1"/>
  <c r="F908" i="1" s="1"/>
  <c r="C907" i="1"/>
  <c r="F907" i="1" s="1"/>
  <c r="C906" i="1"/>
  <c r="F906" i="1" s="1"/>
  <c r="F903" i="1"/>
  <c r="F902" i="1"/>
  <c r="F901" i="1"/>
  <c r="F900" i="1"/>
  <c r="F899" i="1"/>
  <c r="C894" i="1"/>
  <c r="C896" i="1" s="1"/>
  <c r="F896" i="1" s="1"/>
  <c r="F893" i="1"/>
  <c r="F892" i="1"/>
  <c r="F891" i="1"/>
  <c r="F890" i="1"/>
  <c r="F889" i="1"/>
  <c r="C882" i="1"/>
  <c r="F882" i="1" s="1"/>
  <c r="C881" i="1"/>
  <c r="F881" i="1" s="1"/>
  <c r="F880" i="1"/>
  <c r="F879" i="1"/>
  <c r="C878" i="1"/>
  <c r="F878" i="1" s="1"/>
  <c r="F877" i="1"/>
  <c r="F876" i="1"/>
  <c r="F875" i="1"/>
  <c r="F872" i="1"/>
  <c r="F871" i="1"/>
  <c r="F870" i="1"/>
  <c r="C867" i="1"/>
  <c r="F867" i="1" s="1"/>
  <c r="C866" i="1"/>
  <c r="F866" i="1" s="1"/>
  <c r="C865" i="1"/>
  <c r="F865" i="1" s="1"/>
  <c r="C864" i="1"/>
  <c r="F864" i="1" s="1"/>
  <c r="C863" i="1"/>
  <c r="F863" i="1" s="1"/>
  <c r="C862" i="1"/>
  <c r="F862" i="1" s="1"/>
  <c r="C861" i="1"/>
  <c r="F861" i="1" s="1"/>
  <c r="F858" i="1"/>
  <c r="F857" i="1"/>
  <c r="F856" i="1"/>
  <c r="F855" i="1"/>
  <c r="F854" i="1"/>
  <c r="G851" i="1"/>
  <c r="F851" i="1"/>
  <c r="F848" i="1"/>
  <c r="G848" i="1" s="1"/>
  <c r="F845" i="1"/>
  <c r="G845" i="1" s="1"/>
  <c r="F839" i="1"/>
  <c r="F838" i="1"/>
  <c r="F837" i="1"/>
  <c r="C836" i="1"/>
  <c r="F836" i="1" s="1"/>
  <c r="F835" i="1"/>
  <c r="F834" i="1"/>
  <c r="F833" i="1"/>
  <c r="C832" i="1"/>
  <c r="C840" i="1" s="1"/>
  <c r="F825" i="1"/>
  <c r="F824" i="1"/>
  <c r="F823" i="1"/>
  <c r="F822" i="1"/>
  <c r="F821" i="1"/>
  <c r="F820" i="1"/>
  <c r="F819" i="1"/>
  <c r="F818" i="1"/>
  <c r="F817" i="1"/>
  <c r="F816" i="1"/>
  <c r="F815" i="1"/>
  <c r="C812" i="1"/>
  <c r="F812" i="1" s="1"/>
  <c r="F811" i="1"/>
  <c r="F810" i="1"/>
  <c r="F809" i="1"/>
  <c r="F806" i="1"/>
  <c r="F805" i="1"/>
  <c r="F804" i="1"/>
  <c r="F801" i="1"/>
  <c r="G801" i="1" s="1"/>
  <c r="C798" i="1"/>
  <c r="F798" i="1" s="1"/>
  <c r="C797" i="1"/>
  <c r="F797" i="1" s="1"/>
  <c r="C796" i="1"/>
  <c r="F796" i="1" s="1"/>
  <c r="C795" i="1"/>
  <c r="F795" i="1" s="1"/>
  <c r="C794" i="1"/>
  <c r="F794" i="1" s="1"/>
  <c r="C793" i="1"/>
  <c r="F793" i="1" s="1"/>
  <c r="C792" i="1"/>
  <c r="F792" i="1" s="1"/>
  <c r="F789" i="1"/>
  <c r="F788" i="1"/>
  <c r="F787" i="1"/>
  <c r="F786" i="1"/>
  <c r="F785" i="1"/>
  <c r="F782" i="1"/>
  <c r="G782" i="1" s="1"/>
  <c r="C777" i="1"/>
  <c r="F776" i="1"/>
  <c r="F775" i="1"/>
  <c r="C774" i="1"/>
  <c r="F774" i="1" s="1"/>
  <c r="F773" i="1"/>
  <c r="F766" i="1"/>
  <c r="F765" i="1"/>
  <c r="F764" i="1"/>
  <c r="F760" i="1"/>
  <c r="F759" i="1"/>
  <c r="F758" i="1"/>
  <c r="F757" i="1"/>
  <c r="F756" i="1"/>
  <c r="F755" i="1"/>
  <c r="F754" i="1"/>
  <c r="F753" i="1"/>
  <c r="C750" i="1"/>
  <c r="F750" i="1" s="1"/>
  <c r="C749" i="1"/>
  <c r="F749" i="1" s="1"/>
  <c r="F748" i="1"/>
  <c r="F745" i="1"/>
  <c r="F743" i="1"/>
  <c r="F740" i="1"/>
  <c r="F739" i="1"/>
  <c r="C736" i="1"/>
  <c r="F736" i="1" s="1"/>
  <c r="C735" i="1"/>
  <c r="F735" i="1" s="1"/>
  <c r="C734" i="1"/>
  <c r="F734" i="1" s="1"/>
  <c r="C733" i="1"/>
  <c r="F733" i="1" s="1"/>
  <c r="C732" i="1"/>
  <c r="F732" i="1" s="1"/>
  <c r="C731" i="1"/>
  <c r="F731" i="1" s="1"/>
  <c r="C730" i="1"/>
  <c r="F730" i="1" s="1"/>
  <c r="F727" i="1"/>
  <c r="F726" i="1"/>
  <c r="F725" i="1"/>
  <c r="F724" i="1"/>
  <c r="F723" i="1"/>
  <c r="G727" i="1" s="1"/>
  <c r="F720" i="1"/>
  <c r="C719" i="1"/>
  <c r="F719" i="1" s="1"/>
  <c r="C718" i="1"/>
  <c r="F718" i="1" s="1"/>
  <c r="F717" i="1"/>
  <c r="F716" i="1"/>
  <c r="F715" i="1"/>
  <c r="C712" i="1"/>
  <c r="F712" i="1" s="1"/>
  <c r="G712" i="1" s="1"/>
  <c r="F709" i="1"/>
  <c r="C709" i="1"/>
  <c r="F708" i="1"/>
  <c r="F707" i="1"/>
  <c r="C704" i="1"/>
  <c r="C744" i="1" s="1"/>
  <c r="F744" i="1" s="1"/>
  <c r="G745" i="1" s="1"/>
  <c r="F701" i="1"/>
  <c r="F700" i="1"/>
  <c r="F699" i="1"/>
  <c r="F698" i="1"/>
  <c r="G701" i="1" s="1"/>
  <c r="C693" i="1"/>
  <c r="F693" i="1" s="1"/>
  <c r="F692" i="1"/>
  <c r="F691" i="1"/>
  <c r="F690" i="1"/>
  <c r="F689" i="1"/>
  <c r="F688" i="1"/>
  <c r="F677" i="1"/>
  <c r="F676" i="1"/>
  <c r="F675" i="1"/>
  <c r="F674" i="1"/>
  <c r="F673" i="1"/>
  <c r="F672" i="1"/>
  <c r="F671" i="1"/>
  <c r="F670" i="1"/>
  <c r="F669" i="1"/>
  <c r="F668" i="1"/>
  <c r="F667" i="1"/>
  <c r="C664" i="1"/>
  <c r="F664" i="1" s="1"/>
  <c r="C663" i="1"/>
  <c r="F663" i="1" s="1"/>
  <c r="F662" i="1"/>
  <c r="F659" i="1"/>
  <c r="F657" i="1"/>
  <c r="F654" i="1"/>
  <c r="F653" i="1"/>
  <c r="C650" i="1"/>
  <c r="F650" i="1" s="1"/>
  <c r="C649" i="1"/>
  <c r="F649" i="1" s="1"/>
  <c r="C648" i="1"/>
  <c r="F648" i="1" s="1"/>
  <c r="C647" i="1"/>
  <c r="F647" i="1" s="1"/>
  <c r="C646" i="1"/>
  <c r="F646" i="1" s="1"/>
  <c r="C645" i="1"/>
  <c r="F645" i="1" s="1"/>
  <c r="C644" i="1"/>
  <c r="F644" i="1" s="1"/>
  <c r="F641" i="1"/>
  <c r="F640" i="1"/>
  <c r="F639" i="1"/>
  <c r="F638" i="1"/>
  <c r="F637" i="1"/>
  <c r="F634" i="1"/>
  <c r="C633" i="1"/>
  <c r="F633" i="1" s="1"/>
  <c r="C632" i="1"/>
  <c r="F632" i="1" s="1"/>
  <c r="F631" i="1"/>
  <c r="F630" i="1"/>
  <c r="F629" i="1"/>
  <c r="C626" i="1"/>
  <c r="F626" i="1" s="1"/>
  <c r="G626" i="1" s="1"/>
  <c r="C623" i="1"/>
  <c r="F623" i="1" s="1"/>
  <c r="F622" i="1"/>
  <c r="F621" i="1"/>
  <c r="C618" i="1"/>
  <c r="F618" i="1" s="1"/>
  <c r="G618" i="1" s="1"/>
  <c r="F615" i="1"/>
  <c r="F614" i="1"/>
  <c r="F613" i="1"/>
  <c r="F612" i="1"/>
  <c r="F607" i="1"/>
  <c r="C606" i="1"/>
  <c r="F606" i="1" s="1"/>
  <c r="F605" i="1"/>
  <c r="F604" i="1"/>
  <c r="F603" i="1"/>
  <c r="F602" i="1"/>
  <c r="F601" i="1"/>
  <c r="F594" i="1"/>
  <c r="F593" i="1"/>
  <c r="F592" i="1"/>
  <c r="F590" i="1"/>
  <c r="F589" i="1"/>
  <c r="F588" i="1"/>
  <c r="F587" i="1"/>
  <c r="F586" i="1"/>
  <c r="F585" i="1"/>
  <c r="F584" i="1"/>
  <c r="F583" i="1"/>
  <c r="C580" i="1"/>
  <c r="F580" i="1" s="1"/>
  <c r="C579" i="1"/>
  <c r="F579" i="1" s="1"/>
  <c r="F576" i="1"/>
  <c r="F575" i="1"/>
  <c r="F570" i="1"/>
  <c r="F569" i="1"/>
  <c r="F568" i="1"/>
  <c r="F567" i="1"/>
  <c r="F566" i="1"/>
  <c r="C563" i="1"/>
  <c r="F563" i="1" s="1"/>
  <c r="C562" i="1"/>
  <c r="F562" i="1" s="1"/>
  <c r="C561" i="1"/>
  <c r="F561" i="1" s="1"/>
  <c r="C560" i="1"/>
  <c r="F560" i="1" s="1"/>
  <c r="C559" i="1"/>
  <c r="F559" i="1" s="1"/>
  <c r="C558" i="1"/>
  <c r="F558" i="1" s="1"/>
  <c r="C557" i="1"/>
  <c r="F557" i="1" s="1"/>
  <c r="F554" i="1"/>
  <c r="F553" i="1"/>
  <c r="F552" i="1"/>
  <c r="F551" i="1"/>
  <c r="F550" i="1"/>
  <c r="F546" i="1"/>
  <c r="C545" i="1"/>
  <c r="F545" i="1" s="1"/>
  <c r="C544" i="1"/>
  <c r="F544" i="1" s="1"/>
  <c r="F543" i="1"/>
  <c r="F542" i="1"/>
  <c r="F541" i="1"/>
  <c r="C538" i="1"/>
  <c r="F538" i="1" s="1"/>
  <c r="G538" i="1" s="1"/>
  <c r="C535" i="1"/>
  <c r="F535" i="1" s="1"/>
  <c r="F534" i="1"/>
  <c r="F533" i="1"/>
  <c r="F530" i="1"/>
  <c r="G530" i="1" s="1"/>
  <c r="C530" i="1"/>
  <c r="C574" i="1" s="1"/>
  <c r="F574" i="1" s="1"/>
  <c r="F527" i="1"/>
  <c r="F526" i="1"/>
  <c r="F525" i="1"/>
  <c r="F524" i="1"/>
  <c r="F518" i="1"/>
  <c r="F517" i="1"/>
  <c r="F516" i="1"/>
  <c r="F515" i="1"/>
  <c r="F514" i="1"/>
  <c r="C513" i="1"/>
  <c r="F512" i="1"/>
  <c r="C511" i="1"/>
  <c r="F511" i="1" s="1"/>
  <c r="F510" i="1"/>
  <c r="F509" i="1"/>
  <c r="F508" i="1"/>
  <c r="F507" i="1"/>
  <c r="F506" i="1"/>
  <c r="F499" i="1"/>
  <c r="F498" i="1"/>
  <c r="F497" i="1"/>
  <c r="F496" i="1"/>
  <c r="F495" i="1"/>
  <c r="F494" i="1"/>
  <c r="F493" i="1"/>
  <c r="F492" i="1"/>
  <c r="F491" i="1"/>
  <c r="F490" i="1"/>
  <c r="F489" i="1"/>
  <c r="C485" i="1"/>
  <c r="F485" i="1" s="1"/>
  <c r="C484" i="1"/>
  <c r="F484" i="1" s="1"/>
  <c r="F481" i="1"/>
  <c r="F480" i="1"/>
  <c r="F476" i="1"/>
  <c r="F475" i="1"/>
  <c r="F474" i="1"/>
  <c r="F473" i="1"/>
  <c r="F472" i="1"/>
  <c r="C469" i="1"/>
  <c r="F469" i="1" s="1"/>
  <c r="C468" i="1"/>
  <c r="F468" i="1" s="1"/>
  <c r="C467" i="1"/>
  <c r="F467" i="1" s="1"/>
  <c r="C466" i="1"/>
  <c r="F466" i="1" s="1"/>
  <c r="C465" i="1"/>
  <c r="F465" i="1" s="1"/>
  <c r="C464" i="1"/>
  <c r="F464" i="1" s="1"/>
  <c r="C463" i="1"/>
  <c r="F463" i="1" s="1"/>
  <c r="F458" i="1"/>
  <c r="F457" i="1"/>
  <c r="F456" i="1"/>
  <c r="F455" i="1"/>
  <c r="F454" i="1"/>
  <c r="F451" i="1"/>
  <c r="C450" i="1"/>
  <c r="F450" i="1" s="1"/>
  <c r="C449" i="1"/>
  <c r="F449" i="1" s="1"/>
  <c r="F448" i="1"/>
  <c r="F447" i="1"/>
  <c r="F446" i="1"/>
  <c r="C443" i="1"/>
  <c r="F443" i="1" s="1"/>
  <c r="G443" i="1" s="1"/>
  <c r="C440" i="1"/>
  <c r="F440" i="1" s="1"/>
  <c r="F439" i="1"/>
  <c r="F438" i="1"/>
  <c r="G440" i="1" s="1"/>
  <c r="C433" i="1"/>
  <c r="F433" i="1" s="1"/>
  <c r="G433" i="1" s="1"/>
  <c r="F430" i="1"/>
  <c r="F429" i="1"/>
  <c r="F428" i="1"/>
  <c r="F427" i="1"/>
  <c r="F421" i="1"/>
  <c r="F420" i="1"/>
  <c r="F419" i="1"/>
  <c r="F418" i="1"/>
  <c r="F417" i="1"/>
  <c r="C416" i="1"/>
  <c r="F416" i="1" s="1"/>
  <c r="F415" i="1"/>
  <c r="C414" i="1"/>
  <c r="C422" i="1" s="1"/>
  <c r="F413" i="1"/>
  <c r="F412" i="1"/>
  <c r="F411" i="1"/>
  <c r="F410" i="1"/>
  <c r="F409" i="1"/>
  <c r="F399" i="1"/>
  <c r="F398" i="1"/>
  <c r="F397" i="1"/>
  <c r="F396" i="1"/>
  <c r="F395" i="1"/>
  <c r="F394" i="1"/>
  <c r="F393" i="1"/>
  <c r="F392" i="1"/>
  <c r="F391" i="1"/>
  <c r="F390" i="1"/>
  <c r="F389" i="1"/>
  <c r="C386" i="1"/>
  <c r="F386" i="1" s="1"/>
  <c r="C385" i="1"/>
  <c r="F385" i="1" s="1"/>
  <c r="F382" i="1"/>
  <c r="F381" i="1"/>
  <c r="F377" i="1"/>
  <c r="F376" i="1"/>
  <c r="F375" i="1"/>
  <c r="F374" i="1"/>
  <c r="F373" i="1"/>
  <c r="C368" i="1"/>
  <c r="F368" i="1" s="1"/>
  <c r="C367" i="1"/>
  <c r="F367" i="1" s="1"/>
  <c r="C366" i="1"/>
  <c r="F366" i="1" s="1"/>
  <c r="C365" i="1"/>
  <c r="F365" i="1" s="1"/>
  <c r="C364" i="1"/>
  <c r="F364" i="1" s="1"/>
  <c r="C363" i="1"/>
  <c r="F363" i="1" s="1"/>
  <c r="C362" i="1"/>
  <c r="F362" i="1" s="1"/>
  <c r="F359" i="1"/>
  <c r="F358" i="1"/>
  <c r="F357" i="1"/>
  <c r="F356" i="1"/>
  <c r="F355" i="1"/>
  <c r="F352" i="1"/>
  <c r="C351" i="1"/>
  <c r="F351" i="1" s="1"/>
  <c r="C350" i="1"/>
  <c r="F350" i="1" s="1"/>
  <c r="F349" i="1"/>
  <c r="F348" i="1"/>
  <c r="F347" i="1"/>
  <c r="C344" i="1"/>
  <c r="F344" i="1" s="1"/>
  <c r="G344" i="1" s="1"/>
  <c r="C341" i="1"/>
  <c r="F341" i="1" s="1"/>
  <c r="F340" i="1"/>
  <c r="F339" i="1"/>
  <c r="C336" i="1"/>
  <c r="F333" i="1"/>
  <c r="F332" i="1"/>
  <c r="F331" i="1"/>
  <c r="F330" i="1"/>
  <c r="F324" i="1"/>
  <c r="F323" i="1"/>
  <c r="F322" i="1"/>
  <c r="F321" i="1"/>
  <c r="F320" i="1"/>
  <c r="C319" i="1"/>
  <c r="F319" i="1" s="1"/>
  <c r="F318" i="1"/>
  <c r="C317" i="1"/>
  <c r="F317" i="1" s="1"/>
  <c r="F316" i="1"/>
  <c r="F315" i="1"/>
  <c r="F314" i="1"/>
  <c r="F313" i="1"/>
  <c r="F312" i="1"/>
  <c r="F305" i="1"/>
  <c r="F304" i="1"/>
  <c r="F303" i="1"/>
  <c r="F302" i="1"/>
  <c r="F301" i="1"/>
  <c r="F300" i="1"/>
  <c r="F299" i="1"/>
  <c r="F298" i="1"/>
  <c r="F297" i="1"/>
  <c r="F296" i="1"/>
  <c r="F295" i="1"/>
  <c r="C292" i="1"/>
  <c r="F292" i="1" s="1"/>
  <c r="C291" i="1"/>
  <c r="F291" i="1" s="1"/>
  <c r="F288" i="1"/>
  <c r="F287" i="1"/>
  <c r="F283" i="1"/>
  <c r="F282" i="1"/>
  <c r="F281" i="1"/>
  <c r="F280" i="1"/>
  <c r="F279" i="1"/>
  <c r="C276" i="1"/>
  <c r="F276" i="1" s="1"/>
  <c r="C275" i="1"/>
  <c r="F275" i="1" s="1"/>
  <c r="C274" i="1"/>
  <c r="F274" i="1" s="1"/>
  <c r="C273" i="1"/>
  <c r="F273" i="1" s="1"/>
  <c r="C272" i="1"/>
  <c r="F272" i="1" s="1"/>
  <c r="C271" i="1"/>
  <c r="F271" i="1" s="1"/>
  <c r="C270" i="1"/>
  <c r="F270" i="1" s="1"/>
  <c r="C267" i="1"/>
  <c r="F267" i="1" s="1"/>
  <c r="F266" i="1"/>
  <c r="F265" i="1"/>
  <c r="F264" i="1"/>
  <c r="F263" i="1"/>
  <c r="F260" i="1"/>
  <c r="C259" i="1"/>
  <c r="F259" i="1" s="1"/>
  <c r="C258" i="1"/>
  <c r="F258" i="1" s="1"/>
  <c r="F257" i="1"/>
  <c r="F256" i="1"/>
  <c r="F255" i="1"/>
  <c r="C252" i="1"/>
  <c r="F252" i="1" s="1"/>
  <c r="G252" i="1" s="1"/>
  <c r="F249" i="1"/>
  <c r="F248" i="1"/>
  <c r="F247" i="1"/>
  <c r="C244" i="1"/>
  <c r="C286" i="1" s="1"/>
  <c r="F286" i="1" s="1"/>
  <c r="F241" i="1"/>
  <c r="F240" i="1"/>
  <c r="F239" i="1"/>
  <c r="F238" i="1"/>
  <c r="F229" i="1"/>
  <c r="F228" i="1"/>
  <c r="F227" i="1"/>
  <c r="F226" i="1"/>
  <c r="F225" i="1"/>
  <c r="C224" i="1"/>
  <c r="F224" i="1" s="1"/>
  <c r="F223" i="1"/>
  <c r="C222" i="1"/>
  <c r="C230" i="1" s="1"/>
  <c r="F221" i="1"/>
  <c r="F220" i="1"/>
  <c r="F219" i="1"/>
  <c r="F218" i="1"/>
  <c r="F217" i="1"/>
  <c r="C210" i="1"/>
  <c r="F210" i="1" s="1"/>
  <c r="C209" i="1"/>
  <c r="F209" i="1" s="1"/>
  <c r="G210" i="1" s="1"/>
  <c r="F206" i="1"/>
  <c r="F205" i="1"/>
  <c r="F201" i="1"/>
  <c r="F200" i="1"/>
  <c r="F199" i="1"/>
  <c r="F198" i="1"/>
  <c r="F197" i="1"/>
  <c r="C194" i="1"/>
  <c r="F194" i="1" s="1"/>
  <c r="C193" i="1"/>
  <c r="F193" i="1" s="1"/>
  <c r="C192" i="1"/>
  <c r="F192" i="1" s="1"/>
  <c r="C191" i="1"/>
  <c r="F191" i="1" s="1"/>
  <c r="C190" i="1"/>
  <c r="F190" i="1" s="1"/>
  <c r="C189" i="1"/>
  <c r="F189" i="1" s="1"/>
  <c r="C188" i="1"/>
  <c r="F188" i="1" s="1"/>
  <c r="C185" i="1"/>
  <c r="F185" i="1" s="1"/>
  <c r="F184" i="1"/>
  <c r="F183" i="1"/>
  <c r="F182" i="1"/>
  <c r="F181" i="1"/>
  <c r="F178" i="1"/>
  <c r="C177" i="1"/>
  <c r="F177" i="1" s="1"/>
  <c r="C176" i="1"/>
  <c r="F176" i="1" s="1"/>
  <c r="F175" i="1"/>
  <c r="F174" i="1"/>
  <c r="F173" i="1"/>
  <c r="C170" i="1"/>
  <c r="F170" i="1" s="1"/>
  <c r="G170" i="1" s="1"/>
  <c r="C167" i="1"/>
  <c r="F167" i="1" s="1"/>
  <c r="F166" i="1"/>
  <c r="F165" i="1"/>
  <c r="C162" i="1"/>
  <c r="F162" i="1" s="1"/>
  <c r="G162" i="1" s="1"/>
  <c r="F159" i="1"/>
  <c r="F158" i="1"/>
  <c r="F157" i="1"/>
  <c r="F156" i="1"/>
  <c r="F147" i="1"/>
  <c r="F146" i="1"/>
  <c r="F145" i="1"/>
  <c r="C144" i="1"/>
  <c r="F144" i="1" s="1"/>
  <c r="F143" i="1"/>
  <c r="F142" i="1"/>
  <c r="C141" i="1"/>
  <c r="F141" i="1" s="1"/>
  <c r="F140" i="1"/>
  <c r="C139" i="1"/>
  <c r="F139" i="1" s="1"/>
  <c r="F138" i="1"/>
  <c r="F137" i="1"/>
  <c r="F136" i="1"/>
  <c r="F135" i="1"/>
  <c r="F134" i="1"/>
  <c r="F133" i="1"/>
  <c r="F132" i="1"/>
  <c r="F123" i="1"/>
  <c r="F122" i="1"/>
  <c r="F121" i="1"/>
  <c r="F120" i="1"/>
  <c r="F119" i="1"/>
  <c r="F118" i="1"/>
  <c r="F117" i="1"/>
  <c r="F116" i="1"/>
  <c r="F115" i="1"/>
  <c r="F114" i="1"/>
  <c r="F111" i="1"/>
  <c r="F110" i="1"/>
  <c r="F105" i="1"/>
  <c r="C104" i="1"/>
  <c r="F104" i="1" s="1"/>
  <c r="C103" i="1"/>
  <c r="F103" i="1" s="1"/>
  <c r="F102" i="1"/>
  <c r="F101" i="1"/>
  <c r="C100" i="1"/>
  <c r="F99" i="1"/>
  <c r="F98" i="1"/>
  <c r="F97" i="1"/>
  <c r="F90" i="1"/>
  <c r="F89" i="1"/>
  <c r="F88" i="1"/>
  <c r="F87" i="1"/>
  <c r="F86" i="1"/>
  <c r="F85" i="1"/>
  <c r="F84" i="1"/>
  <c r="F83" i="1"/>
  <c r="F82" i="1"/>
  <c r="F81" i="1"/>
  <c r="F80" i="1"/>
  <c r="F79" i="1"/>
  <c r="C76" i="1"/>
  <c r="F76" i="1" s="1"/>
  <c r="F75" i="1"/>
  <c r="F72" i="1"/>
  <c r="F71" i="1"/>
  <c r="F70" i="1"/>
  <c r="G72" i="1" s="1"/>
  <c r="F67" i="1"/>
  <c r="F66" i="1"/>
  <c r="F65" i="1"/>
  <c r="F64" i="1"/>
  <c r="F63" i="1"/>
  <c r="F62" i="1"/>
  <c r="G67" i="1" s="1"/>
  <c r="F61" i="1"/>
  <c r="F58" i="1"/>
  <c r="F57" i="1"/>
  <c r="F56" i="1"/>
  <c r="F55" i="1"/>
  <c r="F54" i="1"/>
  <c r="F51" i="1"/>
  <c r="F50" i="1"/>
  <c r="F49" i="1"/>
  <c r="F48" i="1"/>
  <c r="F47" i="1"/>
  <c r="F46" i="1"/>
  <c r="G51" i="1" s="1"/>
  <c r="F43" i="1"/>
  <c r="F42" i="1"/>
  <c r="F41" i="1"/>
  <c r="F40" i="1"/>
  <c r="F39" i="1"/>
  <c r="F38" i="1"/>
  <c r="F37" i="1"/>
  <c r="F34" i="1"/>
  <c r="G34" i="1" s="1"/>
  <c r="F31" i="1"/>
  <c r="G31" i="1" s="1"/>
  <c r="F28" i="1"/>
  <c r="C28" i="1"/>
  <c r="C27" i="1" s="1"/>
  <c r="F27" i="1" s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C149" i="1" l="1"/>
  <c r="C148" i="1" s="1"/>
  <c r="F148" i="1" s="1"/>
  <c r="G201" i="1"/>
  <c r="G288" i="1"/>
  <c r="G249" i="1"/>
  <c r="G476" i="1"/>
  <c r="G485" i="1"/>
  <c r="G641" i="1"/>
  <c r="G650" i="1"/>
  <c r="G974" i="1"/>
  <c r="G979" i="1"/>
  <c r="G1018" i="1"/>
  <c r="G1033" i="1" s="1"/>
  <c r="G1100" i="1" s="1"/>
  <c r="G1031" i="1"/>
  <c r="G563" i="1"/>
  <c r="G194" i="1"/>
  <c r="G283" i="1"/>
  <c r="G368" i="1"/>
  <c r="G386" i="1"/>
  <c r="G399" i="1"/>
  <c r="G546" i="1"/>
  <c r="G554" i="1"/>
  <c r="G594" i="1"/>
  <c r="G615" i="1"/>
  <c r="G654" i="1"/>
  <c r="G664" i="1"/>
  <c r="C694" i="1"/>
  <c r="F694" i="1" s="1"/>
  <c r="G740" i="1"/>
  <c r="G1080" i="1"/>
  <c r="G1082" i="1" s="1"/>
  <c r="G1102" i="1" s="1"/>
  <c r="G123" i="1"/>
  <c r="G167" i="1"/>
  <c r="G341" i="1"/>
  <c r="G923" i="1"/>
  <c r="G43" i="1"/>
  <c r="G58" i="1"/>
  <c r="G90" i="1"/>
  <c r="C107" i="1"/>
  <c r="F107" i="1" s="1"/>
  <c r="G111" i="1"/>
  <c r="G159" i="1"/>
  <c r="G185" i="1"/>
  <c r="G333" i="1"/>
  <c r="C380" i="1"/>
  <c r="F380" i="1" s="1"/>
  <c r="G382" i="1" s="1"/>
  <c r="F336" i="1"/>
  <c r="G336" i="1" s="1"/>
  <c r="G377" i="1"/>
  <c r="G580" i="1"/>
  <c r="C658" i="1"/>
  <c r="F658" i="1" s="1"/>
  <c r="C779" i="1"/>
  <c r="F779" i="1" s="1"/>
  <c r="F777" i="1"/>
  <c r="G912" i="1"/>
  <c r="G241" i="1"/>
  <c r="G260" i="1"/>
  <c r="G267" i="1"/>
  <c r="G276" i="1"/>
  <c r="G305" i="1"/>
  <c r="G352" i="1"/>
  <c r="G359" i="1"/>
  <c r="G430" i="1"/>
  <c r="G451" i="1"/>
  <c r="G458" i="1"/>
  <c r="G499" i="1"/>
  <c r="C519" i="1"/>
  <c r="F519" i="1" s="1"/>
  <c r="G527" i="1"/>
  <c r="G576" i="1"/>
  <c r="G570" i="1"/>
  <c r="G634" i="1"/>
  <c r="G659" i="1"/>
  <c r="G677" i="1"/>
  <c r="C695" i="1"/>
  <c r="F695" i="1" s="1"/>
  <c r="G709" i="1"/>
  <c r="G750" i="1"/>
  <c r="G766" i="1"/>
  <c r="G789" i="1"/>
  <c r="G806" i="1"/>
  <c r="G812" i="1"/>
  <c r="G825" i="1"/>
  <c r="G858" i="1"/>
  <c r="G872" i="1"/>
  <c r="G903" i="1"/>
  <c r="G917" i="1"/>
  <c r="G957" i="1"/>
  <c r="G1001" i="1"/>
  <c r="G1011" i="1"/>
  <c r="G1023" i="1"/>
  <c r="G623" i="1"/>
  <c r="G720" i="1"/>
  <c r="C520" i="1"/>
  <c r="C842" i="1"/>
  <c r="F842" i="1" s="1"/>
  <c r="C841" i="1"/>
  <c r="F841" i="1" s="1"/>
  <c r="F840" i="1"/>
  <c r="G968" i="1"/>
  <c r="G987" i="1"/>
  <c r="G469" i="1"/>
  <c r="G76" i="1"/>
  <c r="G736" i="1"/>
  <c r="C106" i="1"/>
  <c r="F106" i="1" s="1"/>
  <c r="G178" i="1"/>
  <c r="F422" i="1"/>
  <c r="C423" i="1"/>
  <c r="G798" i="1"/>
  <c r="G882" i="1"/>
  <c r="G28" i="1"/>
  <c r="C231" i="1"/>
  <c r="F230" i="1"/>
  <c r="G535" i="1"/>
  <c r="G867" i="1"/>
  <c r="G292" i="1"/>
  <c r="F244" i="1"/>
  <c r="G244" i="1" s="1"/>
  <c r="C479" i="1"/>
  <c r="F479" i="1" s="1"/>
  <c r="G481" i="1" s="1"/>
  <c r="F513" i="1"/>
  <c r="C608" i="1"/>
  <c r="F704" i="1"/>
  <c r="G704" i="1" s="1"/>
  <c r="F832" i="1"/>
  <c r="C150" i="1"/>
  <c r="F150" i="1" s="1"/>
  <c r="C204" i="1"/>
  <c r="F204" i="1" s="1"/>
  <c r="G206" i="1" s="1"/>
  <c r="F222" i="1"/>
  <c r="C778" i="1"/>
  <c r="F778" i="1" s="1"/>
  <c r="F894" i="1"/>
  <c r="F937" i="1"/>
  <c r="C895" i="1"/>
  <c r="F895" i="1" s="1"/>
  <c r="G896" i="1" s="1"/>
  <c r="C938" i="1"/>
  <c r="F938" i="1" s="1"/>
  <c r="F100" i="1"/>
  <c r="C325" i="1"/>
  <c r="F414" i="1"/>
  <c r="G107" i="1" l="1"/>
  <c r="G125" i="1" s="1"/>
  <c r="G779" i="1"/>
  <c r="G827" i="1" s="1"/>
  <c r="G1096" i="1" s="1"/>
  <c r="G842" i="1"/>
  <c r="G884" i="1" s="1"/>
  <c r="G1097" i="1" s="1"/>
  <c r="F149" i="1"/>
  <c r="G150" i="1" s="1"/>
  <c r="G92" i="1"/>
  <c r="G695" i="1"/>
  <c r="G939" i="1"/>
  <c r="G1003" i="1" s="1"/>
  <c r="G1099" i="1" s="1"/>
  <c r="G212" i="1"/>
  <c r="G1089" i="1" s="1"/>
  <c r="G925" i="1"/>
  <c r="G1098" i="1" s="1"/>
  <c r="G768" i="1"/>
  <c r="G1095" i="1" s="1"/>
  <c r="G127" i="1"/>
  <c r="G1088" i="1" s="1"/>
  <c r="C326" i="1"/>
  <c r="F325" i="1"/>
  <c r="C424" i="1"/>
  <c r="F424" i="1" s="1"/>
  <c r="F423" i="1"/>
  <c r="C609" i="1"/>
  <c r="F609" i="1" s="1"/>
  <c r="F608" i="1"/>
  <c r="C521" i="1"/>
  <c r="F521" i="1" s="1"/>
  <c r="F520" i="1"/>
  <c r="F231" i="1"/>
  <c r="C232" i="1"/>
  <c r="F232" i="1" s="1"/>
  <c r="G609" i="1" l="1"/>
  <c r="G679" i="1" s="1"/>
  <c r="G1094" i="1" s="1"/>
  <c r="G424" i="1"/>
  <c r="G501" i="1" s="1"/>
  <c r="G1092" i="1" s="1"/>
  <c r="G232" i="1"/>
  <c r="G307" i="1" s="1"/>
  <c r="G1090" i="1" s="1"/>
  <c r="G521" i="1"/>
  <c r="G596" i="1" s="1"/>
  <c r="G1093" i="1" s="1"/>
  <c r="F326" i="1"/>
  <c r="G327" i="1" s="1"/>
  <c r="G401" i="1" s="1"/>
  <c r="G1091" i="1" s="1"/>
  <c r="G1105" i="1" s="1"/>
  <c r="C327" i="1"/>
  <c r="F327" i="1" s="1"/>
  <c r="G1117" i="1" l="1"/>
  <c r="G1127" i="1"/>
  <c r="G1135" i="1" l="1"/>
  <c r="G1134" i="1"/>
  <c r="G1133" i="1"/>
  <c r="G1132" i="1"/>
  <c r="G1139" i="1"/>
  <c r="G1138" i="1"/>
  <c r="G1136" i="1"/>
  <c r="G1137" i="1"/>
  <c r="G1140" i="1" l="1"/>
  <c r="G1146" i="1" s="1"/>
  <c r="G1158" i="1" s="1"/>
</calcChain>
</file>

<file path=xl/sharedStrings.xml><?xml version="1.0" encoding="utf-8"?>
<sst xmlns="http://schemas.openxmlformats.org/spreadsheetml/2006/main" count="2550" uniqueCount="506">
  <si>
    <t>MINISTERIO  DE OBRAS PUBLICAS Y COMUNICACIONES</t>
  </si>
  <si>
    <t>MOPC, SANTO DOMINGO, REP. DOM.</t>
  </si>
  <si>
    <t>PRESUPUESTOS DE EDIFICACIONES.</t>
  </si>
  <si>
    <t>PRESUP:            No. 191-17   PARA   LA REHABILITACIÓN Y CONSTRUCCIÓN RESIDENCIA ESTUDIANTIL</t>
  </si>
  <si>
    <t xml:space="preserve">                                                    DE LA UNIVERSIDAD AUTONOMA DE SANTO DOMINGO (UASD), UBICADO EN EL SECTOR </t>
  </si>
  <si>
    <t xml:space="preserve">                                                    DE VILLA JUANA, DEL DISTRITO NACIONAL, REPUBLICA  DOMINICANA  .-</t>
  </si>
  <si>
    <t>No.</t>
  </si>
  <si>
    <t>PARTIDAS</t>
  </si>
  <si>
    <t>CANT.</t>
  </si>
  <si>
    <t>UD</t>
  </si>
  <si>
    <t>P.U.</t>
  </si>
  <si>
    <t>VALOR</t>
  </si>
  <si>
    <t>SUB-TOTAL</t>
  </si>
  <si>
    <t>PRIMER NIVEL Y SOTANO</t>
  </si>
  <si>
    <t>1.-</t>
  </si>
  <si>
    <t>PRELIMINARES:</t>
  </si>
  <si>
    <t>a.-</t>
  </si>
  <si>
    <t>Remoción  de escalones de  granito en escalera Principal (huellas, contra huellas y descansos)</t>
  </si>
  <si>
    <t>ml</t>
  </si>
  <si>
    <t>b.-</t>
  </si>
  <si>
    <t>Desmonte Puertas de Madera  (0.90m x 2.10m) inc. Paño Fijo.( 0.30m x0.90m)</t>
  </si>
  <si>
    <t xml:space="preserve">ud </t>
  </si>
  <si>
    <t>c.-</t>
  </si>
  <si>
    <t>Desmonte de gabinetes de cocina (2.88 x0.90)m de piso</t>
  </si>
  <si>
    <t>pa</t>
  </si>
  <si>
    <t>d.-</t>
  </si>
  <si>
    <t xml:space="preserve">Desmonte de gabinetes de cocina (2.88 x0.90)m de pared. </t>
  </si>
  <si>
    <t>e.-</t>
  </si>
  <si>
    <t>Demolición de meseta de Marmolite en cocina (1.75m2)</t>
  </si>
  <si>
    <t>m2</t>
  </si>
  <si>
    <t>f.-</t>
  </si>
  <si>
    <t>Demolición de cerámica de pared en lavandería y baños</t>
  </si>
  <si>
    <t>g.-</t>
  </si>
  <si>
    <t>Desmonte lavadero en granito de dos bocas</t>
  </si>
  <si>
    <t>ud</t>
  </si>
  <si>
    <t>h.-</t>
  </si>
  <si>
    <t>Remoción de cerámica de piso en 1er nivel</t>
  </si>
  <si>
    <t>i.-</t>
  </si>
  <si>
    <t>Remoción de cerámica en escalera de acceso a sótano</t>
  </si>
  <si>
    <t>j.-</t>
  </si>
  <si>
    <t>Desmonte de plafond existente</t>
  </si>
  <si>
    <t>k.-</t>
  </si>
  <si>
    <t>Desmonte de inodoros</t>
  </si>
  <si>
    <t>l.-</t>
  </si>
  <si>
    <t>Desmonte de lavamanos</t>
  </si>
  <si>
    <t>m.-</t>
  </si>
  <si>
    <t>Desmonte de duchas</t>
  </si>
  <si>
    <t>n.-</t>
  </si>
  <si>
    <t xml:space="preserve">Traslado y acarreo de escombros provenientes de las demoliciones </t>
  </si>
  <si>
    <t>m3</t>
  </si>
  <si>
    <t>o.-</t>
  </si>
  <si>
    <t xml:space="preserve">Bote de escombros </t>
  </si>
  <si>
    <t>2.-</t>
  </si>
  <si>
    <t>TERMINACION SUPERFICIE</t>
  </si>
  <si>
    <t xml:space="preserve">Resane general </t>
  </si>
  <si>
    <t>3.-</t>
  </si>
  <si>
    <t>PLAFOND:</t>
  </si>
  <si>
    <t>Suministro e instalación de plafón PVC 2x2</t>
  </si>
  <si>
    <t>4.-</t>
  </si>
  <si>
    <t>REVESTIMIENTO:</t>
  </si>
  <si>
    <t>Suministro y colocación de Descanso Escalera Principal en Granito</t>
  </si>
  <si>
    <t>Suministro y colocación de Huellas y Contrahuellas (Escalera y  acceso a  sótano) granito</t>
  </si>
  <si>
    <t xml:space="preserve">Suministro e instalación de zócalos en granito </t>
  </si>
  <si>
    <t>Suministro y colocación de pisos de granito fondo Bco.</t>
  </si>
  <si>
    <t>Suministro y colocación de cerámica de pared en baños y lavandería</t>
  </si>
  <si>
    <t>Limpieza de  cerámica  en caja de ascensor</t>
  </si>
  <si>
    <t>Suministro e instalación de meseta en marmolite p/Cocina.</t>
  </si>
  <si>
    <t>p2</t>
  </si>
  <si>
    <t>5.-</t>
  </si>
  <si>
    <t xml:space="preserve">PUERTAS </t>
  </si>
  <si>
    <t>Suministro e instalación de puertas polimetal (incl. Llavín) (0.80x2.10), (0.88x2.10), (0.70x2.10) y demas</t>
  </si>
  <si>
    <t>Suministro y colocacion de puertas en vidrio y aluminio de una hoja (0.88 x 2.10) p2</t>
  </si>
  <si>
    <t>Suministro y colocacion de puertas en vidrio y aluminio de una hoja (0.80 x 2.10) p1</t>
  </si>
  <si>
    <t>Suministro y colocacion de puertas en vidrio y aluminio de una hoja (0.95 x 2.10) p7</t>
  </si>
  <si>
    <t>Suministro y colocacion de puertas en vidrio y aluminio de una hoja (0.90 x 2.10) p8</t>
  </si>
  <si>
    <t>Suministro e instalación de puertas de hierro ø 1/2" (0.80 x 2.10m)</t>
  </si>
  <si>
    <t>6.-</t>
  </si>
  <si>
    <t>VENTANAS</t>
  </si>
  <si>
    <t>Suministro y colocación de masilla en ventanas (1.95x1.40m) 10 unidades</t>
  </si>
  <si>
    <t xml:space="preserve">Suministro y colocación de masilla en ventanas (1.20x1.40m) 6 unidades </t>
  </si>
  <si>
    <t xml:space="preserve">Suministro y colocación de masilla en ventanas (1.75x1.40m) 2 unidades </t>
  </si>
  <si>
    <t xml:space="preserve">ml </t>
  </si>
  <si>
    <t xml:space="preserve">Suministro y colocación de masilla en ventanas (0.75x0.80m) 2 unidades </t>
  </si>
  <si>
    <t>Suministro e instalación de ventanas en vidrio y aluminio corredizas. Área de seguridad</t>
  </si>
  <si>
    <t>7.-</t>
  </si>
  <si>
    <t xml:space="preserve">INSTALACIONES SANITARIAS </t>
  </si>
  <si>
    <t>Suministro de inodoros</t>
  </si>
  <si>
    <t>Suministro de lavamanos (Incl.. Mezcladora)</t>
  </si>
  <si>
    <t>Suministro e instalación pileta revestida (incl. Ducha)</t>
  </si>
  <si>
    <t>Suministro de llaves de chorros  en área de lavado y cocina</t>
  </si>
  <si>
    <t>Suministro de lavaderos de dos bocas en granito</t>
  </si>
  <si>
    <t>Suministro y colocación de tapa de cisterna</t>
  </si>
  <si>
    <t xml:space="preserve">Mano de obra plomero </t>
  </si>
  <si>
    <t>8.-</t>
  </si>
  <si>
    <t>PINTURA</t>
  </si>
  <si>
    <t>Suministro y aplicación de  pintura Semigloss, en muros Interiores</t>
  </si>
  <si>
    <t>Suministro y aplicación de pintura acrílica en área exterior</t>
  </si>
  <si>
    <t>Suministro y aplicación de pintura acrílica en Techos.</t>
  </si>
  <si>
    <t>9.-</t>
  </si>
  <si>
    <t xml:space="preserve">VARIOS GENERALES </t>
  </si>
  <si>
    <t>Suministro e instalacion de paneles de vidrio y aluminio fijos con laminado frosted en area administrativa. (h=2.60)</t>
  </si>
  <si>
    <t xml:space="preserve">Mantenimiento de baranda de hierro y pasamano de madera en escalera de acceso a 2do nivel  (lijado, pintura) (3.20ml) 2 unidades </t>
  </si>
  <si>
    <t>10.-</t>
  </si>
  <si>
    <t>INSTALACIONES ELECTRICAS</t>
  </si>
  <si>
    <t>Iluminación de la verja (globos)</t>
  </si>
  <si>
    <t>Lámpara plana de plafón 2x2 de 3T/17W, completa</t>
  </si>
  <si>
    <t>Bombillo de bajo consumo de 25 Watts</t>
  </si>
  <si>
    <t>Roseta de porcelana</t>
  </si>
  <si>
    <t>Interruptor simple , con su tapa</t>
  </si>
  <si>
    <t>Interruptor doble , con su tapa</t>
  </si>
  <si>
    <t>Interruptor triple , con su tapa</t>
  </si>
  <si>
    <t>Tomacorriente 120 Volt. , con su tapa</t>
  </si>
  <si>
    <t>Caja Octagonal metálica</t>
  </si>
  <si>
    <t>Tapa ciega 2x4, plástica</t>
  </si>
  <si>
    <t>Tarugo mamey de 2" x 3/8</t>
  </si>
  <si>
    <t>Tornillo tirafondo de 2" x 10 (Cabeza estría)</t>
  </si>
  <si>
    <t xml:space="preserve">SUB-TOTAL PRIMER NIVEL Y SOTANO </t>
  </si>
  <si>
    <t>RD$</t>
  </si>
  <si>
    <t>AREA EXTERIOR</t>
  </si>
  <si>
    <t>PRELIMINARES (Demolición de estructura de hormigón armado del monumento en explanada para ampliación de parqueos)</t>
  </si>
  <si>
    <t>Demolición de losa</t>
  </si>
  <si>
    <t>Demolición de viga</t>
  </si>
  <si>
    <t>Demolición de columnas</t>
  </si>
  <si>
    <t>Demolición de antepecho (una línea) 7.8 ml</t>
  </si>
  <si>
    <t>Demolición de piso de HS estampado en explanada</t>
  </si>
  <si>
    <t>Corte de relleno con equipo en área de explanada frontal para bajar nivel y construir parqueo e= 0.35m</t>
  </si>
  <si>
    <t>Demolición de bordillo en explanada  h=0.30</t>
  </si>
  <si>
    <t xml:space="preserve">Demolición de bordillo  para reducción  de jardinera </t>
  </si>
  <si>
    <t xml:space="preserve">Desmonte de protectores de hierro en verja perimetral </t>
  </si>
  <si>
    <t xml:space="preserve">Bote de material </t>
  </si>
  <si>
    <t xml:space="preserve">PINTURA </t>
  </si>
  <si>
    <t>Acrílica exterior en muros de la verja</t>
  </si>
  <si>
    <t>Acrílica en muros exteriores (verja)</t>
  </si>
  <si>
    <t>Limpieza de superficie de piedra caliza en área interior de verja perimetral frontal</t>
  </si>
  <si>
    <t>Confección de bordillo en área de jardinera</t>
  </si>
  <si>
    <t>Suministro y colocacion de tierra negra y grama enana en area de jardineras</t>
  </si>
  <si>
    <t>Suministro y colocación de protectores de hierro en verja perimetral, inc. Pintura de mantenimiento en hierros ( paños de 3.00m de ancho x 1.75m de largo), con marcos de tubos de 1'' x 1'' y barras cuadradas  1/2''</t>
  </si>
  <si>
    <t xml:space="preserve">Suministro y colocación de asfalto en área acondicionada </t>
  </si>
  <si>
    <t>Suministro y colocacion de paragomas de hormigon ( l= 2.00 mts)</t>
  </si>
  <si>
    <t>Suministro y colocacion de señalizacion en estacionamiento para minusvalidos</t>
  </si>
  <si>
    <t xml:space="preserve">Suministro y colocacion de numeracion en estacionamientos </t>
  </si>
  <si>
    <t>Suministro y colocacion de lineas amarillas para señalizacion de estacionamientos en pintura termoplastico</t>
  </si>
  <si>
    <t>Suministro y colocacion de flechas sencillas en pintura termoplastico</t>
  </si>
  <si>
    <t xml:space="preserve">SUB-TOTAL AREA EXTERIOR </t>
  </si>
  <si>
    <t xml:space="preserve">SUB-TOTAL PRIMER NIVEL Y AREA EXTERIOR </t>
  </si>
  <si>
    <t>SEGUNDO NIVEL</t>
  </si>
  <si>
    <t>PRELIMINARES</t>
  </si>
  <si>
    <t>Desmonte de  Puertas de Madera  (0.90m x 2.10m) incl. Paño Fijo.(0.90m x 0.30m)</t>
  </si>
  <si>
    <t>Desmonte  de  Closets de Madera (1.30m x 2.40m)</t>
  </si>
  <si>
    <t>Desmonte de  Gabinetes de Cocina (1.85m x 0.90m)</t>
  </si>
  <si>
    <t>Demolición  de  Meseta Cocina de Marmolite (1.85m x0.60m)</t>
  </si>
  <si>
    <t>Remoción de cerámica en muro de cocina (0.60m x 1.85m)</t>
  </si>
  <si>
    <t>Desmonte de Fregaderos de una boca</t>
  </si>
  <si>
    <t>Desmonte de plafond (en área baño)   (3.32 m2) 8 unidades</t>
  </si>
  <si>
    <t>Remoción de cerámica en muros en baño  (7.70m2)</t>
  </si>
  <si>
    <t>Remoción de cerámica en piso de baño (3.75 m2) 8 unidades</t>
  </si>
  <si>
    <t>Demolición de plato de ducha de granito  (0.80mx0.80m)</t>
  </si>
  <si>
    <t>Demolición muros prefabricados en yeso</t>
  </si>
  <si>
    <t xml:space="preserve">Apertura de huecos en muros (p/Dinteles) </t>
  </si>
  <si>
    <t>ñ.-</t>
  </si>
  <si>
    <t>p.-</t>
  </si>
  <si>
    <t>q.-</t>
  </si>
  <si>
    <t xml:space="preserve">Bajada de material para bote </t>
  </si>
  <si>
    <t>r.-</t>
  </si>
  <si>
    <t>s.-</t>
  </si>
  <si>
    <t>HORMIGON ARMADO EN:</t>
  </si>
  <si>
    <t>Columnas 0.15m x 0.20m, 4 ø3/8", estribos Ø 3/8" @ 0.20m  H= 2.10mts</t>
  </si>
  <si>
    <t>Columnas 0.15m x 0.40m, 6 ø3/8",estribos Ø 3/8" @ 0.20m, H= 2.10mts</t>
  </si>
  <si>
    <t>Columnas 0.15m x 0.27m, 4 ø3/8", estribos Ø3/8" @ 0.20m, H= 2.10mts</t>
  </si>
  <si>
    <t>Viga 0.15m x 0.20m, 2 ø3/8",estribos  Ø3/8" @ 0.20m</t>
  </si>
  <si>
    <t>MUROS</t>
  </si>
  <si>
    <t>Suministro y colocación de muros en durock a dos caras</t>
  </si>
  <si>
    <t xml:space="preserve">TERMINACION SUPERFICIE </t>
  </si>
  <si>
    <t xml:space="preserve">Suministro y colocación de fraguache en columnas y vigas </t>
  </si>
  <si>
    <t>Suministro y colocación pañete en columnas y vigas</t>
  </si>
  <si>
    <t xml:space="preserve">Suministro y colocación canto en general </t>
  </si>
  <si>
    <t>PLAFOND</t>
  </si>
  <si>
    <t xml:space="preserve">Suministro e instalación de  Plafond PVC  2'x4' en baños   (H= 2.60 mts.) (3.32 m2 ) 8 baños </t>
  </si>
  <si>
    <t>REVESTIMIENTO</t>
  </si>
  <si>
    <t xml:space="preserve">Suministro y colocación de piso de granito en descanso de escalera (principal) </t>
  </si>
  <si>
    <t>Suministro y colocación de escalones de granito fondo blanco (Escalera Principal)</t>
  </si>
  <si>
    <t>Pulido y Brillado Pisos (Pasillos, habitaciones, escalera principal y secundaria)</t>
  </si>
  <si>
    <t xml:space="preserve">Suministro y colocación de cerámica de Cocina (7.30 m2) 8 unidades </t>
  </si>
  <si>
    <t xml:space="preserve">Suministro y colocación de cerámica en Baño. (7.70 m2) 8 unidades </t>
  </si>
  <si>
    <t>Suministro e instalación de meseta en Marmolite p/Cocina.</t>
  </si>
  <si>
    <t>Suministro e Instalación de puerta polimetal(0.80x2.10) inc. Llavín</t>
  </si>
  <si>
    <t>Suministro e Instalación de puerta de pino tratado (0.80x2.10)</t>
  </si>
  <si>
    <t xml:space="preserve">Mantenimiento en puerta de Madera p/Patinillo Común (0.90x1.20) (Incl. Lijado y pintura) </t>
  </si>
  <si>
    <t>Sum. e Instalación Puertas p/Closets en Pino Tratado. Inc. Pintura color caoba (1.30m x 2.40m)</t>
  </si>
  <si>
    <t>Suministro e Instalación de puertas de hierro con barras de  Ø 1/2" (0.90m x 2.10m) 2 unidades</t>
  </si>
  <si>
    <t xml:space="preserve">Suministro y colocación de masilla en ventanas tipo celosías (0.70 x 0.74) 10 unidades </t>
  </si>
  <si>
    <t>Suministro y colocación de masilla en ventanas tipo celosías (0.73 x 0.92) 10 unidades</t>
  </si>
  <si>
    <t>Suministro y colocación de masilla en ventanas corredizas (1.20x1.40) 12 unidades</t>
  </si>
  <si>
    <t xml:space="preserve">Suministro y colocación de masilla en ventanas corredizas (1.75x1.40) 8 unidades </t>
  </si>
  <si>
    <t>Suministro e instalación de protectores en hierro (1.20x1.40) 12 unidades</t>
  </si>
  <si>
    <t>Suministro e instalación de protectores en hierro (1.75x1.40)</t>
  </si>
  <si>
    <t>Suministro e Instalación de paños fijos en vidrio p/Puertas (0.90x0.30) 16 unidades</t>
  </si>
  <si>
    <t>Suministro de Fregadero de una boca (incl. Mezcladora)</t>
  </si>
  <si>
    <t>Suministro y aplicación de pintura semigloss en muros Interiores</t>
  </si>
  <si>
    <t>Suministro y aplicación de pintura de base económica p/ Techo.</t>
  </si>
  <si>
    <t>Suministro y aplicación de mantenimiento en protector de patinillo</t>
  </si>
  <si>
    <t>11.-</t>
  </si>
  <si>
    <t>Suministro e instalación de protectores de hierro en área de escalera  (5.28 m2) 2 unidades</t>
  </si>
  <si>
    <t xml:space="preserve">Mantenimiento  Escalera  (baranda de hierro y pasamanos de madera) (3.20 ml)                2 unidades </t>
  </si>
  <si>
    <t>SUB-TOTAL  SEGUNDO NIVEL</t>
  </si>
  <si>
    <t xml:space="preserve">TERCER PISO </t>
  </si>
  <si>
    <t>Desmonte Closets de Madera (1.30m x 2.40m)</t>
  </si>
  <si>
    <t>Desmonte gabinetes de piso en Cocina (1.85m x 0.90m)</t>
  </si>
  <si>
    <t>Desmonte gabinetes en pared de Cocina (1.85m x 0.90m)</t>
  </si>
  <si>
    <t xml:space="preserve">Demolición meseta de cocina (1.85mx 0.60m) 8 unidades </t>
  </si>
  <si>
    <t xml:space="preserve">Desmonte fregadero de una boca </t>
  </si>
  <si>
    <t>Desmonte plafond en área de baño  (7.70m2) 8 unidades</t>
  </si>
  <si>
    <t>Viga  0.15m x 0.20m, 2 ø3/8",estribos  Ø3/8" @ 0.20m</t>
  </si>
  <si>
    <t>MUROS:</t>
  </si>
  <si>
    <t>Suministro y colocación de Fraguache en columnas y vigas</t>
  </si>
  <si>
    <t>Suministro y colocación de Pañete Columnas y vigas</t>
  </si>
  <si>
    <t>Suministro y colocación de Canto Columnas y vigas</t>
  </si>
  <si>
    <t xml:space="preserve">Suministro y colocación de descanso de escalera en Granito (principal) </t>
  </si>
  <si>
    <t xml:space="preserve">Suministro y colocación de cerámica en pared de Cocina (7.30 m2) 8 unidades </t>
  </si>
  <si>
    <t xml:space="preserve">Suministro y colocación de cerámica en pared de Baño. (7.70 m2) 8 unidades </t>
  </si>
  <si>
    <t>Suministro e Instalación de puerta polimetal (0.80x2.10) inc. Llavín</t>
  </si>
  <si>
    <t>Suministro e instalación de puerta de pino tratado (0.80x2.10)</t>
  </si>
  <si>
    <t>Suministro e instalación de puertas p/closets en pino tratado. Inc. Pintado en Caoba. (1.30m x 2.40m)</t>
  </si>
  <si>
    <t>Suministro e instalación de protectores en hierro (1.20x1.40)</t>
  </si>
  <si>
    <t>Suministro e Instalación de paños fijos en vidrio p/Puertas  (0.90x0.30) 16 unidades</t>
  </si>
  <si>
    <t>INSTALACIONES SANITARIAS</t>
  </si>
  <si>
    <t xml:space="preserve">Mantenimiento  Escalera (baranda de hierro y pasamanos de Madera)  (3.20 ml) 2 unidades </t>
  </si>
  <si>
    <t>12.-</t>
  </si>
  <si>
    <t>Lámpara plana de plafón 2x2 de 3T/17W,  electrónica completa</t>
  </si>
  <si>
    <t xml:space="preserve">Roseta de porcelana </t>
  </si>
  <si>
    <t>SUB-TOTAL TERCER NIVEL</t>
  </si>
  <si>
    <t xml:space="preserve">CUARTO PISO </t>
  </si>
  <si>
    <t>Suministro y colocación de descanso de escalera en Granito (principal) (0.40x0.40)</t>
  </si>
  <si>
    <t>Suministro y colocación de cerámica de Cocina (7.30 m2) 8 unidades (0.20x0.30)</t>
  </si>
  <si>
    <t>Suministro y colocación de cerámica en Baño. (7.70 m2) 8 unidades (0.20x0.30)</t>
  </si>
  <si>
    <t xml:space="preserve">Suministro y colocación de masilla en ventanas corredizas (1.20x1.40) 12 unidades </t>
  </si>
  <si>
    <t>Suministro e instalación de protectores de hierro en área de escalera  (5.28 m2)              2 unidades</t>
  </si>
  <si>
    <t>Interruptor simple  con su tapa</t>
  </si>
  <si>
    <t>Tomacorriente 120 Volt., con su tapa</t>
  </si>
  <si>
    <t>SUB-TOTAL CUARTO NIVEL</t>
  </si>
  <si>
    <t>QUINTO NIVEL</t>
  </si>
  <si>
    <t>Viga VA 0.15m x 0.20m, 2 ø3/8",estribos  Ø3/8" @ 0.20m</t>
  </si>
  <si>
    <t>SUB-TOTAL QUINTO NIVEL</t>
  </si>
  <si>
    <t xml:space="preserve">SEXTO NIVEL </t>
  </si>
  <si>
    <t>Demolición meseta de cocina (1.85mx 0.60m)</t>
  </si>
  <si>
    <t xml:space="preserve">Suministro y colocación de muros en durock a dos caras </t>
  </si>
  <si>
    <t>TERMINACION DE SUPERFICIE</t>
  </si>
  <si>
    <t>Suministro y colocación de cerámica de pared en cocina (7.30 m2) 8 unidades (0.20x0.30)</t>
  </si>
  <si>
    <t>Suministro y colocación de cerámica de pared en baño. (7.70 m2) 8 unidades (0.20x0.30)</t>
  </si>
  <si>
    <t>Suministro y colocación de masilla en ventanas corredizas (1.20x1.40) 12 unidades (inc. Instalación de protectores)</t>
  </si>
  <si>
    <t>SUB-TOTAL SEXTO NIVEL</t>
  </si>
  <si>
    <t xml:space="preserve">SEPTIMO NIVEL </t>
  </si>
  <si>
    <t>Desmonte de Puertas de Madera (0.80mx2.10m)  inc. Paño Fijo. (0.80m x 2.10m)</t>
  </si>
  <si>
    <t>Desmonte Plafond (en área baño)  (3.32m2)</t>
  </si>
  <si>
    <t>Columnas 0.15m x 0.20m, 4 Ø 3/8", est. Ø3/8" @ 0.20m, H=2.10mts</t>
  </si>
  <si>
    <t>Columnas 0.15m x 0.40m, 6 Ø3/8", est. Ø 3/8" @ 0.20m, H=2.10mts</t>
  </si>
  <si>
    <t>Columnas 0.15m x 0.27m, 4 ø3/8", est. Ø3/8" @ 0.20m, H=2.10mts</t>
  </si>
  <si>
    <t>Viga 0.15m x 0.20m, 2 ø3/8",est.  Ø3/8" @ 0.20m</t>
  </si>
  <si>
    <t xml:space="preserve">Suministro e Instalación  de muros en durock a dos caras </t>
  </si>
  <si>
    <t xml:space="preserve">Suministro e Instalación  de Fraguache columnas y vigas </t>
  </si>
  <si>
    <t xml:space="preserve">Suministro e Instalación  de Pañete columnas y vigas </t>
  </si>
  <si>
    <t xml:space="preserve">Suministro e Instalación  de Cantos en general </t>
  </si>
  <si>
    <t xml:space="preserve">Suministro e instalación de plafond PVC 2'x4' (H= 2.60 mts.)  (3.32m2) 8 unidades </t>
  </si>
  <si>
    <t>Suministro y colocación de pisos de granito fondo blanco en descanso de escalera (principal) (0.40x0.40)</t>
  </si>
  <si>
    <t>Suministro y colocación de huellas en granito (Escalera Principal)</t>
  </si>
  <si>
    <t>Pulido y brillado de pisos de granito (Incl. Pasillos, habitaciones y escaleras)</t>
  </si>
  <si>
    <t>Suministro y colocación de cerámica de pared en Cocina (7.35 m2) 8 unidades (0.20x0.30)</t>
  </si>
  <si>
    <t>Suministro y colocación de cerámica de pared en baños (7.70 m2) 8 unidades (0.20x0.30)</t>
  </si>
  <si>
    <t>Suministro e Instalación de meseta en marmolite p/Cocina.</t>
  </si>
  <si>
    <t>Suministro e Instalación de puerta polimetal (0.90x2.10) inc. Llavín</t>
  </si>
  <si>
    <t>e.</t>
  </si>
  <si>
    <t>Suministro de fregadero sencillo (una boca, incl. Mezcladora)</t>
  </si>
  <si>
    <t>Suministro y aplicación  de pintura de base Económica p/ Techo.</t>
  </si>
  <si>
    <t xml:space="preserve">Suministro y aplicación de pintura semigloss en muros interiores </t>
  </si>
  <si>
    <t>Suministro y aplicación de mantenimiento en protectores de patinillo</t>
  </si>
  <si>
    <t>Resane en revestimiento granito de escalera Principal (incl. Huellas, contra huellas y descanso)</t>
  </si>
  <si>
    <t>Mantenimiento de baranda de hierro y Pasamano de (Madera) en escalera  de acceso a 8vo nivel (3.20ml) 2 unidades</t>
  </si>
  <si>
    <t xml:space="preserve">Suministro e instalación de protector de hierro en área de escalera  (5.28 m2) 2 unidades </t>
  </si>
  <si>
    <t>SUB-TOTAL SEPTIMO NIVEL</t>
  </si>
  <si>
    <t xml:space="preserve">OCTAVO PISO </t>
  </si>
  <si>
    <t>Columnas 0.15m x 0.20m, 4 Ø 3/8", est. ø1/4" @ 0.20m, H=2.10mts</t>
  </si>
  <si>
    <t>Viga 0.15m x 0.20m, 4 Ø 3/8",est. Ø3/8" @ 0.20m</t>
  </si>
  <si>
    <t>Mantenimiento de baranda de hierro y Pasamano de (Madera) en escalera  de acceso  (3.20ml) 2 unidades</t>
  </si>
  <si>
    <t>Interruptor triple, con su tapa</t>
  </si>
  <si>
    <t>SUB-TOTAL OCTAVO NIVEL</t>
  </si>
  <si>
    <t xml:space="preserve">NOVENO PISO  </t>
  </si>
  <si>
    <t xml:space="preserve">PRELIMINARES </t>
  </si>
  <si>
    <t>Desmonte de puertas de madera (0.80x2.10)</t>
  </si>
  <si>
    <t xml:space="preserve">Desmonte de Paños Fijo sobre puertas de polimetal (0.90x0.30) 36 unidades </t>
  </si>
  <si>
    <t xml:space="preserve">m2 </t>
  </si>
  <si>
    <t xml:space="preserve">Remoción de plato de ducha de granito (0.90mx0.90m) </t>
  </si>
  <si>
    <t>PUERTAS</t>
  </si>
  <si>
    <t>Suministro e Instalación de puerta polimetal(0.90x2.10) inc. Llavín</t>
  </si>
  <si>
    <t xml:space="preserve">TERMINACION DE SUPERFICIE </t>
  </si>
  <si>
    <t xml:space="preserve">Suministro y colocación de Cantos en caja de ascensor </t>
  </si>
  <si>
    <t>Brillado y pulido en Descanso Escalera Principal en Granito</t>
  </si>
  <si>
    <t>Brillado y pulido de huellas y contrahuellas (Escalera Principal)</t>
  </si>
  <si>
    <t>Suministro e instalación de llavín corrientes para puertas de polimetal</t>
  </si>
  <si>
    <t>SUB-TOTAL NOVENO NIVEL</t>
  </si>
  <si>
    <t>DECIMO NIVEL</t>
  </si>
  <si>
    <t xml:space="preserve">Remoción de Paños Fijo sobre puertas de polimetal (0.90x0.30) 36 unidades </t>
  </si>
  <si>
    <t>Desmonte Closets de Madera (1.0m x 2.10m)</t>
  </si>
  <si>
    <t>Desmonte gabinetes de piso de cocina</t>
  </si>
  <si>
    <t>Desmonte gabinetes de pared de cocina</t>
  </si>
  <si>
    <t>Demolición meseta Cocina</t>
  </si>
  <si>
    <t>Desmonte Fregaderos</t>
  </si>
  <si>
    <t>Desmonte Plafond (en área baño)</t>
  </si>
  <si>
    <t>Demolición  Muros Aligerados (Yeso)</t>
  </si>
  <si>
    <t xml:space="preserve">Suministro e instalación de plafond PVC 2'x4' (H= 2.30 mts.) </t>
  </si>
  <si>
    <t xml:space="preserve">Suministro y colocación de Cantos en hueco de ascensor </t>
  </si>
  <si>
    <t>VARIOS GENERALES</t>
  </si>
  <si>
    <t>Pulido y brillado en descanso de escalera de Granito</t>
  </si>
  <si>
    <t>Pulido y brillado  de Huellas y contrahuellas (Escalera de acceso a 11vo. piso)</t>
  </si>
  <si>
    <t xml:space="preserve">Pulido y brillado Piso (pasillos,habitaciones, escalera principal y secundaria)  </t>
  </si>
  <si>
    <t>Limpieza en cerámica de cocina y baño (7.32 m2) 8 unidades</t>
  </si>
  <si>
    <t xml:space="preserve">Suministro e instalación de meseta en marmolite en cocinas  </t>
  </si>
  <si>
    <t>Pulido y brillado de escalones de granito de escalera Principal (huellas, contra huellas y descanso)</t>
  </si>
  <si>
    <t>SUB-TOTAL DECIMO NIVEL</t>
  </si>
  <si>
    <t>DECIMO PRIMER  NIVEL</t>
  </si>
  <si>
    <t>Remoción de Closets de Madera (1.30m x 2.40m)</t>
  </si>
  <si>
    <t>Remoción de gabinetes de cocina de pared (1.85mx 0.90m)</t>
  </si>
  <si>
    <t>Remoción de gabinetes de cocina de piso (1.85mx 0.90m)</t>
  </si>
  <si>
    <t>Pulido y brillado de pisos en área de pasillos y dormitorios</t>
  </si>
  <si>
    <t xml:space="preserve">Suministro de pileta revestida (incl. Ducha) </t>
  </si>
  <si>
    <t xml:space="preserve">Limpieza de cerámica en baños (7.32m2) 8 unidades </t>
  </si>
  <si>
    <t>SUB-TOTAL DECIMO PRIMER NIVEL</t>
  </si>
  <si>
    <t>DECIMO SEGUNDO NIVEL</t>
  </si>
  <si>
    <t>Desmonte puertas de madera (0.90x2.10) (Incl. Paño fijo)</t>
  </si>
  <si>
    <t xml:space="preserve">Desmonte de inodoros </t>
  </si>
  <si>
    <t xml:space="preserve">Desmonte de lavamanos </t>
  </si>
  <si>
    <t xml:space="preserve">Desmonte de orinales </t>
  </si>
  <si>
    <t xml:space="preserve">Remoción de piso de cerámica en baños </t>
  </si>
  <si>
    <t>Remoción de cerámica de pared en baños</t>
  </si>
  <si>
    <t>Demolición de muro de bloques de cristal usado como base de mostrador  (6.90m x 1.20m)</t>
  </si>
  <si>
    <t>Demolicion de muros de block de hormigon</t>
  </si>
  <si>
    <t xml:space="preserve">MUROS </t>
  </si>
  <si>
    <t>Suministro y colocación de resane de superficie de muros con goma</t>
  </si>
  <si>
    <t>TERMINACION DE PISO</t>
  </si>
  <si>
    <t>Suministro e instalación de pisos de cerámica en baños (0.30x0.30)</t>
  </si>
  <si>
    <t>Suministro e instalación de cerámica en muros de baños (0.20x0.30)</t>
  </si>
  <si>
    <t>Suministro y colocacion de puertas en vidrio y aluminio de una hoja (0.90 x 2.10) p3</t>
  </si>
  <si>
    <t>Suministro e instalación de puertas de PVC en baños (0.70x1.60)</t>
  </si>
  <si>
    <t>Suministro e Instalación de puerta polimetal  (0.80, 0.70 x2.10) inc. Llavín</t>
  </si>
  <si>
    <t xml:space="preserve">VENTANAS </t>
  </si>
  <si>
    <t xml:space="preserve">Suministro y colocación de masilla en ventanas corredizas (2.80x2.85) 7 unidades </t>
  </si>
  <si>
    <t xml:space="preserve">Suministro y colocación de masilla en ventanas corredizas (2.25x2.85) 2 unidades </t>
  </si>
  <si>
    <t xml:space="preserve">Suministro y colocación de masilla en ventanas corredizas (2.55x2.85) 3 unidades </t>
  </si>
  <si>
    <t xml:space="preserve">Suministro y colocación de masilla en ventanas corredizas (0.95x0.75) 2 unidades </t>
  </si>
  <si>
    <t xml:space="preserve">Suministro y colocación de masilla en ventanas corredizas (1.20x2.95) 1 unidades </t>
  </si>
  <si>
    <t xml:space="preserve">Suministro y colocación de masilla en vidrios fijos (10.20 x 2.75)m </t>
  </si>
  <si>
    <t xml:space="preserve">Suministro e instalacion de protectores de hierros en ventanas </t>
  </si>
  <si>
    <t>Suministro de lavamanos (incl. Mezcladora)</t>
  </si>
  <si>
    <t>Suministro de orinales</t>
  </si>
  <si>
    <t>Suministro y colocación de protectores de ventanas en patinillo</t>
  </si>
  <si>
    <t xml:space="preserve">Suministro e instalación de protector de hierro en área de escalera  (8.54 m2) 2 unidades </t>
  </si>
  <si>
    <t>Mantenimiento en escalera de hierro de acceso a área exterior de techo (Incl. 5 huellas de (0.85 x0.30) en tola corrugada, 1 descanso de (1.12x1.35), pasamano de H=0.90 ml, 3.00 ml longitud).</t>
  </si>
  <si>
    <t>Mantenimiento en tapa de cisterna (0.60x060) (Incl. Lijado y pintura)</t>
  </si>
  <si>
    <t xml:space="preserve">Pulido y brillado de pisos  </t>
  </si>
  <si>
    <t>A/A consola Split de 24000</t>
  </si>
  <si>
    <t>SUB-TOTAL DECIMO SEGUNDO NIVEL</t>
  </si>
  <si>
    <t xml:space="preserve">AREA DE SERVICIOS </t>
  </si>
  <si>
    <t>TRAMO DE ESCALERA PRINCIPAL</t>
  </si>
  <si>
    <t xml:space="preserve">Suministro e Instalación  de vidrios fijos  (1.22x1.76) 2 unidades c/nivel por 10 pisos </t>
  </si>
  <si>
    <t xml:space="preserve">Suministro e Instalación  de ventanas corredizas en vidrio y aluminio  (2.05x1.76) 1 unidades c/nivel por 10 pisos </t>
  </si>
  <si>
    <t>Sum.e Inst. de ventanas y paños fijos en cristal en ascensor exterior con marcos de aluminio color negro</t>
  </si>
  <si>
    <t>EXTERIOR</t>
  </si>
  <si>
    <t xml:space="preserve">Remoción de portón de hierro posterior (1.82x2.80) 2 unidades </t>
  </si>
  <si>
    <t>Suministro y colocación de  malla ciclónica  sobre verja perimetral ( incluye zabaleta )</t>
  </si>
  <si>
    <t xml:space="preserve">Suministro e instalación de alambre trinchera </t>
  </si>
  <si>
    <t xml:space="preserve">Suministro y colocación de portón en verja posterior (1.82 m x 2.80m) 2 unidades </t>
  </si>
  <si>
    <t>Suministro y construcción de pozo tubular para suministro de agua potable (incl. Bomba sumergible)</t>
  </si>
  <si>
    <t>3,-</t>
  </si>
  <si>
    <t>ACONDICIONAMIENTO EN CASETA DE PLANTA</t>
  </si>
  <si>
    <t>Suministro y aplicación de pintura acrílica interior</t>
  </si>
  <si>
    <t xml:space="preserve">Suministro y aplicación de pintura acrílica exterior </t>
  </si>
  <si>
    <t xml:space="preserve">Suministro y aplicación de impermeabilizante en techo de caseta de planta </t>
  </si>
  <si>
    <t>ACONDICIONAMIENTO EN CASETA DE BOMBA Y TANQUE</t>
  </si>
  <si>
    <t>Suministro y aplicación de pintura acrílica en techo</t>
  </si>
  <si>
    <t xml:space="preserve">Suministro y aplicación de mantenimiento en verja de  malla ciclónica </t>
  </si>
  <si>
    <t>Suministro y aplicación de pintura en base de bloques de 6” dos caras 3 líneas.</t>
  </si>
  <si>
    <t xml:space="preserve">Suministro y aplicación de pintura acrílica en exterior general </t>
  </si>
  <si>
    <t>SUB-TOTAL AREA DE SERVICIOS</t>
  </si>
  <si>
    <t xml:space="preserve">ANDAMIOS </t>
  </si>
  <si>
    <t>Suministro y colocación de andamios en exterior para aplicación de pintura</t>
  </si>
  <si>
    <t>SUB-TOTAL ANDAMIOS</t>
  </si>
  <si>
    <t>A.-</t>
  </si>
  <si>
    <t>PARTIDAS ELECTRICAS GENERALES</t>
  </si>
  <si>
    <t xml:space="preserve">Alambre de teléfono de 4 hilos </t>
  </si>
  <si>
    <t>rollo</t>
  </si>
  <si>
    <t xml:space="preserve">Tapes de gomas </t>
  </si>
  <si>
    <t>Tomacorrientes de 30 Amperes, 120V (con su tapa)</t>
  </si>
  <si>
    <t>Tomacorriente de 15 Amp. 220 Volt., con su tapa</t>
  </si>
  <si>
    <t>Bombillo de bajo consumo 15 wallt</t>
  </si>
  <si>
    <t>Interruptor treewey , con su tapa</t>
  </si>
  <si>
    <t xml:space="preserve">Alambres de data de 8 hilos </t>
  </si>
  <si>
    <t>pl</t>
  </si>
  <si>
    <t xml:space="preserve">Salida para data </t>
  </si>
  <si>
    <t>Tapa ciega Octagonal con N/K 1/2"</t>
  </si>
  <si>
    <t>Conector UF 1/2"</t>
  </si>
  <si>
    <t xml:space="preserve">Alambre  de Goma  # 14/3  </t>
  </si>
  <si>
    <t>13.-</t>
  </si>
  <si>
    <t>Alambre THHN AWG #10, ( Rojo)</t>
  </si>
  <si>
    <t>14.-</t>
  </si>
  <si>
    <t>Alambre THHN AWG #10,  (Blanco)</t>
  </si>
  <si>
    <t>15.-</t>
  </si>
  <si>
    <t>Alambre THHN AWG #12,  ( Rojo)</t>
  </si>
  <si>
    <t>16.-</t>
  </si>
  <si>
    <t>Alambre THHN AWG #12, (Blanco)</t>
  </si>
  <si>
    <t>17.-</t>
  </si>
  <si>
    <t>Alambre THHN AWG #8, (rojo)</t>
  </si>
  <si>
    <t>18.-</t>
  </si>
  <si>
    <t>Caja metálica 2x4,  con nocao de 1/2"</t>
  </si>
  <si>
    <t>19.-</t>
  </si>
  <si>
    <t>Caja metálica 2x4, con nocao de 3/4"</t>
  </si>
  <si>
    <t>20.-</t>
  </si>
  <si>
    <t>Tubo PVC de 3/4"x19', eléctrico</t>
  </si>
  <si>
    <t>21.-</t>
  </si>
  <si>
    <t>Tubo PVC de 1/2"x19', eléctrico</t>
  </si>
  <si>
    <t>22.-</t>
  </si>
  <si>
    <t>Curva PVC de 3/4", eléctrico</t>
  </si>
  <si>
    <t>23.-</t>
  </si>
  <si>
    <t>Curva PVC de 1/2", eléctrico</t>
  </si>
  <si>
    <t>24.-</t>
  </si>
  <si>
    <t>Tape de vinil 3M</t>
  </si>
  <si>
    <t>25.-</t>
  </si>
  <si>
    <t xml:space="preserve">Brakes de 20 amperes, grueso </t>
  </si>
  <si>
    <t>26.-</t>
  </si>
  <si>
    <t xml:space="preserve">Brakes de 30 amperes, grueso </t>
  </si>
  <si>
    <t>27.-</t>
  </si>
  <si>
    <t>Lampara de mercurio tipos secador 120 Voltios</t>
  </si>
  <si>
    <t>28.-</t>
  </si>
  <si>
    <t xml:space="preserve">Lampara  500 Wall </t>
  </si>
  <si>
    <t>29.-</t>
  </si>
  <si>
    <t>Tubería  Flex de 100 pies por 1/2</t>
  </si>
  <si>
    <t>30.-</t>
  </si>
  <si>
    <t>Tubos EMT 3/4 *10</t>
  </si>
  <si>
    <t>31-</t>
  </si>
  <si>
    <t>Tubo PVC de 1/2", 19</t>
  </si>
  <si>
    <t>32.-</t>
  </si>
  <si>
    <t xml:space="preserve">Caja 4*4 </t>
  </si>
  <si>
    <t>33.-</t>
  </si>
  <si>
    <t>Bomba de agua de 15 hp (Se pagara mediante presentación de factura y cheque cancelado)</t>
  </si>
  <si>
    <t>34.-</t>
  </si>
  <si>
    <t xml:space="preserve">Transformador pad monte de 300 kv </t>
  </si>
  <si>
    <t>35.-</t>
  </si>
  <si>
    <t xml:space="preserve">Alambre URD </t>
  </si>
  <si>
    <t>36.-</t>
  </si>
  <si>
    <t xml:space="preserve">Cono de alivio </t>
  </si>
  <si>
    <t>37.-</t>
  </si>
  <si>
    <t xml:space="preserve">A/A consola Split 12000BTU , instalación básica </t>
  </si>
  <si>
    <t>38.-</t>
  </si>
  <si>
    <t>Generador eléctrico  Capacidad  (300kw) o (350kw)  (Se pagara mediante presentación de factura y cheque cancelado)</t>
  </si>
  <si>
    <t>39.-</t>
  </si>
  <si>
    <t>Ascensor hidráulico capacidad ocho personas (8) 630 kg, once paradas  (Se pagara mediante presentación de factura y cheque cancelado)</t>
  </si>
  <si>
    <t>40.-</t>
  </si>
  <si>
    <t>Ascensor  hidráulico capacidad ocho personas (8) 630 kg, una parada en 12vo piso . (Se pagara mediante presentación de factura y cheque cancelado)</t>
  </si>
  <si>
    <t>SUB-TOTAL PARTIDAS ELECTRICAS GENERALES</t>
  </si>
  <si>
    <t xml:space="preserve">RESUMEN GENERAL </t>
  </si>
  <si>
    <t>SUB TOTAL  PRIMER NIVEL</t>
  </si>
  <si>
    <t>SUB TOTAL  SEGUNDO NIVEL</t>
  </si>
  <si>
    <t>SUB TOTAL  TERCER NIVEL</t>
  </si>
  <si>
    <t>SUB TOTAL  CUARTO NIVEL</t>
  </si>
  <si>
    <t>SUB TOTAL  QUINTO NIVEL</t>
  </si>
  <si>
    <t>SUB TOTAL  SEXTO NIVEL</t>
  </si>
  <si>
    <t>SUB TOTAL  SEPTIMO NIVEL</t>
  </si>
  <si>
    <t>SUB TOTAL  OCTAVO NIVEL</t>
  </si>
  <si>
    <t>SUB TOTAL  NOVENO NIVEL</t>
  </si>
  <si>
    <t>SUB TOTAL  DECIMO NIVEL</t>
  </si>
  <si>
    <t>SUB TOTAL  DECIMO PRIMER NIVEL</t>
  </si>
  <si>
    <t>SUB TOTAL  DECIMO SEGUNDO NIVEL</t>
  </si>
  <si>
    <t xml:space="preserve">SUB-TOTAL AREA DE SERVICIOS </t>
  </si>
  <si>
    <t>SUB-TOTAL INSTALACIONES ELECTRICAS EN EXTERIOR</t>
  </si>
  <si>
    <t xml:space="preserve">SUB TOTAL  </t>
  </si>
  <si>
    <t>LIMPIEZA FINAL</t>
  </si>
  <si>
    <t>a-</t>
  </si>
  <si>
    <t>Limpieza continua y  final</t>
  </si>
  <si>
    <t>SUB TOTAL  LIMPIEZA FINAL</t>
  </si>
  <si>
    <t>SUB-TOTAL GENERAL</t>
  </si>
  <si>
    <t>GASTOS  INDIRECTOS</t>
  </si>
  <si>
    <t>DIRECCIÓN  TÉCNICA</t>
  </si>
  <si>
    <t>INSPECCIÓN  Y SUPERVISIÓN  DE  OBRAS</t>
  </si>
  <si>
    <t xml:space="preserve">IMPREVISTOS </t>
  </si>
  <si>
    <t xml:space="preserve">SEGUROS Y FIANZAS </t>
  </si>
  <si>
    <t>GASTOS ADMINISTRATIVOS</t>
  </si>
  <si>
    <t xml:space="preserve">TRANSPORTE </t>
  </si>
  <si>
    <t xml:space="preserve">LEY -686 </t>
  </si>
  <si>
    <t xml:space="preserve">CODIA </t>
  </si>
  <si>
    <t>ITBIS ( 18% de la Dirección Técnica)</t>
  </si>
  <si>
    <t>SUB-TOTAL GASTOS  INDIRECTOS</t>
  </si>
  <si>
    <t xml:space="preserve">TOTAL GENERAL </t>
  </si>
  <si>
    <t>a)</t>
  </si>
  <si>
    <t xml:space="preserve">Presupuesto preparado de acuerdo a volante No.357-17   d/f 07 / 06 /2017 /  de la Dirección General de Edificaciones  del  MOPC </t>
  </si>
  <si>
    <t>b)</t>
  </si>
  <si>
    <t>c)</t>
  </si>
  <si>
    <t>Los volúmenes de este presupuesto serán pagados de acuerdo a levantamiento en obra y a las cubicaciones realizadas por la Supervisión y aprobada  por  MOPC.</t>
  </si>
  <si>
    <t>d)</t>
  </si>
  <si>
    <t>Los precios alzados (P.A.)  y todos los precios serán pagados en las cubicaciones mediante desglose de partidas previa autorización del MOPC .-</t>
  </si>
  <si>
    <t>e)</t>
  </si>
  <si>
    <t xml:space="preserve"> La partida de Inspección y  Supervisión de Obras  pertenece  al   MOPC.-</t>
  </si>
  <si>
    <t xml:space="preserve"> La partida de Imprevistos solo podrá ser utilizada  previa autorización  de  la D.G.E.  del   MOPC.-</t>
  </si>
  <si>
    <t>Santo Domingo, D. N.</t>
  </si>
  <si>
    <t>12  de Diciembre  del  2017</t>
  </si>
  <si>
    <t xml:space="preserve"> </t>
  </si>
  <si>
    <t>ml/vc</t>
  </si>
  <si>
    <t>LETRERO EN OBRA</t>
  </si>
  <si>
    <t>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</si>
</sst>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[$$-409]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1"/>
      <color indexed="8"/>
      <name val="Calibri"/>
      <family val="2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u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6">
    <xf numFmtId="0" fontId="0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" fontId="8" fillId="0" borderId="0" applyNumberFormat="0"/>
    <xf numFmtId="164" fontId="5" fillId="0" borderId="0"/>
    <xf numFmtId="43" fontId="3" fillId="0" borderId="0" applyFont="0" applyFill="0" applyBorder="0" applyAlignment="0" applyProtection="0"/>
    <xf numFmtId="0" fontId="8" fillId="0" borderId="0"/>
    <xf numFmtId="41" fontId="8" fillId="0" borderId="0" applyFont="0" applyFill="0" applyBorder="0" applyAlignment="0" applyProtection="0"/>
  </cellStyleXfs>
  <cellXfs count="142">
    <xf numFmtId="0" fontId="0" fillId="0" borderId="0" xfId="0"/>
    <xf numFmtId="4" fontId="4" fillId="0" borderId="0" xfId="1" applyNumberFormat="1" applyFont="1" applyFill="1" applyBorder="1" applyAlignment="1">
      <alignment horizontal="right"/>
    </xf>
    <xf numFmtId="4" fontId="4" fillId="0" borderId="0" xfId="2" applyNumberFormat="1" applyFont="1" applyFill="1" applyAlignment="1">
      <alignment horizontal="right"/>
    </xf>
    <xf numFmtId="0" fontId="6" fillId="0" borderId="0" xfId="0" applyFont="1" applyFill="1" applyAlignment="1">
      <alignment horizontal="left"/>
    </xf>
    <xf numFmtId="4" fontId="4" fillId="0" borderId="0" xfId="1" applyNumberFormat="1" applyFont="1" applyFill="1" applyBorder="1" applyAlignment="1">
      <alignment horizontal="center"/>
    </xf>
    <xf numFmtId="49" fontId="6" fillId="0" borderId="0" xfId="0" applyNumberFormat="1" applyFont="1" applyFill="1" applyAlignment="1">
      <alignment horizontal="right" vertical="center"/>
    </xf>
    <xf numFmtId="4" fontId="6" fillId="0" borderId="0" xfId="2" applyNumberFormat="1" applyFont="1" applyFill="1" applyAlignment="1">
      <alignment horizontal="right"/>
    </xf>
    <xf numFmtId="0" fontId="6" fillId="0" borderId="0" xfId="0" applyFont="1" applyFill="1"/>
    <xf numFmtId="49" fontId="4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 wrapText="1"/>
    </xf>
    <xf numFmtId="4" fontId="6" fillId="0" borderId="0" xfId="2" applyNumberFormat="1" applyFont="1" applyFill="1" applyBorder="1" applyAlignment="1">
      <alignment horizontal="right"/>
    </xf>
    <xf numFmtId="4" fontId="6" fillId="0" borderId="0" xfId="0" applyNumberFormat="1" applyFont="1" applyFill="1" applyBorder="1" applyAlignment="1">
      <alignment horizontal="center"/>
    </xf>
    <xf numFmtId="4" fontId="4" fillId="0" borderId="0" xfId="2" applyNumberFormat="1" applyFont="1" applyFill="1" applyBorder="1" applyAlignment="1">
      <alignment horizontal="right"/>
    </xf>
    <xf numFmtId="0" fontId="4" fillId="0" borderId="1" xfId="3" applyFont="1" applyFill="1" applyBorder="1" applyAlignment="1">
      <alignment horizontal="right" vertical="center"/>
    </xf>
    <xf numFmtId="0" fontId="4" fillId="0" borderId="2" xfId="3" applyFont="1" applyFill="1" applyBorder="1" applyAlignment="1">
      <alignment horizontal="center" vertical="center" wrapText="1"/>
    </xf>
    <xf numFmtId="4" fontId="4" fillId="0" borderId="2" xfId="4" applyNumberFormat="1" applyFont="1" applyFill="1" applyBorder="1" applyAlignment="1">
      <alignment horizontal="center"/>
    </xf>
    <xf numFmtId="4" fontId="4" fillId="0" borderId="2" xfId="3" applyNumberFormat="1" applyFont="1" applyFill="1" applyBorder="1" applyAlignment="1">
      <alignment horizontal="center"/>
    </xf>
    <xf numFmtId="4" fontId="4" fillId="0" borderId="2" xfId="5" applyNumberFormat="1" applyFont="1" applyFill="1" applyBorder="1" applyAlignment="1">
      <alignment horizontal="center"/>
    </xf>
    <xf numFmtId="4" fontId="4" fillId="0" borderId="3" xfId="2" applyNumberFormat="1" applyFont="1" applyFill="1" applyBorder="1" applyAlignment="1">
      <alignment horizontal="center"/>
    </xf>
    <xf numFmtId="0" fontId="6" fillId="0" borderId="0" xfId="3" applyFont="1" applyFill="1" applyAlignment="1">
      <alignment horizontal="center"/>
    </xf>
    <xf numFmtId="1" fontId="7" fillId="0" borderId="0" xfId="6" applyNumberFormat="1" applyFont="1" applyFill="1" applyAlignment="1">
      <alignment horizontal="center" vertical="center"/>
    </xf>
    <xf numFmtId="0" fontId="8" fillId="0" borderId="0" xfId="6" applyFont="1" applyFill="1"/>
    <xf numFmtId="4" fontId="8" fillId="0" borderId="0" xfId="7" applyNumberFormat="1" applyFont="1" applyFill="1" applyAlignment="1"/>
    <xf numFmtId="4" fontId="7" fillId="0" borderId="0" xfId="6" applyNumberFormat="1" applyFont="1" applyFill="1" applyAlignment="1">
      <alignment horizontal="right"/>
    </xf>
    <xf numFmtId="4" fontId="4" fillId="0" borderId="0" xfId="7" applyNumberFormat="1" applyFont="1" applyFill="1" applyAlignment="1">
      <alignment horizontal="right"/>
    </xf>
    <xf numFmtId="1" fontId="4" fillId="0" borderId="0" xfId="6" applyNumberFormat="1" applyFont="1" applyFill="1" applyAlignment="1">
      <alignment horizontal="center" vertical="center"/>
    </xf>
    <xf numFmtId="0" fontId="4" fillId="0" borderId="0" xfId="6" applyFont="1" applyFill="1" applyAlignment="1">
      <alignment vertical="center"/>
    </xf>
    <xf numFmtId="4" fontId="6" fillId="0" borderId="0" xfId="7" applyNumberFormat="1" applyFont="1" applyFill="1" applyAlignment="1"/>
    <xf numFmtId="4" fontId="4" fillId="0" borderId="0" xfId="6" applyNumberFormat="1" applyFont="1" applyFill="1" applyAlignment="1">
      <alignment horizontal="right"/>
    </xf>
    <xf numFmtId="0" fontId="6" fillId="0" borderId="0" xfId="6" applyFont="1" applyFill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" fontId="6" fillId="0" borderId="0" xfId="7" applyNumberFormat="1" applyFont="1" applyFill="1" applyAlignment="1">
      <alignment horizontal="right"/>
    </xf>
    <xf numFmtId="0" fontId="6" fillId="0" borderId="0" xfId="0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43" fontId="4" fillId="0" borderId="0" xfId="7" applyFont="1" applyFill="1" applyAlignment="1">
      <alignment horizontal="right"/>
    </xf>
    <xf numFmtId="0" fontId="6" fillId="0" borderId="0" xfId="0" applyFont="1" applyFill="1" applyBorder="1" applyAlignment="1">
      <alignment vertical="center"/>
    </xf>
    <xf numFmtId="4" fontId="6" fillId="0" borderId="0" xfId="0" applyNumberFormat="1" applyFont="1" applyFill="1" applyBorder="1" applyAlignment="1"/>
    <xf numFmtId="0" fontId="6" fillId="0" borderId="0" xfId="6" applyFont="1" applyFill="1" applyAlignment="1"/>
    <xf numFmtId="43" fontId="6" fillId="0" borderId="0" xfId="7" applyFont="1" applyFill="1" applyAlignment="1"/>
    <xf numFmtId="43" fontId="6" fillId="0" borderId="0" xfId="7" applyFont="1" applyFill="1" applyAlignment="1">
      <alignment horizontal="right"/>
    </xf>
    <xf numFmtId="43" fontId="6" fillId="0" borderId="0" xfId="7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4" fontId="6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43" fontId="4" fillId="0" borderId="0" xfId="7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3" fontId="4" fillId="0" borderId="0" xfId="8" applyFont="1" applyFill="1" applyBorder="1" applyAlignment="1">
      <alignment horizontal="center"/>
    </xf>
    <xf numFmtId="43" fontId="6" fillId="0" borderId="0" xfId="8" applyFont="1" applyFill="1" applyBorder="1" applyAlignment="1"/>
    <xf numFmtId="49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/>
    </xf>
    <xf numFmtId="4" fontId="9" fillId="0" borderId="0" xfId="7" applyNumberFormat="1" applyFont="1" applyFill="1" applyAlignment="1">
      <alignment horizontal="right"/>
    </xf>
    <xf numFmtId="0" fontId="6" fillId="0" borderId="0" xfId="6" applyFont="1" applyFill="1" applyAlignment="1">
      <alignment horizontal="center" vertical="center"/>
    </xf>
    <xf numFmtId="49" fontId="6" fillId="0" borderId="0" xfId="6" applyNumberFormat="1" applyFont="1" applyFill="1" applyAlignment="1">
      <alignment horizontal="center"/>
    </xf>
    <xf numFmtId="0" fontId="6" fillId="0" borderId="0" xfId="6" applyFont="1" applyFill="1" applyAlignment="1">
      <alignment vertical="justify" wrapText="1"/>
    </xf>
    <xf numFmtId="1" fontId="4" fillId="0" borderId="0" xfId="6" applyNumberFormat="1" applyFont="1" applyFill="1" applyAlignment="1">
      <alignment horizontal="center"/>
    </xf>
    <xf numFmtId="0" fontId="4" fillId="0" borderId="0" xfId="6" applyFont="1" applyFill="1" applyAlignment="1"/>
    <xf numFmtId="0" fontId="6" fillId="0" borderId="0" xfId="0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center" wrapText="1"/>
    </xf>
    <xf numFmtId="0" fontId="6" fillId="0" borderId="0" xfId="6" applyFont="1" applyFill="1" applyAlignment="1">
      <alignment wrapText="1"/>
    </xf>
    <xf numFmtId="0" fontId="6" fillId="0" borderId="0" xfId="0" applyFont="1" applyFill="1" applyBorder="1" applyAlignment="1"/>
    <xf numFmtId="49" fontId="4" fillId="0" borderId="0" xfId="6" applyNumberFormat="1" applyFont="1" applyFill="1" applyAlignment="1">
      <alignment horizontal="center"/>
    </xf>
    <xf numFmtId="4" fontId="6" fillId="0" borderId="0" xfId="6" applyNumberFormat="1" applyFont="1" applyFill="1" applyAlignment="1">
      <alignment horizontal="center"/>
    </xf>
    <xf numFmtId="0" fontId="6" fillId="0" borderId="0" xfId="6" applyFont="1" applyFill="1" applyAlignment="1">
      <alignment horizontal="center"/>
    </xf>
    <xf numFmtId="0" fontId="4" fillId="0" borderId="0" xfId="6" applyFont="1" applyFill="1" applyAlignment="1">
      <alignment horizontal="right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/>
    <xf numFmtId="4" fontId="6" fillId="0" borderId="0" xfId="0" applyNumberFormat="1" applyFont="1" applyFill="1" applyBorder="1" applyAlignment="1">
      <alignment wrapText="1"/>
    </xf>
    <xf numFmtId="43" fontId="6" fillId="0" borderId="0" xfId="7" applyFont="1" applyFill="1" applyBorder="1" applyAlignment="1">
      <alignment vertical="center"/>
    </xf>
    <xf numFmtId="43" fontId="6" fillId="0" borderId="0" xfId="8" applyFont="1" applyFill="1" applyBorder="1" applyAlignment="1">
      <alignment horizont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/>
    </xf>
    <xf numFmtId="4" fontId="4" fillId="0" borderId="0" xfId="0" applyNumberFormat="1" applyFont="1" applyFill="1" applyBorder="1" applyAlignment="1"/>
    <xf numFmtId="0" fontId="4" fillId="0" borderId="0" xfId="0" applyFont="1" applyFill="1" applyBorder="1" applyAlignment="1"/>
    <xf numFmtId="4" fontId="6" fillId="0" borderId="0" xfId="7" applyNumberFormat="1" applyFont="1" applyFill="1" applyAlignment="1">
      <alignment horizontal="center"/>
    </xf>
    <xf numFmtId="0" fontId="4" fillId="0" borderId="0" xfId="0" applyFont="1" applyFill="1" applyBorder="1"/>
    <xf numFmtId="0" fontId="9" fillId="0" borderId="0" xfId="0" applyFont="1" applyFill="1" applyBorder="1" applyAlignment="1">
      <alignment wrapText="1"/>
    </xf>
    <xf numFmtId="43" fontId="6" fillId="0" borderId="0" xfId="0" applyNumberFormat="1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4" fillId="0" borderId="0" xfId="6" applyFont="1" applyFill="1" applyAlignment="1">
      <alignment horizontal="center"/>
    </xf>
    <xf numFmtId="0" fontId="6" fillId="0" borderId="0" xfId="10" applyFont="1" applyFill="1" applyAlignment="1">
      <alignment horizontal="right" vertical="center"/>
    </xf>
    <xf numFmtId="0" fontId="4" fillId="0" borderId="0" xfId="3" applyFont="1" applyFill="1" applyAlignment="1">
      <alignment vertical="center" wrapText="1"/>
    </xf>
    <xf numFmtId="4" fontId="4" fillId="0" borderId="0" xfId="10" applyNumberFormat="1" applyFont="1" applyFill="1" applyAlignment="1">
      <alignment horizontal="right" wrapText="1"/>
    </xf>
    <xf numFmtId="4" fontId="4" fillId="0" borderId="0" xfId="10" applyNumberFormat="1" applyFont="1" applyFill="1" applyBorder="1" applyAlignment="1">
      <alignment horizontal="right"/>
    </xf>
    <xf numFmtId="4" fontId="4" fillId="0" borderId="0" xfId="10" applyNumberFormat="1" applyFont="1" applyFill="1" applyAlignment="1">
      <alignment horizontal="right"/>
    </xf>
    <xf numFmtId="4" fontId="6" fillId="0" borderId="0" xfId="10" applyNumberFormat="1" applyFont="1" applyFill="1"/>
    <xf numFmtId="43" fontId="4" fillId="0" borderId="0" xfId="1" applyFont="1" applyFill="1" applyAlignment="1">
      <alignment horizontal="right" wrapText="1"/>
    </xf>
    <xf numFmtId="0" fontId="4" fillId="0" borderId="0" xfId="3" applyFont="1" applyFill="1" applyAlignment="1">
      <alignment horizontal="left" vertical="center" wrapText="1"/>
    </xf>
    <xf numFmtId="43" fontId="4" fillId="0" borderId="0" xfId="0" applyNumberFormat="1" applyFont="1" applyFill="1" applyAlignment="1">
      <alignment horizontal="right"/>
    </xf>
    <xf numFmtId="4" fontId="4" fillId="0" borderId="0" xfId="10" applyNumberFormat="1" applyFont="1" applyFill="1" applyAlignment="1">
      <alignment vertical="center" wrapText="1"/>
    </xf>
    <xf numFmtId="4" fontId="6" fillId="0" borderId="0" xfId="10" applyNumberFormat="1" applyFont="1" applyFill="1" applyAlignment="1">
      <alignment horizontal="right"/>
    </xf>
    <xf numFmtId="4" fontId="6" fillId="0" borderId="0" xfId="10" applyNumberFormat="1" applyFont="1" applyFill="1" applyAlignment="1">
      <alignment horizontal="center"/>
    </xf>
    <xf numFmtId="4" fontId="6" fillId="0" borderId="0" xfId="10" applyNumberFormat="1" applyFont="1" applyFill="1" applyBorder="1" applyAlignment="1">
      <alignment horizontal="right"/>
    </xf>
    <xf numFmtId="4" fontId="6" fillId="0" borderId="0" xfId="10" applyNumberFormat="1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10" fontId="6" fillId="0" borderId="0" xfId="2" applyNumberFormat="1" applyFont="1" applyFill="1" applyAlignment="1">
      <alignment horizontal="right"/>
    </xf>
    <xf numFmtId="0" fontId="6" fillId="0" borderId="0" xfId="0" applyFont="1" applyFill="1" applyAlignment="1">
      <alignment horizontal="right"/>
    </xf>
    <xf numFmtId="49" fontId="6" fillId="0" borderId="0" xfId="0" applyNumberFormat="1" applyFont="1" applyFill="1" applyAlignment="1">
      <alignment horizontal="center" vertical="center"/>
    </xf>
    <xf numFmtId="0" fontId="6" fillId="0" borderId="0" xfId="10" applyFont="1" applyFill="1" applyAlignment="1">
      <alignment horizontal="center"/>
    </xf>
    <xf numFmtId="4" fontId="6" fillId="0" borderId="0" xfId="10" applyNumberFormat="1" applyFont="1" applyFill="1" applyAlignment="1">
      <alignment vertical="center"/>
    </xf>
    <xf numFmtId="0" fontId="6" fillId="0" borderId="0" xfId="0" applyFont="1" applyFill="1" applyAlignment="1">
      <alignment horizontal="left" vertical="justify" wrapText="1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right"/>
    </xf>
    <xf numFmtId="0" fontId="6" fillId="0" borderId="0" xfId="11" applyNumberFormat="1" applyFont="1" applyFill="1" applyAlignment="1">
      <alignment horizontal="right" vertical="center"/>
    </xf>
    <xf numFmtId="0" fontId="6" fillId="0" borderId="0" xfId="11" applyNumberFormat="1" applyFont="1" applyFill="1" applyAlignment="1">
      <alignment horizontal="left" vertical="center" wrapText="1"/>
    </xf>
    <xf numFmtId="0" fontId="6" fillId="0" borderId="0" xfId="11" applyNumberFormat="1" applyFont="1" applyFill="1"/>
    <xf numFmtId="164" fontId="6" fillId="0" borderId="0" xfId="12" applyFont="1" applyFill="1"/>
    <xf numFmtId="0" fontId="6" fillId="0" borderId="0" xfId="14" applyFont="1" applyFill="1" applyAlignment="1">
      <alignment horizontal="center"/>
    </xf>
    <xf numFmtId="0" fontId="6" fillId="0" borderId="0" xfId="14" applyFont="1" applyFill="1" applyAlignment="1">
      <alignment horizontal="right" vertical="center"/>
    </xf>
    <xf numFmtId="0" fontId="4" fillId="0" borderId="0" xfId="14" applyFont="1" applyFill="1" applyAlignment="1">
      <alignment horizontal="center"/>
    </xf>
    <xf numFmtId="4" fontId="6" fillId="0" borderId="0" xfId="15" applyNumberFormat="1" applyFont="1" applyFill="1" applyBorder="1" applyAlignment="1">
      <alignment horizontal="right"/>
    </xf>
    <xf numFmtId="4" fontId="6" fillId="0" borderId="0" xfId="15" applyNumberFormat="1" applyFont="1" applyFill="1" applyBorder="1" applyAlignment="1">
      <alignment horizontal="center"/>
    </xf>
    <xf numFmtId="4" fontId="4" fillId="0" borderId="0" xfId="15" applyNumberFormat="1" applyFont="1" applyFill="1" applyBorder="1" applyAlignment="1">
      <alignment horizontal="right"/>
    </xf>
    <xf numFmtId="4" fontId="4" fillId="0" borderId="0" xfId="0" applyNumberFormat="1" applyFont="1" applyFill="1" applyBorder="1" applyAlignment="1">
      <alignment horizontal="right"/>
    </xf>
    <xf numFmtId="4" fontId="6" fillId="0" borderId="0" xfId="0" applyNumberFormat="1" applyFont="1" applyFill="1" applyAlignment="1">
      <alignment horizontal="right"/>
    </xf>
    <xf numFmtId="4" fontId="4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right" vertical="center"/>
    </xf>
    <xf numFmtId="0" fontId="6" fillId="0" borderId="0" xfId="14" applyFont="1" applyFill="1"/>
    <xf numFmtId="0" fontId="4" fillId="0" borderId="0" xfId="0" applyFont="1" applyFill="1" applyBorder="1" applyAlignment="1">
      <alignment horizontal="right" vertical="center"/>
    </xf>
    <xf numFmtId="4" fontId="2" fillId="0" borderId="0" xfId="0" applyNumberFormat="1" applyFont="1" applyFill="1" applyBorder="1" applyAlignment="1">
      <alignment horizontal="left" vertical="center"/>
    </xf>
    <xf numFmtId="2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/>
    </xf>
    <xf numFmtId="49" fontId="7" fillId="0" borderId="0" xfId="0" applyNumberFormat="1" applyFont="1" applyFill="1" applyAlignment="1">
      <alignment horizontal="left" vertical="center"/>
    </xf>
    <xf numFmtId="0" fontId="4" fillId="0" borderId="0" xfId="6" applyFont="1" applyFill="1" applyAlignment="1">
      <alignment horizontal="right" vertical="justify"/>
    </xf>
    <xf numFmtId="4" fontId="4" fillId="0" borderId="0" xfId="6" applyNumberFormat="1" applyFont="1" applyFill="1" applyAlignment="1">
      <alignment horizontal="right"/>
    </xf>
    <xf numFmtId="0" fontId="4" fillId="0" borderId="0" xfId="0" applyFont="1" applyFill="1" applyBorder="1" applyAlignment="1">
      <alignment horizontal="left" vertical="center"/>
    </xf>
    <xf numFmtId="0" fontId="4" fillId="0" borderId="0" xfId="3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justify" wrapText="1"/>
    </xf>
    <xf numFmtId="4" fontId="4" fillId="0" borderId="0" xfId="10" applyNumberFormat="1" applyFont="1" applyFill="1" applyAlignment="1">
      <alignment horizontal="right" wrapText="1"/>
    </xf>
    <xf numFmtId="4" fontId="6" fillId="0" borderId="0" xfId="1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right" vertical="center"/>
    </xf>
    <xf numFmtId="0" fontId="6" fillId="0" borderId="0" xfId="11" applyNumberFormat="1" applyFont="1" applyFill="1" applyAlignment="1">
      <alignment vertical="center" wrapText="1"/>
    </xf>
    <xf numFmtId="4" fontId="4" fillId="0" borderId="0" xfId="15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</cellXfs>
  <cellStyles count="16">
    <cellStyle name="Millares [0] 3" xfId="15"/>
    <cellStyle name="Millares [0] 5" xfId="4"/>
    <cellStyle name="Millares 10 2" xfId="7"/>
    <cellStyle name="Millares 2" xfId="1"/>
    <cellStyle name="Millares 2 2 2 2" xfId="13"/>
    <cellStyle name="Millares 3 2 2" xfId="2"/>
    <cellStyle name="Millares 4 2" xfId="8"/>
    <cellStyle name="Millares 9" xfId="5"/>
    <cellStyle name="Normal" xfId="0" builtinId="0"/>
    <cellStyle name="Normal 15" xfId="12"/>
    <cellStyle name="Normal 16" xfId="6"/>
    <cellStyle name="Normal 2 2" xfId="3"/>
    <cellStyle name="Normal 8 2" xfId="10"/>
    <cellStyle name="Normal_EDIFICIO VILLA OLIMPICA" xfId="11"/>
    <cellStyle name="Normal_RESIDENCIAL SAN ANDRES 2" xfId="14"/>
    <cellStyle name="Porcentaje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147207</xdr:colOff>
      <xdr:row>1</xdr:row>
      <xdr:rowOff>8658</xdr:rowOff>
    </xdr:from>
    <xdr:to>
      <xdr:col>6</xdr:col>
      <xdr:colOff>384268</xdr:colOff>
      <xdr:row>2</xdr:row>
      <xdr:rowOff>146202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0682" y="208683"/>
          <a:ext cx="1122886" cy="328044"/>
        </a:xfrm>
        <a:prstGeom prst="rect">
          <a:avLst/>
        </a:prstGeom>
      </xdr:spPr>
    </xdr:pic>
    <xdr:clientData/>
  </xdr:twoCellAnchor>
  <xdr:oneCellAnchor>
    <xdr:from>
      <xdr:col>5</xdr:col>
      <xdr:colOff>147207</xdr:colOff>
      <xdr:row>1</xdr:row>
      <xdr:rowOff>8658</xdr:rowOff>
    </xdr:from>
    <xdr:ext cx="1123082" cy="328044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0682" y="208683"/>
          <a:ext cx="1123082" cy="32804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rtidas%20Electricas%20Terminaci&#243;n%20Construcci&#243;n%20Albergue%20Ni&#241;os%20Huerfanos%20de%20Moc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Ing-6068a73cbf6/Mis%20documentos/Documents%20and%20Settings/GLEINIER/Escritorio/Documentos%20Compartidos%20(Donald-Geovanny)/Presupuestos%20TRANSPARENTADOS/Omar%20CD%20System/Presupuesto%20Nave%20Omar%20CD%20VER.%20TECH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Ingmet-pre-01/mis%20documentos/DONALD%20PC%20VOL%202/METRO/INGENIERIA%20METALICA/PASARELA%20ESTACION%20ISABELA/PASARELA%20PEATONAL%20ESTACION%20ISABEL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/DATOSCUB/Proyectos%20Especiales/Obras%20Sector%20Salud%20(H-S)%202000/NORTE/Santiago/Cub.%20Reparacion%20Sub-centro%20de%20Salud%20Licey,%20Santiago%20(2)(Incremento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nald/My%20Documents/Documentos%20Compartidos%20(Donald-Geovanny)/Presupuestos%20TRANSPARENTADOS/Omar%20CD%20System/Presupuesto%20Nave%20Omar%20CD%20VER.%20TECH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NICO-JOMARU\Users\Public\Documents\2006%2001%20Ene%20Text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An&#225;lisis%201,%202,%203/Copia%20de%20Analisi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%20Proyect\CANADA%20REPARTO%20PERALTA\CUBICACION%20FINAL%20ETAPA%201%20rev.%2022%20ENE%20200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0.0.0.18/Users/Users/supervision/AppData/Local/Microsoft/Windows/Temporary%20Internet%20Files/Low/Content.IE5/ALDN6VTN/CARPETA%20GENERAL/San%20Francisco%20de%20Macoris/Analisis%20de%20Precios%20Unitario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eefs01/kfwpresupuesto/Documents%20and%20Settings/Soraya%20%20Mora/My%20Documents/SEE-KFW/BAHORUCO%20(NEIBA)/Documentos%20Soraya/SEE-2003/A.%20DE%20C.%20ARROYO%20PALM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bencosme/Downloads/Administrador%20de%20Obras%208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dor01/ingenieria/Documents%20and%20Settings/Raul%20N.%20%20Rizek/My%20Documents/Carretera%20Sto.%20Dgo.%20-%20Samana/Precios%20Rincon%20de%20Molinillo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Eva%20L.%20JImenez%20Pagan\My%20Documents\Banco%20Central\Martin%20Fernandez%20-%20Calles\Presup.%20dise&#241;o%20original%20(30-mar-04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jgonzalez\My%20Documents\OBRAS%20PUBLICAS%202011----PROYECTO\New%20Folder\DESTACAMENTO%20PADRE%20LAS%20CASAS\PRESUPUESTO%20CUARTEL%20P.N%20PADRE%20LAS%20CASAS\curso%20codia\Analisis%20de%20costos%20actualizado%20Jomaru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PROYECTO%20PIEDRA%20BLANCA/JOEL/APC/InaconsaACT/Volumenes%20del%20Presupuesto/bPrimer%20Nivel/CIAceros%201erN.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Documents%20and%20Settings/JOEL/APC/InaconsaACT/Soportes%20Analisis,Presupuestos,Controles/BPreliminar/Soportes%20Grales.Controles%20de%20Obr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Documents%20and%20Settings/Ray/Escritorio/Presupuesto%20Habitacional%20Piedra%20BlancaX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CARPETAS%20DEPTO.%20PRESUPUESTOS/YANEL%20FERNANDEZ/sanchez%20ramirez/iteco/EDIFICIO%20ADMINISTRATIVO%20ITECO/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rsonal\Presupuesto%20Residencial%20Nicole%20I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%20Proyect\DESTOC\otross\PRESUPUESTO%20SABADO.%20MARLYNG\Canada%20Peralta\Documents%20and%20Settings\Administrator\My%20Documents\BACKUP%20JULIO\wandel\escritorio%201\PRESUPUESTOS\San%20Pedro%20de%20Macoris\PRESUPUESTO%20E-SPM-023-01-0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a&#241;ada%20de%20Santiago\PRESUPUESTO_CANADA_REPARTO_PERALTA%20por%20macm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Documents%20and%20Settings/Tony%20Hernandez/Mis%20documentos/presupuesto/presupuesto/SANCHEZ%20CURIEL/CADENA%20MAR%20PROYECTO/LOLIN%20NAVE%20PTA%20CAN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yanel\PERSONALTRABAJOS\mayra\Presupuesto%20escuela%20de%2024%20aulas%20desan_juan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Luis%20Mota\My%20Documents\Arq.%20Fajar\CDE\Planos\Subestaci&#243;n%20Duverg&#233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RABAJO%20OBRAS%20PUBLICAS\TRIBUNAL%20CONST\01%20IE%2012020A%20Tribunal%20Constitucional%20OC%201PV%20CASETA%20PLANT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ardo%20Leslie/Documents/PRESUPUESTO%20GARDEN%20TOWER%20(Autosaved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/presupuesto/CARPETAS%20DEPTO.%20PRESUPUESTOS/FERNANDEZ/ANALISIS/Copia%20de%20UCLAS-COMENCE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Presupuesto%20destacamento%20T1%2028-10-1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Users\yanel\Documents\PERSONALTRABAJOS\CUPIDO\PROYECTO%20MICHEL%20MARIE\PRESUPUESTO%20RESIDENCIAL%20MICHELLE%20MARIE%20modif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JAJAJA\Desktop\PROYECTOS\colina%20definitivo2\G.A.1(07junio2005)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ime/Documents/Oficina%20Comision%20Desarrollo%20Provincial/Iglesia%20Catalina/Iglesia%20Catalina%20(version%201)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Gleinier/e/Documents%20and%20Settings/Ing.%20Tony%20Hernandez/Escritorio/Comedor%20Juegos%20Regionales%20Bayaguan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Copynet-17/E/LICITACION%20VILLAS%20TIPO%20PRESIDENCIAL%20BISONO/Villa%20%20Presidencial4,5,6%20BISONO-ultimo%20DEFINITIVO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Investigador/amell%20(d)/DONALD%20EXELL/D'%20DONALD/D'%20RaSol/presupuesto/presupuesto/Pres.%20Cubierta%20Altar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adp/AppData/Local/Temp/Rar$DIa0.969/ANALISIS/MURO%20DE%20GAVIONES%20RIO%20PANSO/Presupuesto%20Canalizacion%20rio%20Ocoa,%20%20%20R.D.,jio%202012%20-%20copia%20(1)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JAJAJA\Desktop\PROYECTOS\colina%20definitivo2\Presupuesto%20Colina%20ben\ACACIA%20be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Users/yanel/Documents/PERSONALTRABAJOS/YANEL%200IS0E/YANEL%20FERNANDEZ/ITECO/edf.%20administrativo/PRESUPUESTO%20edificio%20administrativo%20ITEC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Investigador/amell%20(d)/DONALD%20EXELL/D'%20DONALD/D'%20RaSol/presupuesto/presupuesto/antony's/SANCHEZ%20CURIEL/DSD%20(tanques%20falconbridge+varios)/nave%20fadoc%202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talicas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-03/Almacen%20(D)/LP/Mis%20doc.%20of/OZORIA%202006/LAS%20AMERICAS/PRESUPUESTO/PRES.%20TUNEL%20CHARLE%20REV%20ABRIL%2007/TUNEL%20CHARLES%20ABRIL%2007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Ingmet-pre-01/mis%20documentos/donald%20geobanny/Barrick/Paquete%20II/PIT%20OFFICE/PRESUPUESTO%20PIT%20OFFICE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/presupuesto/Documents%20and%20Settings/yfernandez/Mis%20documentos/poyectos/PRESUPUESTO%20RESIDENCIA%20ORQUIDEA%20TIPO%20A%20definitivo%20AGOSTO2006(1)(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presupuesto%20donald%202007/DONALD%20PC%20VOL%202/Archivo%20Horacio/Proyectos%20Ingenieria%20Metalica/Concurso%20Mao/Presupuestos/Presupuesto%20gener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Ingmet-pre-01/mis%20documentos/Documents%20and%20Settings/GLEINIER/Escritorio/Documentos%20Compartidos%20(Donald-Geovanny)/Presupuestos%20TRANSPARENTADOS/Omar%20CD%20System/Presupuesto%20Nave%20Omar%20CD%20VER.%20TECH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/p-especi/Obras%20Sector%20Salud%20(H-S)%202000/NORTE/Santiago/Cub.%20Policlinica%20en%20el%20Sector%20La%20Joya,%20palom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Ingmet-pre-01/mis%20documentos/presupuesto%20donald%202007/DONALD%20PC%20VOL%202/Archivo%20Horacio/Proyectos%20Ingenieria%20Metalica/Concurso%20Mao/Presupuestos/Presupuesto%20gen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."/>
      <sheetName val="analisis Electrico"/>
      <sheetName val="Presup_"/>
    </sheetNames>
    <sheetDataSet>
      <sheetData sheetId="0"/>
      <sheetData sheetId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5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5">
          <cell r="F5">
            <v>22</v>
          </cell>
        </row>
        <row r="773">
          <cell r="G773">
            <v>2.7450293706293705</v>
          </cell>
        </row>
        <row r="1453">
          <cell r="G1453">
            <v>1.18</v>
          </cell>
        </row>
        <row r="1534">
          <cell r="G1534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04">
          <cell r="G2304">
            <v>1.1582807182752932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32">
          <cell r="G2432">
            <v>1.499981906661326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5"/>
    </sheetNames>
    <sheetDataSet>
      <sheetData sheetId="0" refreshError="1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Sheet4"/>
      <sheetName val="Resu"/>
      <sheetName val="Ana"/>
      <sheetName val="Indice"/>
    </sheetNames>
    <sheetDataSet>
      <sheetData sheetId="0" refreshError="1"/>
      <sheetData sheetId="1" refreshError="1">
        <row r="582">
          <cell r="E582">
            <v>115.6</v>
          </cell>
        </row>
        <row r="584">
          <cell r="E584">
            <v>425000</v>
          </cell>
        </row>
        <row r="592">
          <cell r="E592">
            <v>543000</v>
          </cell>
        </row>
      </sheetData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1">
          <cell r="F11">
            <v>2274.5</v>
          </cell>
        </row>
        <row r="15">
          <cell r="F15">
            <v>2253</v>
          </cell>
        </row>
        <row r="19">
          <cell r="F19">
            <v>2253</v>
          </cell>
        </row>
        <row r="23">
          <cell r="F23">
            <v>2253</v>
          </cell>
        </row>
        <row r="27">
          <cell r="F27">
            <v>2253</v>
          </cell>
        </row>
        <row r="31">
          <cell r="F31">
            <v>2253</v>
          </cell>
        </row>
        <row r="35">
          <cell r="F35">
            <v>2253</v>
          </cell>
        </row>
        <row r="39">
          <cell r="F39">
            <v>2253</v>
          </cell>
        </row>
        <row r="43">
          <cell r="F43">
            <v>2253</v>
          </cell>
        </row>
        <row r="47">
          <cell r="F47">
            <v>2253</v>
          </cell>
        </row>
        <row r="51">
          <cell r="F51">
            <v>2253</v>
          </cell>
        </row>
        <row r="55">
          <cell r="F55">
            <v>2253</v>
          </cell>
        </row>
        <row r="59">
          <cell r="F59">
            <v>2253</v>
          </cell>
        </row>
        <row r="72">
          <cell r="F72">
            <v>694.65000000000009</v>
          </cell>
        </row>
        <row r="82">
          <cell r="F82">
            <v>818.43000000000006</v>
          </cell>
        </row>
        <row r="92">
          <cell r="F92">
            <v>904.86000000000013</v>
          </cell>
        </row>
        <row r="106">
          <cell r="F106">
            <v>614.06000000000006</v>
          </cell>
        </row>
        <row r="128">
          <cell r="F128">
            <v>2906.2199999999993</v>
          </cell>
        </row>
        <row r="139">
          <cell r="F139">
            <v>549.68000000000006</v>
          </cell>
        </row>
        <row r="150">
          <cell r="F150">
            <v>677.57</v>
          </cell>
        </row>
        <row r="161">
          <cell r="F161">
            <v>898.62</v>
          </cell>
        </row>
        <row r="172">
          <cell r="F172">
            <v>851.17000000000019</v>
          </cell>
        </row>
        <row r="183">
          <cell r="F183">
            <v>782.29000000000008</v>
          </cell>
        </row>
        <row r="194">
          <cell r="F194">
            <v>928.58000000000015</v>
          </cell>
        </row>
        <row r="205">
          <cell r="F205">
            <v>984.30000000000018</v>
          </cell>
        </row>
        <row r="216">
          <cell r="F216">
            <v>1487.0700000000004</v>
          </cell>
        </row>
        <row r="227">
          <cell r="F227">
            <v>1557.4700000000005</v>
          </cell>
        </row>
        <row r="238">
          <cell r="F238">
            <v>1483.9900000000002</v>
          </cell>
        </row>
        <row r="248">
          <cell r="F248">
            <v>1902.3000000000004</v>
          </cell>
        </row>
        <row r="253">
          <cell r="F253">
            <v>2338.06</v>
          </cell>
        </row>
        <row r="258">
          <cell r="F258">
            <v>1318.24</v>
          </cell>
        </row>
        <row r="263">
          <cell r="F263">
            <v>1324.1200000000001</v>
          </cell>
        </row>
        <row r="290">
          <cell r="F290">
            <v>14374.57</v>
          </cell>
        </row>
        <row r="291">
          <cell r="F291">
            <v>804.85</v>
          </cell>
        </row>
        <row r="327">
          <cell r="F327">
            <v>29660.49</v>
          </cell>
        </row>
        <row r="328">
          <cell r="F328">
            <v>880.92</v>
          </cell>
        </row>
        <row r="342">
          <cell r="F342">
            <v>4207.68</v>
          </cell>
        </row>
        <row r="343">
          <cell r="F343">
            <v>420.77</v>
          </cell>
        </row>
        <row r="352">
          <cell r="F352">
            <v>389.54999999999995</v>
          </cell>
        </row>
        <row r="359">
          <cell r="F359">
            <v>427.78999999999996</v>
          </cell>
        </row>
        <row r="366">
          <cell r="F366">
            <v>18.79</v>
          </cell>
        </row>
        <row r="371">
          <cell r="F371">
            <v>15.9</v>
          </cell>
        </row>
        <row r="375">
          <cell r="F375">
            <v>41.23</v>
          </cell>
        </row>
        <row r="380">
          <cell r="F380">
            <v>28.060000000000002</v>
          </cell>
        </row>
        <row r="387">
          <cell r="F387">
            <v>166.18</v>
          </cell>
        </row>
        <row r="392">
          <cell r="F392">
            <v>135.55000000000001</v>
          </cell>
        </row>
        <row r="399">
          <cell r="F399">
            <v>141.18</v>
          </cell>
        </row>
        <row r="407">
          <cell r="F407">
            <v>251.52999999999997</v>
          </cell>
        </row>
        <row r="415">
          <cell r="F415">
            <v>188.22</v>
          </cell>
        </row>
        <row r="423">
          <cell r="F423">
            <v>269.83999999999997</v>
          </cell>
        </row>
        <row r="430">
          <cell r="F430">
            <v>240.45999999999998</v>
          </cell>
        </row>
        <row r="438">
          <cell r="F438">
            <v>150.42000000000002</v>
          </cell>
        </row>
        <row r="443">
          <cell r="F443">
            <v>47.64</v>
          </cell>
        </row>
        <row r="448">
          <cell r="F448">
            <v>81.81</v>
          </cell>
        </row>
        <row r="453">
          <cell r="F453">
            <v>93.97999999999999</v>
          </cell>
        </row>
        <row r="458">
          <cell r="F458">
            <v>69.75</v>
          </cell>
        </row>
        <row r="467">
          <cell r="F467">
            <v>1134.3499999999999</v>
          </cell>
        </row>
        <row r="473">
          <cell r="F473">
            <v>1248.3999999999999</v>
          </cell>
        </row>
        <row r="479">
          <cell r="F479">
            <v>1002.25</v>
          </cell>
        </row>
        <row r="485">
          <cell r="F485">
            <v>1324.46</v>
          </cell>
        </row>
        <row r="491">
          <cell r="F491">
            <v>1661.6599999999999</v>
          </cell>
        </row>
        <row r="509">
          <cell r="F509">
            <v>1354.47</v>
          </cell>
        </row>
        <row r="515">
          <cell r="F515">
            <v>1274.4199999999998</v>
          </cell>
        </row>
        <row r="521">
          <cell r="F521">
            <v>1700.69</v>
          </cell>
        </row>
        <row r="527">
          <cell r="F527">
            <v>1068.3</v>
          </cell>
        </row>
        <row r="542">
          <cell r="F542">
            <v>15217.250000000002</v>
          </cell>
        </row>
        <row r="546">
          <cell r="F546">
            <v>17516.64</v>
          </cell>
        </row>
        <row r="550">
          <cell r="F550">
            <v>17674.7</v>
          </cell>
        </row>
        <row r="570">
          <cell r="F570">
            <v>19646.91</v>
          </cell>
        </row>
        <row r="574">
          <cell r="F574">
            <v>19867.61</v>
          </cell>
        </row>
        <row r="579">
          <cell r="F579">
            <v>21720.720000000001</v>
          </cell>
        </row>
        <row r="583">
          <cell r="F583">
            <v>24024.530000000002</v>
          </cell>
        </row>
        <row r="596">
          <cell r="F596">
            <v>13715.240000000002</v>
          </cell>
        </row>
        <row r="600">
          <cell r="F600">
            <v>13935.939999999999</v>
          </cell>
        </row>
        <row r="613">
          <cell r="F613">
            <v>13667.82</v>
          </cell>
        </row>
        <row r="617">
          <cell r="F617">
            <v>13888.519999999999</v>
          </cell>
        </row>
        <row r="630">
          <cell r="F630">
            <v>10257.959999999999</v>
          </cell>
        </row>
        <row r="634">
          <cell r="F634">
            <v>10478.66</v>
          </cell>
        </row>
        <row r="648">
          <cell r="F648">
            <v>10664.240000000002</v>
          </cell>
        </row>
        <row r="652">
          <cell r="F652">
            <v>9891.2999999999993</v>
          </cell>
        </row>
        <row r="666">
          <cell r="F666">
            <v>10111.719999999999</v>
          </cell>
        </row>
        <row r="670">
          <cell r="F670">
            <v>9097.26</v>
          </cell>
        </row>
        <row r="683">
          <cell r="F683">
            <v>12077.480000000001</v>
          </cell>
        </row>
        <row r="687">
          <cell r="F687">
            <v>11856.78</v>
          </cell>
        </row>
        <row r="700">
          <cell r="F700">
            <v>21807.11</v>
          </cell>
        </row>
        <row r="705">
          <cell r="F705">
            <v>21807.11</v>
          </cell>
        </row>
        <row r="710">
          <cell r="F710">
            <v>21807.11</v>
          </cell>
        </row>
        <row r="715">
          <cell r="F715">
            <v>21807.11</v>
          </cell>
        </row>
        <row r="728">
          <cell r="F728">
            <v>16292.18</v>
          </cell>
        </row>
        <row r="733">
          <cell r="F733">
            <v>16292.18</v>
          </cell>
        </row>
        <row r="756">
          <cell r="F756">
            <v>16244.759999999998</v>
          </cell>
        </row>
        <row r="761">
          <cell r="F761">
            <v>16552.739999999998</v>
          </cell>
        </row>
        <row r="766">
          <cell r="F766">
            <v>16244.759999999998</v>
          </cell>
        </row>
        <row r="771">
          <cell r="F771">
            <v>16552.739999999998</v>
          </cell>
        </row>
        <row r="777">
          <cell r="F777">
            <v>16508.25</v>
          </cell>
        </row>
        <row r="782">
          <cell r="F782">
            <v>16552.739999999998</v>
          </cell>
        </row>
        <row r="788">
          <cell r="F788">
            <v>16508.25</v>
          </cell>
        </row>
        <row r="793">
          <cell r="F793">
            <v>16552.739999999998</v>
          </cell>
        </row>
        <row r="806">
          <cell r="F806">
            <v>12834.9</v>
          </cell>
        </row>
        <row r="811">
          <cell r="F811">
            <v>13079.970000000001</v>
          </cell>
        </row>
        <row r="817">
          <cell r="F817">
            <v>13044.57</v>
          </cell>
        </row>
        <row r="822">
          <cell r="F822">
            <v>13079.970000000001</v>
          </cell>
        </row>
        <row r="836">
          <cell r="F836">
            <v>13241.18</v>
          </cell>
        </row>
        <row r="841">
          <cell r="F841">
            <v>13509.470000000001</v>
          </cell>
        </row>
        <row r="847">
          <cell r="F847">
            <v>13241.18</v>
          </cell>
        </row>
        <row r="852">
          <cell r="F852">
            <v>13509.470000000001</v>
          </cell>
        </row>
        <row r="859">
          <cell r="F859">
            <v>13470.720000000001</v>
          </cell>
        </row>
        <row r="864">
          <cell r="F864">
            <v>13509.470000000001</v>
          </cell>
        </row>
        <row r="871">
          <cell r="F871">
            <v>13470.720000000001</v>
          </cell>
        </row>
        <row r="876">
          <cell r="F876">
            <v>13509.470000000001</v>
          </cell>
        </row>
        <row r="890">
          <cell r="F890">
            <v>12467.96</v>
          </cell>
        </row>
        <row r="895">
          <cell r="F895">
            <v>11977.32</v>
          </cell>
        </row>
        <row r="902">
          <cell r="F902">
            <v>12727.3</v>
          </cell>
        </row>
        <row r="907">
          <cell r="F907">
            <v>12771.08</v>
          </cell>
        </row>
        <row r="920">
          <cell r="F920">
            <v>14456.350000000002</v>
          </cell>
        </row>
        <row r="925">
          <cell r="F925">
            <v>14936.05</v>
          </cell>
        </row>
        <row r="931">
          <cell r="F931">
            <v>14866.76</v>
          </cell>
        </row>
        <row r="936">
          <cell r="F936">
            <v>14936.05</v>
          </cell>
        </row>
        <row r="949">
          <cell r="F949">
            <v>16402.82</v>
          </cell>
        </row>
        <row r="954">
          <cell r="F954">
            <v>16710.8</v>
          </cell>
        </row>
        <row r="960">
          <cell r="F960">
            <v>16666.309999999998</v>
          </cell>
        </row>
        <row r="965">
          <cell r="F965">
            <v>16710.8</v>
          </cell>
        </row>
        <row r="978">
          <cell r="F978">
            <v>12992.96</v>
          </cell>
        </row>
        <row r="983">
          <cell r="F983">
            <v>13238.03</v>
          </cell>
        </row>
        <row r="989">
          <cell r="F989">
            <v>13202.630000000001</v>
          </cell>
        </row>
        <row r="994">
          <cell r="F994">
            <v>13238.03</v>
          </cell>
        </row>
        <row r="1008">
          <cell r="F1008">
            <v>13399.240000000002</v>
          </cell>
        </row>
        <row r="1013">
          <cell r="F1013">
            <v>13667.529999999999</v>
          </cell>
        </row>
        <row r="1019">
          <cell r="F1019">
            <v>13399.24</v>
          </cell>
        </row>
        <row r="1024">
          <cell r="F1024">
            <v>13667.529999999999</v>
          </cell>
        </row>
        <row r="1031">
          <cell r="F1031">
            <v>13628.779999999999</v>
          </cell>
        </row>
        <row r="1036">
          <cell r="F1036">
            <v>13667.529999999999</v>
          </cell>
        </row>
        <row r="1043">
          <cell r="F1043">
            <v>13628.779999999999</v>
          </cell>
        </row>
        <row r="1048">
          <cell r="F1048">
            <v>13667.529999999999</v>
          </cell>
        </row>
        <row r="1062">
          <cell r="F1062">
            <v>12626.02</v>
          </cell>
        </row>
        <row r="1067">
          <cell r="F1067">
            <v>12135.380000000001</v>
          </cell>
        </row>
        <row r="1074">
          <cell r="F1074">
            <v>12885.36</v>
          </cell>
        </row>
        <row r="1079">
          <cell r="F1079">
            <v>12929.14</v>
          </cell>
        </row>
        <row r="1092">
          <cell r="F1092">
            <v>14591.780000000002</v>
          </cell>
        </row>
        <row r="1097">
          <cell r="F1097">
            <v>15071.48</v>
          </cell>
        </row>
        <row r="1103">
          <cell r="F1103">
            <v>15002.19</v>
          </cell>
        </row>
        <row r="1108">
          <cell r="F1108">
            <v>15071.48</v>
          </cell>
        </row>
        <row r="1121">
          <cell r="F1121">
            <v>16664.399999999998</v>
          </cell>
        </row>
        <row r="1126">
          <cell r="F1126">
            <v>16972.379999999997</v>
          </cell>
        </row>
        <row r="1132">
          <cell r="F1132">
            <v>16927.89</v>
          </cell>
        </row>
        <row r="1137">
          <cell r="F1137">
            <v>16972.379999999997</v>
          </cell>
        </row>
        <row r="1150">
          <cell r="F1150">
            <v>13254.539999999999</v>
          </cell>
        </row>
        <row r="1155">
          <cell r="F1155">
            <v>13499.61</v>
          </cell>
        </row>
        <row r="1161">
          <cell r="F1161">
            <v>13464.21</v>
          </cell>
        </row>
        <row r="1166">
          <cell r="F1166">
            <v>13499.61</v>
          </cell>
        </row>
        <row r="1180">
          <cell r="F1180">
            <v>13660.82</v>
          </cell>
        </row>
        <row r="1185">
          <cell r="F1185">
            <v>13929.11</v>
          </cell>
        </row>
        <row r="1191">
          <cell r="F1191">
            <v>13660.82</v>
          </cell>
        </row>
        <row r="1196">
          <cell r="F1196">
            <v>13929.11</v>
          </cell>
        </row>
        <row r="1203">
          <cell r="F1203">
            <v>13890.36</v>
          </cell>
        </row>
        <row r="1208">
          <cell r="F1208">
            <v>13929.11</v>
          </cell>
        </row>
        <row r="1215">
          <cell r="F1215">
            <v>13890.36</v>
          </cell>
        </row>
        <row r="1220">
          <cell r="F1220">
            <v>13929.11</v>
          </cell>
        </row>
        <row r="1234">
          <cell r="F1234">
            <v>12887.599999999999</v>
          </cell>
        </row>
        <row r="1239">
          <cell r="F1239">
            <v>12396.96</v>
          </cell>
        </row>
        <row r="1246">
          <cell r="F1246">
            <v>13146.939999999999</v>
          </cell>
        </row>
        <row r="1251">
          <cell r="F1251">
            <v>13190.72</v>
          </cell>
        </row>
        <row r="1264">
          <cell r="F1264">
            <v>14853.36</v>
          </cell>
        </row>
        <row r="1269">
          <cell r="F1269">
            <v>15333.06</v>
          </cell>
        </row>
        <row r="1275">
          <cell r="F1275">
            <v>15263.77</v>
          </cell>
        </row>
        <row r="1280">
          <cell r="F1280">
            <v>15333.06</v>
          </cell>
        </row>
        <row r="1295">
          <cell r="F1295">
            <v>12646.11</v>
          </cell>
        </row>
        <row r="1307">
          <cell r="F1307">
            <v>12866.81</v>
          </cell>
        </row>
        <row r="1343">
          <cell r="F1343">
            <v>10926.86</v>
          </cell>
        </row>
        <row r="1355">
          <cell r="F1355">
            <v>11147.56</v>
          </cell>
        </row>
        <row r="1371">
          <cell r="F1371">
            <v>25487.59</v>
          </cell>
        </row>
        <row r="1384">
          <cell r="F1384">
            <v>25708.29</v>
          </cell>
        </row>
        <row r="1397">
          <cell r="F1397">
            <v>19088.740000000002</v>
          </cell>
        </row>
        <row r="1410">
          <cell r="F1410">
            <v>19309.440000000002</v>
          </cell>
        </row>
        <row r="1448">
          <cell r="F1448">
            <v>16184.390000000001</v>
          </cell>
        </row>
        <row r="1460">
          <cell r="F1460">
            <v>16405.09</v>
          </cell>
        </row>
        <row r="1473">
          <cell r="F1473">
            <v>28064.53</v>
          </cell>
        </row>
        <row r="1486">
          <cell r="F1486">
            <v>21665.68</v>
          </cell>
        </row>
        <row r="1498">
          <cell r="F1498">
            <v>18761.330000000002</v>
          </cell>
        </row>
        <row r="1513">
          <cell r="F1513">
            <v>8380.77</v>
          </cell>
        </row>
        <row r="1517">
          <cell r="F1517">
            <v>8380.77</v>
          </cell>
        </row>
        <row r="1522">
          <cell r="F1522">
            <v>8520.83</v>
          </cell>
        </row>
        <row r="1527">
          <cell r="F1527">
            <v>8520.83</v>
          </cell>
        </row>
        <row r="1539">
          <cell r="F1539">
            <v>7299.48</v>
          </cell>
        </row>
        <row r="1543">
          <cell r="F1543">
            <v>7299.48</v>
          </cell>
        </row>
        <row r="1548">
          <cell r="F1548">
            <v>7414.67</v>
          </cell>
        </row>
        <row r="1553">
          <cell r="F1553">
            <v>7414.67</v>
          </cell>
        </row>
        <row r="1565">
          <cell r="F1565">
            <v>10680.16</v>
          </cell>
        </row>
        <row r="1569">
          <cell r="F1569">
            <v>10680.16</v>
          </cell>
        </row>
        <row r="1574">
          <cell r="F1574">
            <v>10820.220000000001</v>
          </cell>
        </row>
        <row r="1579">
          <cell r="F1579">
            <v>10820.220000000001</v>
          </cell>
        </row>
        <row r="1591">
          <cell r="F1591">
            <v>9598.869999999999</v>
          </cell>
        </row>
        <row r="1595">
          <cell r="F1595">
            <v>9598.8700000000008</v>
          </cell>
        </row>
        <row r="1600">
          <cell r="F1600">
            <v>9714.06</v>
          </cell>
        </row>
        <row r="1605">
          <cell r="F1605">
            <v>9714.06</v>
          </cell>
        </row>
        <row r="1621">
          <cell r="F1621">
            <v>14802.09</v>
          </cell>
        </row>
        <row r="1625">
          <cell r="F1625">
            <v>14802.09</v>
          </cell>
        </row>
        <row r="1630">
          <cell r="F1630">
            <v>14941.89</v>
          </cell>
        </row>
        <row r="1635">
          <cell r="F1635">
            <v>14941.89</v>
          </cell>
        </row>
        <row r="1648">
          <cell r="F1648">
            <v>14960.150000000001</v>
          </cell>
        </row>
        <row r="1652">
          <cell r="F1652">
            <v>14960.15</v>
          </cell>
        </row>
        <row r="1657">
          <cell r="F1657">
            <v>15099.95</v>
          </cell>
        </row>
        <row r="1662">
          <cell r="F1662">
            <v>15099.95</v>
          </cell>
        </row>
        <row r="1675">
          <cell r="F1675">
            <v>15221.73</v>
          </cell>
        </row>
        <row r="1679">
          <cell r="F1679">
            <v>15221.73</v>
          </cell>
        </row>
        <row r="1684">
          <cell r="F1684">
            <v>15361.53</v>
          </cell>
        </row>
        <row r="1689">
          <cell r="F1689">
            <v>15361.53</v>
          </cell>
        </row>
        <row r="1702">
          <cell r="F1702">
            <v>12270.74</v>
          </cell>
        </row>
        <row r="1706">
          <cell r="F1706">
            <v>12270.74</v>
          </cell>
        </row>
        <row r="1711">
          <cell r="F1711">
            <v>12375.720000000001</v>
          </cell>
        </row>
        <row r="1716">
          <cell r="F1716">
            <v>12375.720000000001</v>
          </cell>
        </row>
        <row r="1729">
          <cell r="F1729">
            <v>12428.8</v>
          </cell>
        </row>
        <row r="1733">
          <cell r="F1733">
            <v>12428.800000000001</v>
          </cell>
        </row>
        <row r="1738">
          <cell r="F1738">
            <v>12533.78</v>
          </cell>
        </row>
        <row r="1743">
          <cell r="F1743">
            <v>12533.78</v>
          </cell>
        </row>
        <row r="1756">
          <cell r="F1756">
            <v>16983.34</v>
          </cell>
        </row>
        <row r="1760">
          <cell r="F1760">
            <v>16983.34</v>
          </cell>
        </row>
        <row r="1765">
          <cell r="F1765">
            <v>17356.36</v>
          </cell>
        </row>
        <row r="1770">
          <cell r="F1770">
            <v>17356.36</v>
          </cell>
        </row>
        <row r="1783">
          <cell r="F1783">
            <v>13814.14</v>
          </cell>
        </row>
        <row r="1787">
          <cell r="F1787">
            <v>13814.140000000001</v>
          </cell>
        </row>
        <row r="1792">
          <cell r="F1792">
            <v>14000.650000000001</v>
          </cell>
        </row>
        <row r="1797">
          <cell r="F1797">
            <v>14000.650000000001</v>
          </cell>
        </row>
        <row r="1810">
          <cell r="F1810">
            <v>17244.919999999998</v>
          </cell>
        </row>
        <row r="1814">
          <cell r="F1814">
            <v>17244.920000000002</v>
          </cell>
        </row>
        <row r="1819">
          <cell r="F1819">
            <v>17617.940000000002</v>
          </cell>
        </row>
        <row r="1824">
          <cell r="F1824">
            <v>17617.940000000002</v>
          </cell>
        </row>
        <row r="1837">
          <cell r="F1837">
            <v>14075.719999999998</v>
          </cell>
        </row>
        <row r="1841">
          <cell r="F1841">
            <v>14075.720000000001</v>
          </cell>
        </row>
        <row r="1846">
          <cell r="F1846">
            <v>14262.23</v>
          </cell>
        </row>
        <row r="1851">
          <cell r="F1851">
            <v>14262.23</v>
          </cell>
        </row>
        <row r="1866">
          <cell r="F1866">
            <v>14648.619999999999</v>
          </cell>
        </row>
        <row r="1871">
          <cell r="F1871">
            <v>14648.619999999999</v>
          </cell>
        </row>
        <row r="1876">
          <cell r="F1876">
            <v>14648.619999999999</v>
          </cell>
        </row>
        <row r="1881">
          <cell r="F1881">
            <v>14648.619999999999</v>
          </cell>
        </row>
        <row r="1885">
          <cell r="F1885">
            <v>14591.769999999999</v>
          </cell>
        </row>
        <row r="1890">
          <cell r="F1890">
            <v>14591.769999999999</v>
          </cell>
        </row>
        <row r="1896">
          <cell r="F1896">
            <v>14591.769999999999</v>
          </cell>
        </row>
        <row r="1901">
          <cell r="F1901">
            <v>14591.769999999999</v>
          </cell>
        </row>
        <row r="1913">
          <cell r="F1913">
            <v>16948.009999999998</v>
          </cell>
        </row>
        <row r="1918">
          <cell r="F1918">
            <v>16948.010000000002</v>
          </cell>
        </row>
        <row r="1923">
          <cell r="F1923">
            <v>16948.010000000002</v>
          </cell>
        </row>
        <row r="1928">
          <cell r="F1928">
            <v>16948.010000000002</v>
          </cell>
        </row>
        <row r="1940">
          <cell r="F1940">
            <v>17106.07</v>
          </cell>
        </row>
        <row r="1945">
          <cell r="F1945">
            <v>17106.07</v>
          </cell>
        </row>
        <row r="1950">
          <cell r="F1950">
            <v>17106.07</v>
          </cell>
        </row>
        <row r="1955">
          <cell r="F1955">
            <v>17106.07</v>
          </cell>
        </row>
        <row r="1967">
          <cell r="F1967">
            <v>17367.649999999998</v>
          </cell>
        </row>
        <row r="1972">
          <cell r="F1972">
            <v>17367.650000000001</v>
          </cell>
        </row>
        <row r="1977">
          <cell r="F1977">
            <v>17367.650000000001</v>
          </cell>
        </row>
        <row r="1982">
          <cell r="F1982">
            <v>17367.650000000001</v>
          </cell>
        </row>
        <row r="1998">
          <cell r="F1998">
            <v>12271.2</v>
          </cell>
        </row>
        <row r="2004">
          <cell r="F2004">
            <v>12558.26</v>
          </cell>
        </row>
        <row r="2017">
          <cell r="F2017">
            <v>9874.07</v>
          </cell>
        </row>
        <row r="2023">
          <cell r="F2023">
            <v>10094.75</v>
          </cell>
        </row>
        <row r="2036">
          <cell r="F2036">
            <v>9508.7599999999984</v>
          </cell>
        </row>
        <row r="2042">
          <cell r="F2042">
            <v>9753.3100000000013</v>
          </cell>
        </row>
        <row r="2056">
          <cell r="F2056">
            <v>8107.4699999999993</v>
          </cell>
        </row>
        <row r="2061">
          <cell r="F2061">
            <v>8107.4699999999993</v>
          </cell>
        </row>
        <row r="2068">
          <cell r="F2068">
            <v>8295.43</v>
          </cell>
        </row>
        <row r="2081">
          <cell r="F2081">
            <v>14570.59</v>
          </cell>
        </row>
        <row r="2086">
          <cell r="F2086">
            <v>14906.109999999999</v>
          </cell>
        </row>
        <row r="2092">
          <cell r="F2092">
            <v>14857.65</v>
          </cell>
        </row>
        <row r="2098">
          <cell r="F2098">
            <v>14906.109999999999</v>
          </cell>
        </row>
        <row r="2111">
          <cell r="F2111">
            <v>12173.46</v>
          </cell>
        </row>
        <row r="2116">
          <cell r="F2116">
            <v>12431.4</v>
          </cell>
        </row>
        <row r="2122">
          <cell r="F2122">
            <v>12394.14</v>
          </cell>
        </row>
        <row r="2128">
          <cell r="F2128">
            <v>12431.4</v>
          </cell>
        </row>
        <row r="2141">
          <cell r="F2141">
            <v>11808.15</v>
          </cell>
        </row>
        <row r="2146">
          <cell r="F2146">
            <v>12093.99</v>
          </cell>
        </row>
        <row r="2152">
          <cell r="F2152">
            <v>12052.7</v>
          </cell>
        </row>
        <row r="2158">
          <cell r="F2158">
            <v>12093.99</v>
          </cell>
        </row>
        <row r="2172">
          <cell r="F2172">
            <v>10406.86</v>
          </cell>
        </row>
        <row r="2177">
          <cell r="F2177">
            <v>10626.55</v>
          </cell>
        </row>
        <row r="2184">
          <cell r="F2184">
            <v>10594.82</v>
          </cell>
        </row>
        <row r="2191">
          <cell r="F2191">
            <v>10626.55</v>
          </cell>
        </row>
        <row r="2198">
          <cell r="F2198">
            <v>10594.82</v>
          </cell>
        </row>
        <row r="2205">
          <cell r="F2205">
            <v>10626.55</v>
          </cell>
        </row>
        <row r="2218">
          <cell r="F2218">
            <v>14728.650000000001</v>
          </cell>
        </row>
        <row r="2223">
          <cell r="F2223">
            <v>15064.17</v>
          </cell>
        </row>
        <row r="2229">
          <cell r="F2229">
            <v>15015.710000000001</v>
          </cell>
        </row>
        <row r="2235">
          <cell r="F2235">
            <v>15064.17</v>
          </cell>
        </row>
        <row r="2248">
          <cell r="F2248">
            <v>12331.52</v>
          </cell>
        </row>
        <row r="2253">
          <cell r="F2253">
            <v>12589.46</v>
          </cell>
        </row>
        <row r="2259">
          <cell r="F2259">
            <v>12552.199999999999</v>
          </cell>
        </row>
        <row r="2265">
          <cell r="F2265">
            <v>12589.46</v>
          </cell>
        </row>
        <row r="2278">
          <cell r="F2278">
            <v>11966.21</v>
          </cell>
        </row>
        <row r="2283">
          <cell r="F2283">
            <v>12252.05</v>
          </cell>
        </row>
        <row r="2289">
          <cell r="F2289">
            <v>12210.76</v>
          </cell>
        </row>
        <row r="2295">
          <cell r="F2295">
            <v>12252.05</v>
          </cell>
        </row>
        <row r="2309">
          <cell r="F2309">
            <v>10564.919999999998</v>
          </cell>
        </row>
        <row r="2314">
          <cell r="F2314">
            <v>10784.61</v>
          </cell>
        </row>
        <row r="2321">
          <cell r="F2321">
            <v>10752.88</v>
          </cell>
        </row>
        <row r="2328">
          <cell r="F2328">
            <v>10784.61</v>
          </cell>
        </row>
        <row r="2335">
          <cell r="F2335">
            <v>10752.88</v>
          </cell>
        </row>
        <row r="2342">
          <cell r="F2342">
            <v>10784.61</v>
          </cell>
        </row>
        <row r="2355">
          <cell r="F2355">
            <v>14990.23</v>
          </cell>
        </row>
        <row r="2360">
          <cell r="F2360">
            <v>15325.75</v>
          </cell>
        </row>
        <row r="2366">
          <cell r="F2366">
            <v>15277.29</v>
          </cell>
        </row>
        <row r="2372">
          <cell r="F2372">
            <v>15325.75</v>
          </cell>
        </row>
        <row r="2385">
          <cell r="F2385">
            <v>12593.099999999999</v>
          </cell>
        </row>
        <row r="2390">
          <cell r="F2390">
            <v>12851.039999999999</v>
          </cell>
        </row>
        <row r="2396">
          <cell r="F2396">
            <v>12813.779999999999</v>
          </cell>
        </row>
        <row r="2402">
          <cell r="F2402">
            <v>13023.46</v>
          </cell>
        </row>
        <row r="2415">
          <cell r="F2415">
            <v>12227.789999999999</v>
          </cell>
        </row>
        <row r="2420">
          <cell r="F2420">
            <v>12513.630000000001</v>
          </cell>
        </row>
        <row r="2426">
          <cell r="F2426">
            <v>12472.34</v>
          </cell>
        </row>
        <row r="2432">
          <cell r="F2432">
            <v>12513.630000000001</v>
          </cell>
        </row>
        <row r="2446">
          <cell r="F2446">
            <v>10826.5</v>
          </cell>
        </row>
        <row r="2451">
          <cell r="F2451">
            <v>11046.189999999999</v>
          </cell>
        </row>
        <row r="2458">
          <cell r="F2458">
            <v>11014.46</v>
          </cell>
        </row>
        <row r="2465">
          <cell r="F2465">
            <v>11046.189999999999</v>
          </cell>
        </row>
        <row r="2472">
          <cell r="F2472">
            <v>11014.46</v>
          </cell>
        </row>
        <row r="2479">
          <cell r="F2479">
            <v>11046.189999999999</v>
          </cell>
        </row>
        <row r="2494">
          <cell r="F2494">
            <v>13004.73</v>
          </cell>
        </row>
        <row r="2506">
          <cell r="F2506">
            <v>13225.429999999998</v>
          </cell>
        </row>
        <row r="2517">
          <cell r="F2517">
            <v>12389.56</v>
          </cell>
        </row>
        <row r="2528">
          <cell r="F2528">
            <v>12610.259999999998</v>
          </cell>
        </row>
        <row r="2543">
          <cell r="F2543">
            <v>10999.22</v>
          </cell>
        </row>
        <row r="2547">
          <cell r="F2547">
            <v>10999.22</v>
          </cell>
        </row>
        <row r="2552">
          <cell r="F2552">
            <v>11142.210000000001</v>
          </cell>
        </row>
        <row r="2557">
          <cell r="F2557">
            <v>11142.210000000001</v>
          </cell>
        </row>
        <row r="2569">
          <cell r="F2569">
            <v>10037.769999999999</v>
          </cell>
        </row>
        <row r="2573">
          <cell r="F2573">
            <v>10037.769999999999</v>
          </cell>
        </row>
        <row r="2578">
          <cell r="F2578">
            <v>10156.969999999999</v>
          </cell>
        </row>
        <row r="2583">
          <cell r="F2583">
            <v>10156.969999999999</v>
          </cell>
        </row>
        <row r="2595">
          <cell r="F2595">
            <v>13298.61</v>
          </cell>
        </row>
        <row r="2599">
          <cell r="F2599">
            <v>13298.61</v>
          </cell>
        </row>
        <row r="2604">
          <cell r="F2604">
            <v>13441.6</v>
          </cell>
        </row>
        <row r="2621">
          <cell r="F2621">
            <v>11941.39</v>
          </cell>
        </row>
        <row r="2625">
          <cell r="F2625">
            <v>11941.39</v>
          </cell>
        </row>
        <row r="2630">
          <cell r="F2630">
            <v>12060.59</v>
          </cell>
        </row>
        <row r="2635">
          <cell r="F2635">
            <v>12060.59</v>
          </cell>
        </row>
        <row r="2645">
          <cell r="F2645">
            <v>4099.8999999999996</v>
          </cell>
        </row>
        <row r="2652">
          <cell r="F2652">
            <v>4099.8999999999996</v>
          </cell>
        </row>
        <row r="2659">
          <cell r="F2659">
            <v>4233.6499999999996</v>
          </cell>
        </row>
        <row r="2666">
          <cell r="F2666">
            <v>4233.6499999999996</v>
          </cell>
        </row>
        <row r="2673">
          <cell r="F2673">
            <v>3594.8599999999997</v>
          </cell>
        </row>
        <row r="2680">
          <cell r="F2680">
            <v>3594.8599999999997</v>
          </cell>
        </row>
        <row r="2687">
          <cell r="F2687">
            <v>3698.89</v>
          </cell>
        </row>
        <row r="2694">
          <cell r="F2694">
            <v>3698.89</v>
          </cell>
        </row>
        <row r="2701">
          <cell r="F2701">
            <v>6718.7</v>
          </cell>
        </row>
        <row r="2708">
          <cell r="F2708">
            <v>6718.7</v>
          </cell>
        </row>
        <row r="2715">
          <cell r="F2715">
            <v>6902.2599999999993</v>
          </cell>
        </row>
        <row r="2722">
          <cell r="F2722">
            <v>6902.2599999999993</v>
          </cell>
        </row>
        <row r="2729">
          <cell r="F2729">
            <v>6213.66</v>
          </cell>
        </row>
        <row r="2736">
          <cell r="F2736">
            <v>6213.66</v>
          </cell>
        </row>
        <row r="2743">
          <cell r="F2743">
            <v>6367.5</v>
          </cell>
        </row>
        <row r="2750">
          <cell r="F2750">
            <v>6367.5</v>
          </cell>
        </row>
        <row r="2757">
          <cell r="F2757">
            <v>6932.74</v>
          </cell>
        </row>
        <row r="2764">
          <cell r="F2764">
            <v>6932.74</v>
          </cell>
        </row>
        <row r="2771">
          <cell r="F2771">
            <v>7066.49</v>
          </cell>
        </row>
        <row r="2778">
          <cell r="F2778">
            <v>7066.49</v>
          </cell>
        </row>
        <row r="2785">
          <cell r="F2785">
            <v>6427.7</v>
          </cell>
        </row>
        <row r="2792">
          <cell r="F2792">
            <v>6427.7</v>
          </cell>
        </row>
        <row r="2799">
          <cell r="F2799">
            <v>6531.73</v>
          </cell>
        </row>
        <row r="2806">
          <cell r="F2806">
            <v>6531.73</v>
          </cell>
        </row>
        <row r="2813">
          <cell r="F2813">
            <v>7090.7999999999993</v>
          </cell>
        </row>
        <row r="2820">
          <cell r="F2820">
            <v>7090.7999999999993</v>
          </cell>
        </row>
        <row r="2827">
          <cell r="F2827">
            <v>7224.5499999999993</v>
          </cell>
        </row>
        <row r="2834">
          <cell r="F2834">
            <v>7224.5499999999993</v>
          </cell>
        </row>
        <row r="2841">
          <cell r="F2841">
            <v>6585.7599999999993</v>
          </cell>
        </row>
        <row r="2848">
          <cell r="F2848">
            <v>6585.7599999999993</v>
          </cell>
        </row>
        <row r="2855">
          <cell r="F2855">
            <v>6689.7899999999991</v>
          </cell>
        </row>
        <row r="2862">
          <cell r="F2862">
            <v>6689.7899999999991</v>
          </cell>
        </row>
        <row r="2869">
          <cell r="F2869">
            <v>7352.3799999999992</v>
          </cell>
        </row>
        <row r="2876">
          <cell r="F2876">
            <v>7352.3799999999992</v>
          </cell>
        </row>
        <row r="2883">
          <cell r="F2883">
            <v>7486.1299999999992</v>
          </cell>
        </row>
        <row r="2890">
          <cell r="F2890">
            <v>7486.1299999999992</v>
          </cell>
        </row>
        <row r="2897">
          <cell r="F2897">
            <v>6847.3399999999992</v>
          </cell>
        </row>
        <row r="2904">
          <cell r="F2904">
            <v>6847.3399999999992</v>
          </cell>
        </row>
        <row r="2911">
          <cell r="F2911">
            <v>6951.369999999999</v>
          </cell>
        </row>
        <row r="2918">
          <cell r="F2918">
            <v>6951.369999999999</v>
          </cell>
        </row>
        <row r="2928">
          <cell r="F2928">
            <v>8730.48</v>
          </cell>
        </row>
        <row r="2935">
          <cell r="F2935">
            <v>8730.48</v>
          </cell>
        </row>
        <row r="2942">
          <cell r="F2942">
            <v>8970.0299999999988</v>
          </cell>
        </row>
        <row r="2949">
          <cell r="F2949">
            <v>8970.0299999999988</v>
          </cell>
        </row>
        <row r="2956">
          <cell r="F2956">
            <v>8888.5399999999991</v>
          </cell>
        </row>
        <row r="2963">
          <cell r="F2963">
            <v>8888.5399999999991</v>
          </cell>
        </row>
        <row r="2970">
          <cell r="F2970">
            <v>9128.09</v>
          </cell>
        </row>
        <row r="2977">
          <cell r="F2977">
            <v>9128.09</v>
          </cell>
        </row>
        <row r="2984">
          <cell r="F2984">
            <v>9150.119999999999</v>
          </cell>
        </row>
        <row r="2991">
          <cell r="F2991">
            <v>9150.119999999999</v>
          </cell>
        </row>
        <row r="2998">
          <cell r="F2998">
            <v>9389.6699999999983</v>
          </cell>
        </row>
        <row r="3005">
          <cell r="F3005">
            <v>9389.6699999999983</v>
          </cell>
        </row>
        <row r="3014">
          <cell r="F3014">
            <v>3799.12</v>
          </cell>
        </row>
        <row r="3019">
          <cell r="F3019">
            <v>3402.5299999999997</v>
          </cell>
        </row>
        <row r="3024">
          <cell r="F3024">
            <v>3641.09</v>
          </cell>
        </row>
        <row r="3029">
          <cell r="F3029">
            <v>3180.83</v>
          </cell>
        </row>
        <row r="3035">
          <cell r="F3035">
            <v>5044.6399999999994</v>
          </cell>
        </row>
        <row r="3041">
          <cell r="F3041">
            <v>4116.34</v>
          </cell>
        </row>
        <row r="3047">
          <cell r="F3047">
            <v>3653.96</v>
          </cell>
        </row>
        <row r="3053">
          <cell r="F3053">
            <v>3903.52</v>
          </cell>
        </row>
        <row r="3058">
          <cell r="F3058">
            <v>3506.93</v>
          </cell>
        </row>
        <row r="3063">
          <cell r="F3063">
            <v>3213.37</v>
          </cell>
        </row>
        <row r="3068">
          <cell r="F3068">
            <v>2960.25</v>
          </cell>
        </row>
        <row r="3074">
          <cell r="F3074">
            <v>6417.92</v>
          </cell>
        </row>
        <row r="3079">
          <cell r="F3079">
            <v>6021.33</v>
          </cell>
        </row>
        <row r="3084">
          <cell r="F3084">
            <v>5727.77</v>
          </cell>
        </row>
        <row r="3089">
          <cell r="F3089">
            <v>5474.65</v>
          </cell>
        </row>
        <row r="3095">
          <cell r="F3095">
            <v>6631.96</v>
          </cell>
        </row>
        <row r="3100">
          <cell r="F3100">
            <v>6235.37</v>
          </cell>
        </row>
        <row r="3105">
          <cell r="F3105">
            <v>5941.81</v>
          </cell>
        </row>
        <row r="3110">
          <cell r="F3110">
            <v>5688.6900000000005</v>
          </cell>
        </row>
        <row r="3115">
          <cell r="F3115">
            <v>6099.87</v>
          </cell>
        </row>
        <row r="3120">
          <cell r="F3120">
            <v>5846.75</v>
          </cell>
        </row>
        <row r="3125">
          <cell r="F3125">
            <v>6361.45</v>
          </cell>
        </row>
        <row r="3130">
          <cell r="F3130">
            <v>6108.33</v>
          </cell>
        </row>
        <row r="3138">
          <cell r="F3138">
            <v>4446.01</v>
          </cell>
        </row>
        <row r="3143">
          <cell r="F3143">
            <v>4495.82</v>
          </cell>
        </row>
        <row r="3148">
          <cell r="F3148">
            <v>4660.05</v>
          </cell>
        </row>
        <row r="3153">
          <cell r="F3153">
            <v>4818.1099999999997</v>
          </cell>
        </row>
        <row r="3158">
          <cell r="F3158">
            <v>5079.6899999999996</v>
          </cell>
        </row>
        <row r="3163">
          <cell r="F3163">
            <v>5194.53</v>
          </cell>
        </row>
        <row r="3168">
          <cell r="F3168">
            <v>5334.89</v>
          </cell>
        </row>
        <row r="3173">
          <cell r="F3173">
            <v>5424.21</v>
          </cell>
        </row>
        <row r="3178">
          <cell r="F3178">
            <v>5551.81</v>
          </cell>
        </row>
        <row r="3183">
          <cell r="F3183">
            <v>5877.19</v>
          </cell>
        </row>
        <row r="3188">
          <cell r="F3188">
            <v>6208.95</v>
          </cell>
        </row>
        <row r="3193">
          <cell r="F3193">
            <v>6591.75</v>
          </cell>
        </row>
        <row r="3213">
          <cell r="F3213">
            <v>445.65</v>
          </cell>
        </row>
        <row r="3246">
          <cell r="F3246">
            <v>508.35999999999996</v>
          </cell>
        </row>
        <row r="3253">
          <cell r="F3253">
            <v>599.29999999999995</v>
          </cell>
        </row>
        <row r="3262">
          <cell r="F3262">
            <v>257.04000000000002</v>
          </cell>
        </row>
        <row r="3274">
          <cell r="F3274">
            <v>443.93</v>
          </cell>
        </row>
        <row r="3281">
          <cell r="F3281">
            <v>2828.46</v>
          </cell>
        </row>
        <row r="3288">
          <cell r="F3288">
            <v>2783.58</v>
          </cell>
        </row>
        <row r="3295">
          <cell r="F3295">
            <v>3041.4799999999996</v>
          </cell>
        </row>
        <row r="3302">
          <cell r="F3302">
            <v>3332.57</v>
          </cell>
        </row>
        <row r="3309">
          <cell r="F3309">
            <v>3131.94</v>
          </cell>
        </row>
        <row r="3316">
          <cell r="F3316">
            <v>3384.25</v>
          </cell>
        </row>
        <row r="3325">
          <cell r="F3325">
            <v>149.44999999999999</v>
          </cell>
        </row>
        <row r="3331">
          <cell r="F3331">
            <v>147.63</v>
          </cell>
        </row>
        <row r="3344">
          <cell r="F3344">
            <v>446.21999999999997</v>
          </cell>
        </row>
        <row r="3355">
          <cell r="F3355">
            <v>598.08999999999992</v>
          </cell>
        </row>
        <row r="3366">
          <cell r="F3366">
            <v>840.07999999999993</v>
          </cell>
        </row>
        <row r="3377">
          <cell r="F3377">
            <v>985.56999999999994</v>
          </cell>
        </row>
        <row r="3388">
          <cell r="F3388">
            <v>782.72</v>
          </cell>
        </row>
        <row r="3399">
          <cell r="F3399">
            <v>1279.9100000000001</v>
          </cell>
        </row>
        <row r="3410">
          <cell r="F3410">
            <v>881.84</v>
          </cell>
        </row>
        <row r="3421">
          <cell r="F3421">
            <v>663.46</v>
          </cell>
        </row>
        <row r="3433">
          <cell r="F3433">
            <v>1177.9299999999998</v>
          </cell>
        </row>
        <row r="3444">
          <cell r="F3444">
            <v>783.66</v>
          </cell>
        </row>
        <row r="3454">
          <cell r="F3454">
            <v>530.08000000000004</v>
          </cell>
        </row>
        <row r="3465">
          <cell r="F3465">
            <v>1187.8799999999999</v>
          </cell>
        </row>
        <row r="3476">
          <cell r="F3476">
            <v>764.50999999999988</v>
          </cell>
        </row>
        <row r="3483">
          <cell r="F3483">
            <v>1640.06</v>
          </cell>
        </row>
        <row r="3490">
          <cell r="F3490">
            <v>2336.27</v>
          </cell>
        </row>
        <row r="3497">
          <cell r="F3497">
            <v>2749.63</v>
          </cell>
        </row>
        <row r="3504">
          <cell r="F3504">
            <v>3490.94</v>
          </cell>
        </row>
        <row r="3511">
          <cell r="F3511">
            <v>4859.42</v>
          </cell>
        </row>
        <row r="3518">
          <cell r="F3518">
            <v>5097.6000000000004</v>
          </cell>
        </row>
        <row r="3525">
          <cell r="F3525">
            <v>7269.41</v>
          </cell>
        </row>
        <row r="3555">
          <cell r="F3555">
            <v>14834.079999999996</v>
          </cell>
        </row>
        <row r="3582">
          <cell r="F3582">
            <v>21195.64</v>
          </cell>
        </row>
        <row r="3609">
          <cell r="F3609">
            <v>21264.079999999998</v>
          </cell>
        </row>
        <row r="3635">
          <cell r="F3635">
            <v>8668.8099999999977</v>
          </cell>
        </row>
        <row r="3661">
          <cell r="F3661">
            <v>8907.7699999999986</v>
          </cell>
        </row>
        <row r="3672">
          <cell r="F3672">
            <v>2243.7200000000003</v>
          </cell>
        </row>
        <row r="3683">
          <cell r="F3683">
            <v>2430.8447999999999</v>
          </cell>
        </row>
        <row r="3694">
          <cell r="F3694">
            <v>2280.04</v>
          </cell>
        </row>
        <row r="3709">
          <cell r="F3709">
            <v>31652.219999999998</v>
          </cell>
        </row>
        <row r="3724">
          <cell r="F3724">
            <v>36795.22</v>
          </cell>
        </row>
        <row r="3739">
          <cell r="F3739">
            <v>29928.019999999997</v>
          </cell>
        </row>
        <row r="3759">
          <cell r="F3759">
            <v>66755.100000000006</v>
          </cell>
        </row>
        <row r="3779">
          <cell r="F3779">
            <v>77180.099999999977</v>
          </cell>
        </row>
        <row r="3799">
          <cell r="F3799">
            <v>63260.100000000006</v>
          </cell>
        </row>
        <row r="3809">
          <cell r="F3809">
            <v>383.77</v>
          </cell>
        </row>
        <row r="3819">
          <cell r="F3819">
            <v>1410.4599999999998</v>
          </cell>
        </row>
        <row r="3829">
          <cell r="F3829">
            <v>1606.52</v>
          </cell>
        </row>
        <row r="3862">
          <cell r="F3862">
            <v>1567.48</v>
          </cell>
        </row>
        <row r="3890">
          <cell r="F3890">
            <v>7249.8699999999981</v>
          </cell>
        </row>
        <row r="3918">
          <cell r="F3918">
            <v>7394.7599999999984</v>
          </cell>
        </row>
        <row r="3944">
          <cell r="F3944">
            <v>4222.2199999999993</v>
          </cell>
        </row>
        <row r="3970">
          <cell r="F3970">
            <v>4100.42</v>
          </cell>
        </row>
        <row r="3996">
          <cell r="F3996">
            <v>6285.53</v>
          </cell>
        </row>
        <row r="4022">
          <cell r="F4022">
            <v>6770.25</v>
          </cell>
        </row>
        <row r="4046">
          <cell r="F4046">
            <v>4667.6399999999994</v>
          </cell>
        </row>
        <row r="4071">
          <cell r="F4071">
            <v>3065.4999999999995</v>
          </cell>
        </row>
        <row r="4097">
          <cell r="F4097">
            <v>6766.4399999999987</v>
          </cell>
        </row>
        <row r="4123">
          <cell r="F4123">
            <v>7107.3999999999987</v>
          </cell>
        </row>
        <row r="4150">
          <cell r="F4150">
            <v>7498.079999999999</v>
          </cell>
        </row>
        <row r="4177">
          <cell r="F4177">
            <v>7682.5199999999986</v>
          </cell>
        </row>
        <row r="4203">
          <cell r="F4203">
            <v>2444.04</v>
          </cell>
        </row>
        <row r="4225">
          <cell r="F4225">
            <v>10669.109999999999</v>
          </cell>
        </row>
        <row r="4243">
          <cell r="F4243">
            <v>11780.890000000001</v>
          </cell>
        </row>
        <row r="4265">
          <cell r="F4265">
            <v>18686.77</v>
          </cell>
        </row>
        <row r="4283">
          <cell r="F4283">
            <v>19798.55</v>
          </cell>
        </row>
        <row r="4305">
          <cell r="F4305">
            <v>4723.16</v>
          </cell>
        </row>
        <row r="4314">
          <cell r="F4314">
            <v>5627.74</v>
          </cell>
        </row>
        <row r="4323">
          <cell r="F4323">
            <v>6228.29</v>
          </cell>
        </row>
        <row r="4332">
          <cell r="F4332">
            <v>5425.32</v>
          </cell>
        </row>
        <row r="4355">
          <cell r="F4355">
            <v>2550.13</v>
          </cell>
        </row>
        <row r="4383">
          <cell r="F4383">
            <v>1907.53</v>
          </cell>
        </row>
        <row r="4392">
          <cell r="F4392">
            <v>3165.6</v>
          </cell>
        </row>
        <row r="4397">
          <cell r="F4397">
            <v>1158.49</v>
          </cell>
        </row>
        <row r="4403">
          <cell r="F4403">
            <v>3263.26</v>
          </cell>
        </row>
        <row r="4410">
          <cell r="F4410">
            <v>4867.09</v>
          </cell>
        </row>
        <row r="4415">
          <cell r="F4415">
            <v>1158.49</v>
          </cell>
        </row>
        <row r="4421">
          <cell r="F4421">
            <v>2490.59</v>
          </cell>
        </row>
        <row r="4430">
          <cell r="F4430">
            <v>142.60000000000002</v>
          </cell>
        </row>
        <row r="4436">
          <cell r="F4436">
            <v>60.74</v>
          </cell>
        </row>
        <row r="4443">
          <cell r="F4443">
            <v>179.50000000000003</v>
          </cell>
        </row>
        <row r="4450">
          <cell r="F4450">
            <v>185.45</v>
          </cell>
        </row>
        <row r="4456">
          <cell r="F4456">
            <v>82.98</v>
          </cell>
        </row>
        <row r="4462">
          <cell r="F4462">
            <v>48.959999999999994</v>
          </cell>
        </row>
        <row r="4469">
          <cell r="F4469">
            <v>127.75</v>
          </cell>
        </row>
        <row r="4477">
          <cell r="F4477">
            <v>164.65</v>
          </cell>
        </row>
        <row r="4488">
          <cell r="F4488">
            <v>332.25</v>
          </cell>
        </row>
        <row r="4497">
          <cell r="F4497">
            <v>1384.0999999999997</v>
          </cell>
        </row>
        <row r="4506">
          <cell r="F4506">
            <v>2015.07</v>
          </cell>
        </row>
        <row r="4515">
          <cell r="F4515">
            <v>2120.27</v>
          </cell>
        </row>
        <row r="4524">
          <cell r="F4524">
            <v>1124.0799999999997</v>
          </cell>
        </row>
        <row r="4533">
          <cell r="F4533">
            <v>1245.3699999999999</v>
          </cell>
        </row>
        <row r="4542">
          <cell r="F4542">
            <v>1197.2299999999998</v>
          </cell>
        </row>
        <row r="4551">
          <cell r="F4551">
            <v>1336.6999999999998</v>
          </cell>
        </row>
        <row r="4560">
          <cell r="F4560">
            <v>1336.6999999999998</v>
          </cell>
        </row>
        <row r="4570">
          <cell r="F4570">
            <v>807.08</v>
          </cell>
        </row>
        <row r="4580">
          <cell r="F4580">
            <v>1570.6299999999999</v>
          </cell>
        </row>
        <row r="4589">
          <cell r="F4589">
            <v>1598.69</v>
          </cell>
        </row>
        <row r="4598">
          <cell r="F4598">
            <v>1720.81</v>
          </cell>
        </row>
        <row r="4607">
          <cell r="F4607">
            <v>1378.87</v>
          </cell>
        </row>
        <row r="4616">
          <cell r="F4616">
            <v>919.75000000000011</v>
          </cell>
        </row>
        <row r="4634">
          <cell r="F4634">
            <v>888.06000000000006</v>
          </cell>
        </row>
        <row r="4643">
          <cell r="F4643">
            <v>530.15000000000009</v>
          </cell>
        </row>
        <row r="4652">
          <cell r="F4652">
            <v>581.23</v>
          </cell>
        </row>
        <row r="4661">
          <cell r="F4661">
            <v>642.17999999999995</v>
          </cell>
        </row>
        <row r="4670">
          <cell r="F4670">
            <v>744.68000000000006</v>
          </cell>
        </row>
        <row r="4679">
          <cell r="F4679">
            <v>765.12000000000012</v>
          </cell>
        </row>
        <row r="4688">
          <cell r="F4688">
            <v>855.21</v>
          </cell>
        </row>
        <row r="4697">
          <cell r="F4697">
            <v>989.65</v>
          </cell>
        </row>
        <row r="4706">
          <cell r="F4706">
            <v>1214.6199999999999</v>
          </cell>
        </row>
        <row r="4715">
          <cell r="F4715">
            <v>786.53000000000009</v>
          </cell>
        </row>
        <row r="4724">
          <cell r="F4724">
            <v>880.90000000000009</v>
          </cell>
        </row>
        <row r="4733">
          <cell r="F4733">
            <v>1021.76</v>
          </cell>
        </row>
        <row r="4742">
          <cell r="F4742">
            <v>1257.4299999999998</v>
          </cell>
        </row>
        <row r="4751">
          <cell r="F4751">
            <v>802.33</v>
          </cell>
        </row>
        <row r="4760">
          <cell r="F4760">
            <v>899.86</v>
          </cell>
        </row>
        <row r="4769">
          <cell r="F4769">
            <v>1045.47</v>
          </cell>
        </row>
        <row r="4778">
          <cell r="F4778">
            <v>1289.04</v>
          </cell>
        </row>
        <row r="4786">
          <cell r="F4786">
            <v>379.84999999999997</v>
          </cell>
        </row>
        <row r="4794">
          <cell r="F4794">
            <v>399.84999999999997</v>
          </cell>
        </row>
        <row r="4803">
          <cell r="F4803">
            <v>407.04999999999995</v>
          </cell>
        </row>
        <row r="4811">
          <cell r="F4811">
            <v>555.74</v>
          </cell>
        </row>
        <row r="4819">
          <cell r="F4819">
            <v>606.12999999999988</v>
          </cell>
        </row>
        <row r="4827">
          <cell r="F4827">
            <v>835.04000000000008</v>
          </cell>
        </row>
        <row r="4834">
          <cell r="F4834">
            <v>291.09000000000003</v>
          </cell>
        </row>
        <row r="4841">
          <cell r="F4841">
            <v>174.27</v>
          </cell>
        </row>
        <row r="4848">
          <cell r="F4848">
            <v>190.11</v>
          </cell>
        </row>
        <row r="4855">
          <cell r="F4855">
            <v>167.70999999999998</v>
          </cell>
        </row>
        <row r="4862">
          <cell r="F4862">
            <v>119.33000000000001</v>
          </cell>
        </row>
        <row r="4866">
          <cell r="F4866">
            <v>38.299999999999997</v>
          </cell>
        </row>
        <row r="4873">
          <cell r="F4873">
            <v>235.58</v>
          </cell>
        </row>
        <row r="4880">
          <cell r="F4880">
            <v>253.87000000000003</v>
          </cell>
        </row>
        <row r="4887">
          <cell r="F4887">
            <v>201.05</v>
          </cell>
        </row>
        <row r="4892">
          <cell r="F4892">
            <v>397.2</v>
          </cell>
        </row>
        <row r="4899">
          <cell r="F4899">
            <v>141.05000000000001</v>
          </cell>
        </row>
        <row r="4906">
          <cell r="F4906">
            <v>124.82</v>
          </cell>
        </row>
        <row r="4913">
          <cell r="F4913">
            <v>152.88999999999999</v>
          </cell>
        </row>
        <row r="4920">
          <cell r="F4920">
            <v>87.58</v>
          </cell>
        </row>
        <row r="4927">
          <cell r="F4927">
            <v>119.19</v>
          </cell>
        </row>
        <row r="4939">
          <cell r="C4939">
            <v>1932.17</v>
          </cell>
          <cell r="F4939">
            <v>3770.9599999999996</v>
          </cell>
        </row>
        <row r="4948">
          <cell r="C4948">
            <v>2674.61</v>
          </cell>
          <cell r="F4948">
            <v>5219.96</v>
          </cell>
        </row>
        <row r="4957">
          <cell r="C4957">
            <v>7906.52</v>
          </cell>
          <cell r="F4957">
            <v>15430.940000000002</v>
          </cell>
        </row>
        <row r="4966">
          <cell r="C4966">
            <v>9292.33</v>
          </cell>
          <cell r="F4966">
            <v>18135.580000000002</v>
          </cell>
        </row>
        <row r="4974">
          <cell r="C4974">
            <v>7466.98</v>
          </cell>
          <cell r="F4974">
            <v>14573.100000000002</v>
          </cell>
        </row>
        <row r="4986">
          <cell r="C4986">
            <v>7328.18</v>
          </cell>
          <cell r="F4986">
            <v>43090.539999999986</v>
          </cell>
        </row>
        <row r="4995">
          <cell r="F4995">
            <v>690.44999999999993</v>
          </cell>
        </row>
        <row r="5002">
          <cell r="F5002">
            <v>753.05</v>
          </cell>
        </row>
        <row r="5008">
          <cell r="F5008">
            <v>583.21</v>
          </cell>
        </row>
        <row r="5015">
          <cell r="F5015">
            <v>639.93000000000006</v>
          </cell>
        </row>
        <row r="5022">
          <cell r="F5022">
            <v>632.46</v>
          </cell>
        </row>
        <row r="5030">
          <cell r="F5030">
            <v>689.48</v>
          </cell>
        </row>
        <row r="5035">
          <cell r="F5035">
            <v>138.81</v>
          </cell>
        </row>
        <row r="5041">
          <cell r="F5041">
            <v>195.53</v>
          </cell>
        </row>
        <row r="5045">
          <cell r="F5045">
            <v>257.2</v>
          </cell>
        </row>
        <row r="5059">
          <cell r="F5059">
            <v>6267.32</v>
          </cell>
        </row>
        <row r="5060">
          <cell r="F5060">
            <v>92.17</v>
          </cell>
        </row>
        <row r="5072">
          <cell r="F5072">
            <v>429.2</v>
          </cell>
        </row>
        <row r="5080">
          <cell r="F5080">
            <v>1339.8</v>
          </cell>
        </row>
        <row r="5086">
          <cell r="F5086">
            <v>977.44</v>
          </cell>
        </row>
        <row r="5093">
          <cell r="F5093">
            <v>1080.3900000000001</v>
          </cell>
        </row>
        <row r="5131">
          <cell r="F5131">
            <v>9027.57</v>
          </cell>
        </row>
        <row r="5155">
          <cell r="F5155">
            <v>8543.32</v>
          </cell>
        </row>
        <row r="5179">
          <cell r="F5179">
            <v>6670.8</v>
          </cell>
        </row>
        <row r="5203">
          <cell r="F5203">
            <v>7916.9099999999989</v>
          </cell>
        </row>
        <row r="5230">
          <cell r="F5230">
            <v>11512.3</v>
          </cell>
        </row>
        <row r="5257">
          <cell r="F5257">
            <v>10905.38</v>
          </cell>
        </row>
        <row r="5284">
          <cell r="F5284">
            <v>8333.09</v>
          </cell>
        </row>
        <row r="5311">
          <cell r="F5311">
            <v>10013.61</v>
          </cell>
        </row>
        <row r="5321">
          <cell r="F5321">
            <v>1025.9699999999998</v>
          </cell>
        </row>
        <row r="5333">
          <cell r="F5333">
            <v>1618.1699999999998</v>
          </cell>
        </row>
        <row r="5344">
          <cell r="F5344">
            <v>1219.45</v>
          </cell>
        </row>
        <row r="5355">
          <cell r="F5355">
            <v>482.20000000000005</v>
          </cell>
        </row>
        <row r="5361">
          <cell r="F5361">
            <v>144.9</v>
          </cell>
        </row>
        <row r="5367">
          <cell r="F5367">
            <v>212.63</v>
          </cell>
        </row>
        <row r="5372">
          <cell r="F5372">
            <v>52.06</v>
          </cell>
        </row>
        <row r="5380">
          <cell r="F5380">
            <v>2648.71</v>
          </cell>
        </row>
        <row r="5386">
          <cell r="F5386">
            <v>2750.06</v>
          </cell>
        </row>
        <row r="5392">
          <cell r="F5392">
            <v>2803.69</v>
          </cell>
        </row>
        <row r="5398">
          <cell r="F5398">
            <v>2818.68</v>
          </cell>
        </row>
        <row r="5404">
          <cell r="F5404">
            <v>1907.6</v>
          </cell>
        </row>
        <row r="5410">
          <cell r="F5410">
            <v>2319.21</v>
          </cell>
        </row>
        <row r="5416">
          <cell r="F5416">
            <v>2198.9</v>
          </cell>
        </row>
      </sheetData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molicion de Vadenes Existente"/>
      <sheetName val="Demolicion de Registros Exist."/>
      <sheetName val="Remoción de Carpeta de Rodadura"/>
      <sheetName val="Reposicion C. Rodadura 2,5 pulg"/>
      <sheetName val="Reposicion C. Rodadura 2 pulg."/>
      <sheetName val="Corte Acera Conten p' Imbor "/>
      <sheetName val="Demolicion Aceras y Contenes"/>
      <sheetName val="Corte de Asfalto"/>
      <sheetName val="Demolicion Imbor. Existentes"/>
      <sheetName val="Reposicion Acometidas (AN)"/>
      <sheetName val="Reposicion Acometidas (AP)"/>
      <sheetName val="Uso de bomba"/>
      <sheetName val="Señalizacion y Control de Trans"/>
      <sheetName val="Limpieza continua de obra"/>
      <sheetName val="Limpieza Campamento"/>
      <sheetName val="Limp. Tub. en Tramo"/>
      <sheetName val="Sum. y col. Tub. 60&quot; H.A."/>
      <sheetName val="Sum. y col. Tub. 18&quot; H.A.  "/>
      <sheetName val="Sum. y col. Tub. 42&quot; H.A. "/>
      <sheetName val=" Desbroce Solar Desvio Provisi "/>
      <sheetName val="Reposicion Aceras "/>
      <sheetName val="Reposicion de Contenes"/>
      <sheetName val="Imbornales 3 Parrillas"/>
      <sheetName val="Registro secundario (Pluvial)."/>
      <sheetName val="Registros de 4@5 mts (Pluvial)"/>
      <sheetName val="Registros de 2 @ 3 mts (AN)"/>
      <sheetName val="Registros de 2 @ 3 mts (AP)"/>
      <sheetName val="Sum. y col. Tub. interconexion."/>
      <sheetName val="Sum. y col. Tub. 8&quot; H.S. Agua N"/>
      <sheetName val="Remoción Tub. 24'' H.S.  "/>
      <sheetName val="Remoción Tub. 8&quot; H.S. AN"/>
      <sheetName val="Bote Mat. Exce Reg e Imb"/>
      <sheetName val="Sum. y col. de Mat. de Asiento"/>
      <sheetName val="Sum. y col. de Mat. de base"/>
      <sheetName val="Sum. y col. Relleno Compact."/>
      <sheetName val="Sum. y col de Relleno T. interc"/>
      <sheetName val="Sum. y col. Relleno p'imbornal"/>
      <sheetName val="Sum. y col de Relleno regis."/>
      <sheetName val=" Relleno Compact total "/>
      <sheetName val="Exc. p' Tub. 60&quot; H.A."/>
      <sheetName val="Exc. p' Tub. 42&quot; H.A."/>
      <sheetName val="Exc. p' Tub. interconexión"/>
      <sheetName val="Exc. p' Imbornales"/>
      <sheetName val="Exc. p' Registros "/>
      <sheetName val="Total Exc."/>
      <sheetName val="Presupuesto Reformado"/>
      <sheetName val="CUB-02-comision"/>
      <sheetName val="Datos a Project"/>
      <sheetName val="Hoja1"/>
      <sheetName val="Analisis de Madera"/>
      <sheetName val="Cargas Sociales"/>
      <sheetName val="Tarifas de Alquiler de Equipo"/>
      <sheetName val="Presupuesto Original"/>
      <sheetName val="CUB-02-N-STGO-031-01-01"/>
      <sheetName val="Analisis Unitarios"/>
      <sheetName val="VOLUMETRIA FINAL ETAPA I (2)"/>
      <sheetName val="VOLUMETRIA FINAL ETAPA I"/>
      <sheetName val="VOLUMENES DE CUBICACION FINAL"/>
      <sheetName val="CUB-03-N-STGO-031-FINAL"/>
      <sheetName val="GRAFICO"/>
      <sheetName val="GRAFICO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15">
          <cell r="L15">
            <v>1.327</v>
          </cell>
        </row>
      </sheetData>
      <sheetData sheetId="48" refreshError="1"/>
      <sheetData sheetId="49" refreshError="1"/>
      <sheetData sheetId="50" refreshError="1">
        <row r="29">
          <cell r="G29">
            <v>1.4739668659952441</v>
          </cell>
        </row>
      </sheetData>
      <sheetData sheetId="51" refreshError="1">
        <row r="29">
          <cell r="I29">
            <v>3358.9571999999998</v>
          </cell>
        </row>
        <row r="41">
          <cell r="I41">
            <v>3373.7671999999998</v>
          </cell>
        </row>
        <row r="46">
          <cell r="I46">
            <v>1677.0944</v>
          </cell>
        </row>
        <row r="54">
          <cell r="I54">
            <v>3549.4415999999997</v>
          </cell>
        </row>
        <row r="80">
          <cell r="I80">
            <v>2419.6059999999998</v>
          </cell>
        </row>
      </sheetData>
      <sheetData sheetId="52" refreshError="1"/>
      <sheetData sheetId="53" refreshError="1"/>
      <sheetData sheetId="54" refreshError="1">
        <row r="2">
          <cell r="K2">
            <v>1</v>
          </cell>
        </row>
        <row r="3">
          <cell r="K3">
            <v>4</v>
          </cell>
        </row>
        <row r="4">
          <cell r="F4">
            <v>79828.50896978598</v>
          </cell>
          <cell r="K4">
            <v>0.4</v>
          </cell>
        </row>
        <row r="5">
          <cell r="F5">
            <v>55719.00597985732</v>
          </cell>
          <cell r="K5">
            <v>0.6</v>
          </cell>
        </row>
        <row r="6">
          <cell r="F6">
            <v>21944.875286753391</v>
          </cell>
        </row>
        <row r="7">
          <cell r="F7">
            <v>11496.941554762903</v>
          </cell>
          <cell r="K7">
            <v>2.5000000000000001E-2</v>
          </cell>
        </row>
        <row r="8">
          <cell r="F8">
            <v>11054.75149496433</v>
          </cell>
        </row>
        <row r="9">
          <cell r="F9">
            <v>10317.768061966708</v>
          </cell>
          <cell r="K9">
            <v>0.03</v>
          </cell>
        </row>
        <row r="10">
          <cell r="F10">
            <v>2147.6652092950062</v>
          </cell>
        </row>
        <row r="11">
          <cell r="K11">
            <v>0.05</v>
          </cell>
        </row>
        <row r="12">
          <cell r="F12">
            <v>1708.6528301161002</v>
          </cell>
        </row>
        <row r="13">
          <cell r="K13">
            <v>0.01</v>
          </cell>
        </row>
        <row r="14">
          <cell r="F14">
            <v>663.2850896978598</v>
          </cell>
        </row>
        <row r="15">
          <cell r="F15">
            <v>1555.475149496433</v>
          </cell>
          <cell r="K15">
            <v>0.9</v>
          </cell>
        </row>
        <row r="16">
          <cell r="F16">
            <v>1116.462770317527</v>
          </cell>
        </row>
        <row r="17">
          <cell r="F17">
            <v>1906.0495167156246</v>
          </cell>
        </row>
        <row r="18">
          <cell r="F18">
            <v>1511.2561435165758</v>
          </cell>
        </row>
        <row r="19">
          <cell r="F19">
            <v>766.46277031752686</v>
          </cell>
          <cell r="K19">
            <v>0.95</v>
          </cell>
        </row>
        <row r="20">
          <cell r="F20">
            <v>20000</v>
          </cell>
        </row>
        <row r="21">
          <cell r="F21">
            <v>1260.6817762973842</v>
          </cell>
          <cell r="K21">
            <v>7.0499999999999998E-3</v>
          </cell>
        </row>
        <row r="30">
          <cell r="F30">
            <v>12.5</v>
          </cell>
        </row>
        <row r="33">
          <cell r="F33">
            <v>9.8000000000000007</v>
          </cell>
        </row>
        <row r="34">
          <cell r="F34">
            <v>70</v>
          </cell>
        </row>
        <row r="35">
          <cell r="F35">
            <v>36.5</v>
          </cell>
        </row>
        <row r="36">
          <cell r="F36">
            <v>6.8</v>
          </cell>
        </row>
        <row r="37">
          <cell r="F37">
            <v>6.4722660857885899</v>
          </cell>
        </row>
        <row r="38">
          <cell r="F38">
            <v>1.1767756519615618</v>
          </cell>
        </row>
        <row r="39">
          <cell r="F39">
            <v>588.38782598078069</v>
          </cell>
        </row>
        <row r="40">
          <cell r="F40">
            <v>125</v>
          </cell>
        </row>
        <row r="41">
          <cell r="F41">
            <v>115</v>
          </cell>
        </row>
        <row r="42">
          <cell r="F42">
            <v>1586.490573282427</v>
          </cell>
        </row>
        <row r="43">
          <cell r="F43">
            <v>765.06064282122713</v>
          </cell>
        </row>
        <row r="44">
          <cell r="F44">
            <v>228</v>
          </cell>
        </row>
        <row r="51">
          <cell r="F51">
            <v>1700</v>
          </cell>
        </row>
        <row r="54">
          <cell r="F54">
            <v>2800</v>
          </cell>
        </row>
        <row r="56">
          <cell r="F56">
            <v>8000</v>
          </cell>
        </row>
        <row r="57">
          <cell r="F57">
            <v>25000</v>
          </cell>
        </row>
        <row r="58">
          <cell r="F58">
            <v>35000</v>
          </cell>
        </row>
        <row r="59">
          <cell r="F59">
            <v>32200</v>
          </cell>
        </row>
        <row r="60">
          <cell r="F60">
            <v>6586</v>
          </cell>
        </row>
        <row r="61">
          <cell r="F61">
            <v>450</v>
          </cell>
        </row>
        <row r="62">
          <cell r="F62">
            <v>17680</v>
          </cell>
        </row>
        <row r="67">
          <cell r="F67">
            <v>5220</v>
          </cell>
        </row>
        <row r="68">
          <cell r="F68">
            <v>1137</v>
          </cell>
        </row>
        <row r="69">
          <cell r="F69">
            <v>35.549999999999997</v>
          </cell>
        </row>
        <row r="70">
          <cell r="F70">
            <v>28</v>
          </cell>
        </row>
        <row r="71">
          <cell r="F71">
            <v>28.6</v>
          </cell>
        </row>
        <row r="72">
          <cell r="F72">
            <v>82.42</v>
          </cell>
        </row>
        <row r="73">
          <cell r="F73">
            <v>24.138999999999999</v>
          </cell>
        </row>
        <row r="74">
          <cell r="F74">
            <v>20.350000000000001</v>
          </cell>
        </row>
        <row r="77">
          <cell r="F77">
            <v>6.4</v>
          </cell>
        </row>
        <row r="78">
          <cell r="F78">
            <v>1716</v>
          </cell>
        </row>
        <row r="79">
          <cell r="F79">
            <v>31.59</v>
          </cell>
        </row>
        <row r="80">
          <cell r="F80">
            <v>31.59</v>
          </cell>
        </row>
        <row r="85">
          <cell r="F85">
            <v>17665</v>
          </cell>
        </row>
        <row r="86">
          <cell r="F86">
            <v>10266</v>
          </cell>
        </row>
        <row r="87">
          <cell r="F87">
            <v>6520</v>
          </cell>
        </row>
        <row r="88">
          <cell r="F88">
            <v>5450</v>
          </cell>
        </row>
        <row r="89">
          <cell r="F89">
            <v>4950</v>
          </cell>
        </row>
        <row r="91">
          <cell r="F91">
            <v>2350</v>
          </cell>
        </row>
        <row r="92">
          <cell r="F92">
            <v>1530</v>
          </cell>
        </row>
        <row r="93">
          <cell r="F93">
            <v>1430</v>
          </cell>
        </row>
        <row r="94">
          <cell r="F94">
            <v>232</v>
          </cell>
        </row>
        <row r="95">
          <cell r="F95">
            <v>20000</v>
          </cell>
        </row>
        <row r="96">
          <cell r="F96">
            <v>2000</v>
          </cell>
        </row>
        <row r="97">
          <cell r="F97">
            <v>139.05000000000001</v>
          </cell>
        </row>
        <row r="99">
          <cell r="F99">
            <v>158.19999999999999</v>
          </cell>
        </row>
        <row r="103">
          <cell r="F103">
            <v>3420</v>
          </cell>
        </row>
        <row r="105">
          <cell r="F105">
            <v>3695</v>
          </cell>
        </row>
        <row r="106">
          <cell r="F106">
            <v>3925</v>
          </cell>
        </row>
        <row r="107">
          <cell r="F107">
            <v>4590</v>
          </cell>
        </row>
        <row r="109">
          <cell r="F109">
            <v>210</v>
          </cell>
        </row>
        <row r="110">
          <cell r="F110">
            <v>181.8</v>
          </cell>
        </row>
        <row r="113">
          <cell r="F113">
            <v>3980</v>
          </cell>
        </row>
        <row r="119">
          <cell r="F119">
            <v>666.6</v>
          </cell>
        </row>
        <row r="120">
          <cell r="F120">
            <v>1.08</v>
          </cell>
        </row>
        <row r="121">
          <cell r="F121">
            <v>280</v>
          </cell>
        </row>
        <row r="122">
          <cell r="F122">
            <v>210</v>
          </cell>
        </row>
        <row r="123">
          <cell r="F123">
            <v>450</v>
          </cell>
        </row>
        <row r="124">
          <cell r="F124">
            <v>620</v>
          </cell>
        </row>
        <row r="125">
          <cell r="F125">
            <v>480</v>
          </cell>
        </row>
        <row r="126">
          <cell r="F126">
            <v>550</v>
          </cell>
        </row>
        <row r="127">
          <cell r="F127">
            <v>500</v>
          </cell>
        </row>
        <row r="128">
          <cell r="F128">
            <v>640</v>
          </cell>
        </row>
        <row r="129">
          <cell r="F129">
            <v>124.2</v>
          </cell>
        </row>
        <row r="130">
          <cell r="F130">
            <v>156</v>
          </cell>
        </row>
        <row r="131">
          <cell r="F131">
            <v>3.2</v>
          </cell>
        </row>
        <row r="136">
          <cell r="F136">
            <v>14</v>
          </cell>
        </row>
        <row r="154">
          <cell r="F154">
            <v>11.457894736842105</v>
          </cell>
        </row>
        <row r="155">
          <cell r="F155">
            <v>11.4</v>
          </cell>
        </row>
        <row r="165">
          <cell r="F165">
            <v>10.933333333333334</v>
          </cell>
        </row>
        <row r="195">
          <cell r="E195">
            <v>1541760.9441012354</v>
          </cell>
        </row>
        <row r="222">
          <cell r="F222">
            <v>244000</v>
          </cell>
        </row>
        <row r="237">
          <cell r="E237">
            <v>340528.41784165613</v>
          </cell>
        </row>
        <row r="255">
          <cell r="E255">
            <v>440205.58821264264</v>
          </cell>
        </row>
        <row r="275">
          <cell r="E275">
            <v>486244.161650603</v>
          </cell>
        </row>
        <row r="289">
          <cell r="E289">
            <v>4143.7868166990329</v>
          </cell>
        </row>
        <row r="297">
          <cell r="E297">
            <v>2258.5948166990329</v>
          </cell>
        </row>
        <row r="305">
          <cell r="E305">
            <v>4127.3312611434776</v>
          </cell>
        </row>
        <row r="313">
          <cell r="E313">
            <v>3905.0825350291298</v>
          </cell>
        </row>
        <row r="321">
          <cell r="E321">
            <v>3083.6077055879218</v>
          </cell>
        </row>
        <row r="331">
          <cell r="E331">
            <v>3434.9729262092987</v>
          </cell>
        </row>
        <row r="406">
          <cell r="E406">
            <v>238.23529411764704</v>
          </cell>
        </row>
        <row r="442">
          <cell r="E442">
            <v>153.57142857142858</v>
          </cell>
        </row>
        <row r="500">
          <cell r="E500">
            <v>22566.571009780211</v>
          </cell>
        </row>
        <row r="511">
          <cell r="E511">
            <v>291.92019728882207</v>
          </cell>
        </row>
        <row r="519">
          <cell r="E519">
            <v>68.274367080123781</v>
          </cell>
        </row>
        <row r="526">
          <cell r="E526">
            <v>137.14297883972426</v>
          </cell>
        </row>
        <row r="528">
          <cell r="E528">
            <v>16.747333953488372</v>
          </cell>
        </row>
        <row r="534">
          <cell r="E534">
            <v>265.75489280445055</v>
          </cell>
        </row>
        <row r="543">
          <cell r="E543">
            <v>352.70309509593153</v>
          </cell>
        </row>
        <row r="545">
          <cell r="E545">
            <v>334.02925988457434</v>
          </cell>
        </row>
        <row r="546">
          <cell r="E546">
            <v>352.70309509593153</v>
          </cell>
        </row>
        <row r="558">
          <cell r="E558">
            <v>588.12090540222721</v>
          </cell>
        </row>
        <row r="570">
          <cell r="E570">
            <v>657.02880828827222</v>
          </cell>
        </row>
        <row r="586">
          <cell r="E586">
            <v>287.0727811354202</v>
          </cell>
        </row>
        <row r="600">
          <cell r="E600">
            <v>787.95418349504769</v>
          </cell>
        </row>
        <row r="614">
          <cell r="E614">
            <v>866.2758668514831</v>
          </cell>
        </row>
        <row r="625">
          <cell r="E625">
            <v>1362.5081260371962</v>
          </cell>
        </row>
        <row r="636">
          <cell r="E636">
            <v>1025.9440008297572</v>
          </cell>
        </row>
        <row r="647">
          <cell r="E647">
            <v>30.110998688309873</v>
          </cell>
        </row>
        <row r="656">
          <cell r="E656">
            <v>17.582465222546475</v>
          </cell>
        </row>
        <row r="673">
          <cell r="E673">
            <v>3165.4736842105267</v>
          </cell>
        </row>
        <row r="683">
          <cell r="E683">
            <v>2791.3684210526317</v>
          </cell>
        </row>
        <row r="691">
          <cell r="E691">
            <v>3069.3300000000004</v>
          </cell>
        </row>
        <row r="700">
          <cell r="E700">
            <v>1463.2846791432614</v>
          </cell>
        </row>
        <row r="711">
          <cell r="E711">
            <v>192.3534879558942</v>
          </cell>
        </row>
        <row r="829">
          <cell r="E829">
            <v>20412.378809552007</v>
          </cell>
        </row>
        <row r="925">
          <cell r="E925">
            <v>14086.73627172886</v>
          </cell>
        </row>
        <row r="983">
          <cell r="E983">
            <v>884.97908857686843</v>
          </cell>
        </row>
        <row r="1021">
          <cell r="E1021">
            <v>9820.2669667775281</v>
          </cell>
        </row>
        <row r="1068">
          <cell r="E1068">
            <v>7406.4939880473257</v>
          </cell>
        </row>
        <row r="1116">
          <cell r="E1116">
            <v>6474.0344997086213</v>
          </cell>
        </row>
        <row r="1164">
          <cell r="E1164">
            <v>4723.9694193935102</v>
          </cell>
        </row>
        <row r="1182">
          <cell r="E1182">
            <v>1507.1176907333379</v>
          </cell>
        </row>
        <row r="1248">
          <cell r="E1248">
            <v>62921.134538718768</v>
          </cell>
        </row>
        <row r="1329">
          <cell r="E1329">
            <v>78336.195924265456</v>
          </cell>
        </row>
        <row r="1470">
          <cell r="E1470">
            <v>670515.87708211725</v>
          </cell>
        </row>
        <row r="1548">
          <cell r="E1548">
            <v>345363.18890497094</v>
          </cell>
        </row>
        <row r="1564">
          <cell r="E1564">
            <v>568.28222652149316</v>
          </cell>
        </row>
        <row r="1580">
          <cell r="E1580">
            <v>592.45721363728262</v>
          </cell>
        </row>
        <row r="1600">
          <cell r="E1600">
            <v>190.24553954523358</v>
          </cell>
        </row>
        <row r="1618">
          <cell r="E1618">
            <v>98.15498393217942</v>
          </cell>
        </row>
        <row r="1632">
          <cell r="E1632">
            <v>69.474314550159917</v>
          </cell>
        </row>
        <row r="1645">
          <cell r="E1645">
            <v>39.13604904804091</v>
          </cell>
        </row>
        <row r="1659">
          <cell r="E1659">
            <v>5964.6119819598562</v>
          </cell>
        </row>
        <row r="1673">
          <cell r="E1673">
            <v>917.63261260920876</v>
          </cell>
        </row>
        <row r="1687">
          <cell r="E1687">
            <v>5697.8903632287083</v>
          </cell>
        </row>
        <row r="1701">
          <cell r="E1701">
            <v>25.462767315050002</v>
          </cell>
        </row>
        <row r="1712">
          <cell r="E1712">
            <v>15.432504157155265</v>
          </cell>
        </row>
        <row r="1739">
          <cell r="E1739">
            <v>172.60681237437561</v>
          </cell>
        </row>
        <row r="1750">
          <cell r="E1750">
            <v>69.166619687427897</v>
          </cell>
        </row>
        <row r="1764">
          <cell r="E1764">
            <v>869.40690789473695</v>
          </cell>
        </row>
        <row r="1765">
          <cell r="E1765">
            <v>695.52552631578953</v>
          </cell>
        </row>
      </sheetData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 Equipos a utilizar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3">
          <cell r="B13" t="str">
            <v>Cascajo Limpio</v>
          </cell>
          <cell r="C13" t="str">
            <v>M3</v>
          </cell>
          <cell r="D13">
            <v>150</v>
          </cell>
        </row>
        <row r="14">
          <cell r="B14" t="str">
            <v>Arena Triturada y Lavada ( especial para hormigones )</v>
          </cell>
          <cell r="C14" t="str">
            <v>M3</v>
          </cell>
          <cell r="D14">
            <v>250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17">
          <cell r="B17" t="str">
            <v>Arena Fina</v>
          </cell>
          <cell r="C17" t="str">
            <v>M3</v>
          </cell>
          <cell r="D17">
            <v>350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1">
          <cell r="B21" t="str">
            <v xml:space="preserve">Bloques de 4" </v>
          </cell>
          <cell r="C21" t="str">
            <v>UD</v>
          </cell>
          <cell r="D21">
            <v>7.62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24">
          <cell r="B24" t="str">
            <v xml:space="preserve">Andamios </v>
          </cell>
          <cell r="C24" t="str">
            <v>P2</v>
          </cell>
          <cell r="D24">
            <v>11.75</v>
          </cell>
        </row>
        <row r="25">
          <cell r="B25" t="str">
            <v>Andamios (  0.25 planchas plywood / 10 usos  )</v>
          </cell>
          <cell r="C25" t="str">
            <v>UD</v>
          </cell>
          <cell r="D25">
            <v>515</v>
          </cell>
        </row>
        <row r="26">
          <cell r="B26" t="str">
            <v>Baldosas Granito 40x40 (incluye transporte e ITBI )</v>
          </cell>
          <cell r="C26" t="str">
            <v>UD</v>
          </cell>
          <cell r="D26">
            <v>64.8</v>
          </cell>
        </row>
        <row r="27">
          <cell r="B27" t="str">
            <v>Bote de Material</v>
          </cell>
          <cell r="C27" t="str">
            <v>M3</v>
          </cell>
          <cell r="D27">
            <v>80</v>
          </cell>
        </row>
        <row r="29">
          <cell r="B29" t="str">
            <v>Cal Pomier (  50 Lbs.  )</v>
          </cell>
          <cell r="C29" t="str">
            <v>FDA</v>
          </cell>
          <cell r="D29">
            <v>68.989999999999995</v>
          </cell>
        </row>
        <row r="32">
          <cell r="B32" t="str">
            <v>Cemento Blanco</v>
          </cell>
          <cell r="C32" t="str">
            <v>FDA</v>
          </cell>
          <cell r="D32">
            <v>209</v>
          </cell>
        </row>
        <row r="34">
          <cell r="B34" t="str">
            <v>Cerámica Italiana Pared</v>
          </cell>
          <cell r="C34" t="str">
            <v>M2</v>
          </cell>
          <cell r="D34">
            <v>450</v>
          </cell>
        </row>
        <row r="35">
          <cell r="B35" t="str">
            <v>Cerámica 30x30 Pared (Cerarte)</v>
          </cell>
          <cell r="C35" t="str">
            <v>UD</v>
          </cell>
          <cell r="D35">
            <v>36</v>
          </cell>
        </row>
        <row r="42">
          <cell r="B42" t="str">
            <v>Zócalo de Cerámica de 30</v>
          </cell>
          <cell r="C42" t="str">
            <v>UD</v>
          </cell>
          <cell r="D42">
            <v>6.15</v>
          </cell>
        </row>
        <row r="44">
          <cell r="B44" t="str">
            <v>Listelos de 20 Cms en Baños</v>
          </cell>
          <cell r="C44" t="str">
            <v>UD</v>
          </cell>
          <cell r="D44">
            <v>35</v>
          </cell>
        </row>
        <row r="46">
          <cell r="B46" t="str">
            <v>Chazos (  Corte  )</v>
          </cell>
          <cell r="C46" t="str">
            <v>UD</v>
          </cell>
          <cell r="D46">
            <v>2.5</v>
          </cell>
        </row>
        <row r="47">
          <cell r="B47" t="str">
            <v>Clavos Corrientes</v>
          </cell>
          <cell r="C47" t="str">
            <v>LBS</v>
          </cell>
          <cell r="D47">
            <v>6.15</v>
          </cell>
        </row>
        <row r="50">
          <cell r="B50" t="str">
            <v>Derretido Blanco</v>
          </cell>
          <cell r="C50" t="str">
            <v>FDA</v>
          </cell>
          <cell r="D50">
            <v>175</v>
          </cell>
        </row>
        <row r="67">
          <cell r="B67" t="str">
            <v>Estopa</v>
          </cell>
          <cell r="C67" t="str">
            <v>LBS</v>
          </cell>
          <cell r="D67">
            <v>15</v>
          </cell>
        </row>
        <row r="69">
          <cell r="B69" t="str">
            <v>Hilo de Nylon</v>
          </cell>
          <cell r="C69" t="str">
            <v>UD</v>
          </cell>
          <cell r="D69">
            <v>63</v>
          </cell>
        </row>
        <row r="70">
          <cell r="B70" t="str">
            <v>Hormigón Industrial 180 Kg/cm2 (Inclute ITBIS y Vaciado con Bomba)</v>
          </cell>
          <cell r="C70" t="str">
            <v>M3</v>
          </cell>
          <cell r="D70">
            <v>1430.74</v>
          </cell>
        </row>
        <row r="75">
          <cell r="B75" t="str">
            <v>Pino Bruto Americano</v>
          </cell>
          <cell r="C75" t="str">
            <v>P2</v>
          </cell>
          <cell r="D75">
            <v>17.8</v>
          </cell>
        </row>
        <row r="76">
          <cell r="B76" t="str">
            <v>Regla para Pañete (  Preparada  )</v>
          </cell>
          <cell r="C76" t="str">
            <v>P2</v>
          </cell>
          <cell r="D76">
            <v>35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1">
          <cell r="B81" t="str">
            <v>M/O Envarillado de Escalera</v>
          </cell>
          <cell r="C81" t="str">
            <v>UD</v>
          </cell>
          <cell r="D81">
            <v>700</v>
          </cell>
        </row>
        <row r="82">
          <cell r="B82" t="str">
            <v>M/O Subida de Acero para Losa</v>
          </cell>
          <cell r="C82" t="str">
            <v>QQ</v>
          </cell>
          <cell r="D82">
            <v>9.4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5">
          <cell r="B85" t="str">
            <v>M/O Goteros Colgantes</v>
          </cell>
          <cell r="C85" t="str">
            <v>ML</v>
          </cell>
          <cell r="D85">
            <v>29.62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88">
          <cell r="B88" t="str">
            <v>M/O Obrero Ligado</v>
          </cell>
          <cell r="C88" t="str">
            <v>DIA</v>
          </cell>
          <cell r="D88">
            <v>125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0">
          <cell r="B120" t="str">
            <v>M/O Elaboración Cámara Inspección</v>
          </cell>
          <cell r="C120" t="str">
            <v>UD</v>
          </cell>
          <cell r="D120">
            <v>365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2">
          <cell r="B122" t="str">
            <v>Alq. Madera Dintel (  Incl. M/O  )</v>
          </cell>
          <cell r="C122" t="str">
            <v>ML</v>
          </cell>
          <cell r="D122">
            <v>56</v>
          </cell>
        </row>
        <row r="124">
          <cell r="B124" t="str">
            <v>Alq. Madera P/Losa  (  Incl. M/O  )</v>
          </cell>
          <cell r="C124" t="str">
            <v>M2</v>
          </cell>
          <cell r="D124">
            <v>100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4">
          <cell r="B134" t="str">
            <v>Excavación Tierra ( AM )</v>
          </cell>
          <cell r="C134" t="str">
            <v>M3</v>
          </cell>
          <cell r="D134">
            <v>60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8">
          <cell r="B148" t="str">
            <v>Brigada de Topografía, incluyendo equipos</v>
          </cell>
          <cell r="C148" t="str">
            <v>DIA</v>
          </cell>
          <cell r="D148">
            <v>1400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  <row r="156">
          <cell r="B156" t="str">
            <v>Adoquín Mediterráneo Gris</v>
          </cell>
          <cell r="C156" t="str">
            <v>UD</v>
          </cell>
          <cell r="D156">
            <v>4.91</v>
          </cell>
        </row>
        <row r="241">
          <cell r="B241" t="str">
            <v>Pulido y Brillado (  De Luxe  )</v>
          </cell>
          <cell r="C241" t="str">
            <v>M2</v>
          </cell>
          <cell r="D241">
            <v>69.900000000000006</v>
          </cell>
        </row>
      </sheetData>
      <sheetData sheetId="1" refreshError="1">
        <row r="201">
          <cell r="F201">
            <v>7792.2050656250012</v>
          </cell>
        </row>
        <row r="210">
          <cell r="F210">
            <v>12250.8755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o Obra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0">
          <cell r="G10">
            <v>6.45</v>
          </cell>
        </row>
        <row r="11">
          <cell r="G11">
            <v>250</v>
          </cell>
        </row>
        <row r="12">
          <cell r="G12">
            <v>220</v>
          </cell>
        </row>
        <row r="13">
          <cell r="G13">
            <v>250</v>
          </cell>
        </row>
        <row r="17">
          <cell r="G17">
            <v>70</v>
          </cell>
        </row>
        <row r="32">
          <cell r="G32">
            <v>5800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1">
          <cell r="I21">
            <v>58.13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itado Estancia 2 Niveles"/>
      <sheetName val="Listado de Precios (Oficial)"/>
      <sheetName val="Listado de Proyectos"/>
      <sheetName val="Preferencias"/>
      <sheetName val="Materiales"/>
      <sheetName val="M.O. Ministerio Trabajo"/>
      <sheetName val="Servicios"/>
      <sheetName val="Cotizaciones"/>
      <sheetName val="Analisis"/>
      <sheetName val="Presupuesto"/>
      <sheetName val="Cronogramas"/>
      <sheetName val="Finanzas"/>
      <sheetName val="Ingresos - Egresos"/>
      <sheetName val="Muros"/>
      <sheetName val="Puertas-Ventanas"/>
      <sheetName val="H.A."/>
      <sheetName val="Escaleras - Rampas"/>
      <sheetName val="Acero Est."/>
      <sheetName val="Techos-Cielo Raso"/>
      <sheetName val="Pisos"/>
      <sheetName val="ME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No.</v>
          </cell>
          <cell r="B1" t="str">
            <v>Actividades En Almacen Central Obras Públicas</v>
          </cell>
          <cell r="C1" t="str">
            <v>Vol</v>
          </cell>
          <cell r="D1" t="str">
            <v>% desp.</v>
          </cell>
          <cell r="E1" t="str">
            <v>Ud</v>
          </cell>
          <cell r="F1" t="str">
            <v>P.U.</v>
          </cell>
          <cell r="G1" t="str">
            <v>Importe</v>
          </cell>
          <cell r="H1" t="str">
            <v>Valor</v>
          </cell>
        </row>
        <row r="2">
          <cell r="A2" t="str">
            <v>I</v>
          </cell>
          <cell r="B2" t="str">
            <v>Estructuras Metalicas</v>
          </cell>
          <cell r="C2">
            <v>0</v>
          </cell>
          <cell r="D2">
            <v>0</v>
          </cell>
          <cell r="E2">
            <v>1</v>
          </cell>
          <cell r="F2">
            <v>0</v>
          </cell>
          <cell r="G2">
            <v>0</v>
          </cell>
          <cell r="H2">
            <v>0</v>
          </cell>
        </row>
        <row r="3">
          <cell r="A3" t="str">
            <v>0.001</v>
          </cell>
          <cell r="B3" t="str">
            <v>Análisis de Costo Unitario de 390 m2 de Remoción Paneles de Aluzinc h= 2,97 m 1er Nivel :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</row>
        <row r="4">
          <cell r="A4" t="str">
            <v>a)</v>
          </cell>
          <cell r="B4" t="str">
            <v>Mano de Obra: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</row>
        <row r="5">
          <cell r="A5">
            <v>0</v>
          </cell>
          <cell r="B5" t="str">
            <v>MO-1001-3 [MA] Maestro de área (MA)</v>
          </cell>
          <cell r="C5">
            <v>7.8027999999999995</v>
          </cell>
          <cell r="D5">
            <v>7.9060729495115294E-4</v>
          </cell>
          <cell r="E5" t="str">
            <v>Día</v>
          </cell>
          <cell r="F5">
            <v>1495</v>
          </cell>
          <cell r="G5">
            <v>11674.41</v>
          </cell>
          <cell r="H5">
            <v>0</v>
          </cell>
        </row>
        <row r="6">
          <cell r="A6">
            <v>0</v>
          </cell>
          <cell r="B6" t="str">
            <v>MO-1001-7 [TC] Técnico calificado (TC)</v>
          </cell>
          <cell r="C6">
            <v>15.605599999999999</v>
          </cell>
          <cell r="D6">
            <v>5.2642160376717298E-4</v>
          </cell>
          <cell r="E6" t="str">
            <v>Día</v>
          </cell>
          <cell r="F6">
            <v>545.1</v>
          </cell>
          <cell r="G6">
            <v>8511.09</v>
          </cell>
          <cell r="H6">
            <v>0</v>
          </cell>
        </row>
        <row r="7">
          <cell r="A7">
            <v>0</v>
          </cell>
          <cell r="B7" t="str">
            <v>MO-1001-8 [TNC] Técnico no calificado o PEON (TNC)</v>
          </cell>
          <cell r="C7">
            <v>46.816799999999994</v>
          </cell>
          <cell r="D7">
            <v>9.4377998022198814E-5</v>
          </cell>
          <cell r="E7" t="str">
            <v>Día</v>
          </cell>
          <cell r="F7">
            <v>497.95</v>
          </cell>
          <cell r="G7">
            <v>23314.63</v>
          </cell>
          <cell r="H7">
            <v>0</v>
          </cell>
        </row>
        <row r="8">
          <cell r="A8" t="str">
            <v>b)</v>
          </cell>
          <cell r="B8" t="str">
            <v>Herramientas, Servicios: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A9">
            <v>0</v>
          </cell>
          <cell r="B9" t="str">
            <v>Herramientas y equipos</v>
          </cell>
          <cell r="C9">
            <v>1</v>
          </cell>
          <cell r="D9">
            <v>0</v>
          </cell>
          <cell r="E9" t="str">
            <v>m2</v>
          </cell>
          <cell r="F9">
            <v>696</v>
          </cell>
          <cell r="G9">
            <v>696</v>
          </cell>
          <cell r="H9">
            <v>0</v>
          </cell>
        </row>
        <row r="10">
          <cell r="A10">
            <v>1</v>
          </cell>
          <cell r="B10" t="str">
            <v>Remoción Paneles de Aluzinc h= 2,97 m 1er Nivel</v>
          </cell>
          <cell r="C10">
            <v>390.14</v>
          </cell>
          <cell r="D10">
            <v>0</v>
          </cell>
          <cell r="E10" t="str">
            <v>m2</v>
          </cell>
          <cell r="F10">
            <v>0</v>
          </cell>
          <cell r="G10">
            <v>0</v>
          </cell>
          <cell r="H10">
            <v>113.28</v>
          </cell>
        </row>
        <row r="11">
          <cell r="F11">
            <v>0</v>
          </cell>
        </row>
        <row r="12">
          <cell r="A12" t="str">
            <v>0.002</v>
          </cell>
          <cell r="B12" t="str">
            <v>Análisis de Costo Unitario de 566 m2 de Remoción Paneles de Aluzinc h= 4,31 m 2do. Nivel :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A13" t="str">
            <v>a)</v>
          </cell>
          <cell r="B13" t="str">
            <v>Mano de Obra: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0</v>
          </cell>
          <cell r="B14" t="str">
            <v>MO-1001-3 [MA] Maestro de área (MA)</v>
          </cell>
          <cell r="C14">
            <v>11.323399999999999</v>
          </cell>
          <cell r="D14">
            <v>7.9060729495115294E-4</v>
          </cell>
          <cell r="E14" t="str">
            <v>Día</v>
          </cell>
          <cell r="F14">
            <v>1495</v>
          </cell>
          <cell r="G14">
            <v>16941.87</v>
          </cell>
          <cell r="H14">
            <v>0</v>
          </cell>
        </row>
        <row r="15">
          <cell r="A15">
            <v>0</v>
          </cell>
          <cell r="B15" t="str">
            <v>MO-1001-7 [TC] Técnico calificado (TC)</v>
          </cell>
          <cell r="C15">
            <v>22.646799999999999</v>
          </cell>
          <cell r="D15">
            <v>5.2642160376717298E-4</v>
          </cell>
          <cell r="E15" t="str">
            <v>Día</v>
          </cell>
          <cell r="F15">
            <v>545.1</v>
          </cell>
          <cell r="G15">
            <v>12351.27</v>
          </cell>
          <cell r="H15">
            <v>0</v>
          </cell>
        </row>
        <row r="16">
          <cell r="A16">
            <v>0</v>
          </cell>
          <cell r="B16" t="str">
            <v>MO-1001-8 [TNC] Técnico no calificado o PEON (TNC)</v>
          </cell>
          <cell r="C16">
            <v>67.940399999999997</v>
          </cell>
          <cell r="D16">
            <v>9.4377998022198814E-5</v>
          </cell>
          <cell r="E16" t="str">
            <v>Día</v>
          </cell>
          <cell r="F16">
            <v>497.95</v>
          </cell>
          <cell r="G16">
            <v>33834.120000000003</v>
          </cell>
          <cell r="H16">
            <v>0</v>
          </cell>
        </row>
        <row r="17">
          <cell r="A17" t="str">
            <v>b)</v>
          </cell>
          <cell r="B17" t="str">
            <v>Herramientas, Servicios: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>
            <v>0</v>
          </cell>
          <cell r="B18" t="str">
            <v>Herramientas y equipos</v>
          </cell>
          <cell r="C18">
            <v>1</v>
          </cell>
          <cell r="D18">
            <v>0</v>
          </cell>
          <cell r="E18" t="str">
            <v>m2</v>
          </cell>
          <cell r="F18">
            <v>1010.04</v>
          </cell>
          <cell r="G18">
            <v>1010.04</v>
          </cell>
          <cell r="H18">
            <v>0</v>
          </cell>
        </row>
        <row r="19">
          <cell r="A19">
            <v>2</v>
          </cell>
          <cell r="B19" t="str">
            <v>Remoción Paneles de Aluzinc h= 4,31 m 2do. Nivel</v>
          </cell>
          <cell r="C19">
            <v>566.16999999999996</v>
          </cell>
          <cell r="D19">
            <v>0</v>
          </cell>
          <cell r="E19" t="str">
            <v>m2</v>
          </cell>
          <cell r="F19">
            <v>0</v>
          </cell>
          <cell r="G19">
            <v>0</v>
          </cell>
          <cell r="H19">
            <v>113.28</v>
          </cell>
        </row>
        <row r="20">
          <cell r="F20">
            <v>0</v>
          </cell>
        </row>
        <row r="21">
          <cell r="A21" t="str">
            <v>0.003</v>
          </cell>
          <cell r="B21" t="str">
            <v>Análisis de Costo Unitario de 880 m2 de Remoción Techo de Aluzinc h= 7.27m :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 t="str">
            <v>a)</v>
          </cell>
          <cell r="B22" t="str">
            <v>Mano de Obra: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A23">
            <v>0</v>
          </cell>
          <cell r="B23" t="str">
            <v>MO-1001-3 [MA] Maestro de área (MA)</v>
          </cell>
          <cell r="C23">
            <v>22</v>
          </cell>
          <cell r="D23">
            <v>7.9060729495115294E-4</v>
          </cell>
          <cell r="E23" t="str">
            <v>Día</v>
          </cell>
          <cell r="F23">
            <v>1495</v>
          </cell>
          <cell r="G23">
            <v>32916</v>
          </cell>
          <cell r="H23">
            <v>0</v>
          </cell>
        </row>
        <row r="24">
          <cell r="A24">
            <v>0</v>
          </cell>
          <cell r="B24" t="str">
            <v>MO-1001-7 [TC] Técnico calificado (TC)</v>
          </cell>
          <cell r="C24">
            <v>44</v>
          </cell>
          <cell r="D24">
            <v>5.2642160376717298E-4</v>
          </cell>
          <cell r="E24" t="str">
            <v>Día</v>
          </cell>
          <cell r="F24">
            <v>545.1</v>
          </cell>
          <cell r="G24">
            <v>23997.03</v>
          </cell>
          <cell r="H24">
            <v>0</v>
          </cell>
        </row>
        <row r="25">
          <cell r="A25">
            <v>0</v>
          </cell>
          <cell r="B25" t="str">
            <v>MO-1001-8 [TNC] Técnico no calificado o PEON (TNC)</v>
          </cell>
          <cell r="C25">
            <v>132</v>
          </cell>
          <cell r="D25">
            <v>9.4377998022198814E-5</v>
          </cell>
          <cell r="E25" t="str">
            <v>Día</v>
          </cell>
          <cell r="F25">
            <v>497.95</v>
          </cell>
          <cell r="G25">
            <v>65735.600000000006</v>
          </cell>
          <cell r="H25">
            <v>0</v>
          </cell>
        </row>
        <row r="26">
          <cell r="A26" t="str">
            <v>b)</v>
          </cell>
          <cell r="B26" t="str">
            <v>Herramientas, Servicios: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A27">
            <v>0</v>
          </cell>
          <cell r="B27" t="str">
            <v>Herramientas y equipos</v>
          </cell>
          <cell r="C27">
            <v>1</v>
          </cell>
          <cell r="D27">
            <v>0</v>
          </cell>
          <cell r="E27" t="str">
            <v>m2</v>
          </cell>
          <cell r="F27">
            <v>1962.38</v>
          </cell>
          <cell r="G27">
            <v>1962.38</v>
          </cell>
          <cell r="H27">
            <v>0</v>
          </cell>
        </row>
        <row r="28">
          <cell r="A28">
            <v>3</v>
          </cell>
          <cell r="B28" t="str">
            <v>Remoción Techo de Aluzinc h= 7.27m</v>
          </cell>
          <cell r="C28">
            <v>880</v>
          </cell>
          <cell r="D28">
            <v>0</v>
          </cell>
          <cell r="E28" t="str">
            <v>m2</v>
          </cell>
          <cell r="F28">
            <v>0</v>
          </cell>
          <cell r="G28">
            <v>0</v>
          </cell>
          <cell r="H28">
            <v>141.6</v>
          </cell>
        </row>
        <row r="29">
          <cell r="F29">
            <v>0</v>
          </cell>
        </row>
        <row r="30">
          <cell r="A30" t="str">
            <v>0.004</v>
          </cell>
          <cell r="B30" t="str">
            <v>Análisis de Costo Unitario de 020 Ud de Remoción Correas de Techumbre de Aluzinc [0.20 x 0.40 x 40.00] h=7.27 (20 Ud) :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</row>
        <row r="31">
          <cell r="A31" t="str">
            <v>a)</v>
          </cell>
          <cell r="B31" t="str">
            <v>Mano de Obra: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A32">
            <v>0</v>
          </cell>
          <cell r="B32" t="str">
            <v>MO-1001-3 [MA] Maestro de área (MA)</v>
          </cell>
          <cell r="C32">
            <v>0.2</v>
          </cell>
          <cell r="D32">
            <v>7.9060729495115294E-4</v>
          </cell>
          <cell r="E32" t="str">
            <v>Día</v>
          </cell>
          <cell r="F32">
            <v>1495</v>
          </cell>
          <cell r="G32">
            <v>299.24</v>
          </cell>
          <cell r="H32">
            <v>0</v>
          </cell>
        </row>
        <row r="33">
          <cell r="A33">
            <v>0</v>
          </cell>
          <cell r="B33" t="str">
            <v>MO-1001-7 [TC] Técnico calificado (TC)</v>
          </cell>
          <cell r="C33">
            <v>4</v>
          </cell>
          <cell r="D33">
            <v>5.2642160376717298E-4</v>
          </cell>
          <cell r="E33" t="str">
            <v>Día</v>
          </cell>
          <cell r="F33">
            <v>545.1</v>
          </cell>
          <cell r="G33">
            <v>2181.5500000000002</v>
          </cell>
          <cell r="H33">
            <v>0</v>
          </cell>
        </row>
        <row r="34">
          <cell r="A34">
            <v>0</v>
          </cell>
          <cell r="B34" t="str">
            <v>MO-1001-8 [TNC] Técnico no calificado o PEON (TNC)</v>
          </cell>
          <cell r="C34">
            <v>12</v>
          </cell>
          <cell r="D34">
            <v>9.4377998022198814E-5</v>
          </cell>
          <cell r="E34" t="str">
            <v>Día</v>
          </cell>
          <cell r="F34">
            <v>497.95</v>
          </cell>
          <cell r="G34">
            <v>5975.96</v>
          </cell>
          <cell r="H34">
            <v>0</v>
          </cell>
        </row>
        <row r="35">
          <cell r="A35" t="str">
            <v>b)</v>
          </cell>
          <cell r="B35" t="str">
            <v>Herramientas, Servicios: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A36">
            <v>0</v>
          </cell>
          <cell r="B36" t="str">
            <v>Herramientas y equipos</v>
          </cell>
          <cell r="C36">
            <v>1</v>
          </cell>
          <cell r="D36">
            <v>0</v>
          </cell>
          <cell r="E36" t="str">
            <v>Ud</v>
          </cell>
          <cell r="F36">
            <v>135.31</v>
          </cell>
          <cell r="G36">
            <v>135.31</v>
          </cell>
          <cell r="H36">
            <v>0</v>
          </cell>
        </row>
        <row r="37">
          <cell r="A37">
            <v>4</v>
          </cell>
          <cell r="B37" t="str">
            <v>Remoción Correas de Techumbre de Aluzinc [0.20 x 0.40 x 40.00] h=7.27 (20 Ud)</v>
          </cell>
          <cell r="C37">
            <v>20</v>
          </cell>
          <cell r="D37">
            <v>0</v>
          </cell>
          <cell r="E37" t="str">
            <v>Ud</v>
          </cell>
          <cell r="F37">
            <v>0</v>
          </cell>
          <cell r="G37">
            <v>0</v>
          </cell>
          <cell r="H37">
            <v>429.6</v>
          </cell>
        </row>
        <row r="38">
          <cell r="F38">
            <v>0</v>
          </cell>
        </row>
        <row r="39">
          <cell r="A39" t="str">
            <v>0.005</v>
          </cell>
          <cell r="B39" t="str">
            <v>Análisis de Costo Unitario de 337 m2 de Colocación Aluzinc en Paredes h= 3.04m 1er Nivel :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 t="str">
            <v>a)</v>
          </cell>
          <cell r="B40" t="str">
            <v>Materiales: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A41">
            <v>0</v>
          </cell>
          <cell r="B41" t="str">
            <v>Aluzinc Cal. 26 - 42'' x 20' USG</v>
          </cell>
          <cell r="C41">
            <v>51.843605671338324</v>
          </cell>
          <cell r="D41">
            <v>4.3210845118823782E-4</v>
          </cell>
          <cell r="E41" t="str">
            <v>Ud</v>
          </cell>
          <cell r="F41">
            <v>1980</v>
          </cell>
          <cell r="G41">
            <v>102694.7</v>
          </cell>
          <cell r="H41">
            <v>0</v>
          </cell>
        </row>
        <row r="42">
          <cell r="A42">
            <v>0</v>
          </cell>
          <cell r="B42" t="str">
            <v xml:space="preserve">Tornillo Autotaladrante 8mm x 35 </v>
          </cell>
          <cell r="C42">
            <v>3034.35</v>
          </cell>
          <cell r="D42">
            <v>9.4115758964510497E-6</v>
          </cell>
          <cell r="E42" t="str">
            <v>Ud</v>
          </cell>
          <cell r="F42">
            <v>15</v>
          </cell>
          <cell r="G42">
            <v>45515.68</v>
          </cell>
          <cell r="H42">
            <v>0</v>
          </cell>
        </row>
        <row r="43">
          <cell r="A43" t="str">
            <v>b)</v>
          </cell>
          <cell r="B43" t="str">
            <v>Mano de Obra: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A44">
            <v>0</v>
          </cell>
          <cell r="B44" t="str">
            <v>MO-1001-3 [MA] Maestro de área (MA)</v>
          </cell>
          <cell r="C44">
            <v>22.476666666666667</v>
          </cell>
          <cell r="D44">
            <v>7.9060729495115294E-4</v>
          </cell>
          <cell r="E44" t="str">
            <v>Día</v>
          </cell>
          <cell r="F44">
            <v>1495</v>
          </cell>
          <cell r="G44">
            <v>33629.18</v>
          </cell>
          <cell r="H44">
            <v>0</v>
          </cell>
        </row>
        <row r="45">
          <cell r="A45">
            <v>0</v>
          </cell>
          <cell r="B45" t="str">
            <v>MO-1001-7 [TC] Técnico calificado (TC)</v>
          </cell>
          <cell r="C45">
            <v>44.953333333333333</v>
          </cell>
          <cell r="D45">
            <v>5.2642160376717298E-4</v>
          </cell>
          <cell r="E45" t="str">
            <v>Día</v>
          </cell>
          <cell r="F45">
            <v>545.1</v>
          </cell>
          <cell r="G45">
            <v>24516.959999999999</v>
          </cell>
          <cell r="H45">
            <v>0</v>
          </cell>
        </row>
        <row r="46">
          <cell r="A46">
            <v>0</v>
          </cell>
          <cell r="B46" t="str">
            <v>MO-1001-8 [TNC] Técnico no calificado o PEON (TNC)</v>
          </cell>
          <cell r="C46">
            <v>134.85999999999999</v>
          </cell>
          <cell r="D46">
            <v>9.4377998022198814E-5</v>
          </cell>
          <cell r="E46" t="str">
            <v>Día</v>
          </cell>
          <cell r="F46">
            <v>497.95</v>
          </cell>
          <cell r="G46">
            <v>67159.87</v>
          </cell>
          <cell r="H46">
            <v>371.66249443867713</v>
          </cell>
        </row>
        <row r="47">
          <cell r="A47" t="str">
            <v>c)</v>
          </cell>
          <cell r="B47" t="str">
            <v>Herramientas, Servicios: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A48">
            <v>0</v>
          </cell>
          <cell r="B48" t="str">
            <v>Herramientas y equipos</v>
          </cell>
          <cell r="C48">
            <v>1</v>
          </cell>
          <cell r="D48">
            <v>0</v>
          </cell>
          <cell r="E48" t="str">
            <v>m2</v>
          </cell>
          <cell r="F48">
            <v>4376.26</v>
          </cell>
          <cell r="G48">
            <v>4376.26</v>
          </cell>
          <cell r="H48">
            <v>0</v>
          </cell>
        </row>
        <row r="49">
          <cell r="A49">
            <v>5</v>
          </cell>
          <cell r="B49" t="str">
            <v>Colocación Aluzinc en Paredes h= 3.04m 1er Nivel</v>
          </cell>
          <cell r="C49">
            <v>337.15</v>
          </cell>
          <cell r="D49">
            <v>0</v>
          </cell>
          <cell r="E49" t="str">
            <v>m2</v>
          </cell>
          <cell r="F49">
            <v>0</v>
          </cell>
          <cell r="G49">
            <v>0</v>
          </cell>
          <cell r="H49">
            <v>824.24</v>
          </cell>
        </row>
        <row r="50">
          <cell r="F50">
            <v>0</v>
          </cell>
        </row>
        <row r="51">
          <cell r="A51" t="str">
            <v>0.006</v>
          </cell>
          <cell r="B51" t="str">
            <v>Análisis de Costo Unitario de 003 m2 de Colocación Aluzinc translucido en Paredes 1er Nivel :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A52" t="str">
            <v>a)</v>
          </cell>
          <cell r="B52" t="str">
            <v>Materiales: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</row>
        <row r="53">
          <cell r="A53">
            <v>0</v>
          </cell>
          <cell r="B53" t="str">
            <v>Aluzinc Traslucidos 36'' x 10 .5'</v>
          </cell>
          <cell r="C53">
            <v>0.98412895238488873</v>
          </cell>
          <cell r="D53">
            <v>3.7604469890840614E-3</v>
          </cell>
          <cell r="E53" t="str">
            <v>Ud</v>
          </cell>
          <cell r="F53">
            <v>4720</v>
          </cell>
          <cell r="G53">
            <v>4662.5600000000004</v>
          </cell>
          <cell r="H53">
            <v>0</v>
          </cell>
        </row>
        <row r="54">
          <cell r="A54">
            <v>0</v>
          </cell>
          <cell r="B54" t="str">
            <v xml:space="preserve">Tornillo Autotaladrante 8mm x 35 </v>
          </cell>
          <cell r="C54">
            <v>25.919999999999998</v>
          </cell>
          <cell r="D54">
            <v>9.4115758964510497E-6</v>
          </cell>
          <cell r="E54" t="str">
            <v>Ud</v>
          </cell>
          <cell r="F54">
            <v>15</v>
          </cell>
          <cell r="G54">
            <v>388.8</v>
          </cell>
          <cell r="H54">
            <v>0</v>
          </cell>
        </row>
        <row r="55">
          <cell r="A55" t="str">
            <v>b)</v>
          </cell>
          <cell r="B55" t="str">
            <v>Mano de Obra: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0</v>
          </cell>
          <cell r="B56" t="str">
            <v>MO-1001-3 [MA] Maestro de área (MA)</v>
          </cell>
          <cell r="C56">
            <v>0.192</v>
          </cell>
          <cell r="D56">
            <v>7.9060729495115294E-4</v>
          </cell>
          <cell r="E56" t="str">
            <v>Día</v>
          </cell>
          <cell r="F56">
            <v>1495</v>
          </cell>
          <cell r="G56">
            <v>287.27</v>
          </cell>
          <cell r="H56">
            <v>0</v>
          </cell>
        </row>
        <row r="57">
          <cell r="A57">
            <v>0</v>
          </cell>
          <cell r="B57" t="str">
            <v>MO-1001-7 [TC] Técnico calificado (TC)</v>
          </cell>
          <cell r="C57">
            <v>0.38400000000000001</v>
          </cell>
          <cell r="D57">
            <v>5.2642160376717298E-4</v>
          </cell>
          <cell r="E57" t="str">
            <v>Día</v>
          </cell>
          <cell r="F57">
            <v>545.1</v>
          </cell>
          <cell r="G57">
            <v>209.43</v>
          </cell>
          <cell r="H57">
            <v>0</v>
          </cell>
        </row>
        <row r="58">
          <cell r="A58">
            <v>0</v>
          </cell>
          <cell r="B58" t="str">
            <v>MO-1001-8 [TNC] Técnico no calificado o PEON (TNC)</v>
          </cell>
          <cell r="C58">
            <v>1.1519999999999999</v>
          </cell>
          <cell r="D58">
            <v>9.4377998022198814E-5</v>
          </cell>
          <cell r="E58" t="str">
            <v>Día</v>
          </cell>
          <cell r="F58">
            <v>497.95</v>
          </cell>
          <cell r="G58">
            <v>573.69000000000005</v>
          </cell>
          <cell r="H58">
            <v>371.66319444444451</v>
          </cell>
        </row>
        <row r="59">
          <cell r="A59" t="str">
            <v>c)</v>
          </cell>
          <cell r="B59" t="str">
            <v>Herramientas, Servicios: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A60">
            <v>0</v>
          </cell>
          <cell r="B60" t="str">
            <v>Herramientas y equipos</v>
          </cell>
          <cell r="C60">
            <v>1</v>
          </cell>
          <cell r="D60">
            <v>0</v>
          </cell>
          <cell r="E60" t="str">
            <v>m2</v>
          </cell>
          <cell r="F60">
            <v>97.95</v>
          </cell>
          <cell r="G60">
            <v>97.95</v>
          </cell>
          <cell r="H60">
            <v>0</v>
          </cell>
        </row>
        <row r="61">
          <cell r="A61">
            <v>6</v>
          </cell>
          <cell r="B61" t="str">
            <v>Colocación Aluzinc translucido en Paredes 1er Nivel</v>
          </cell>
          <cell r="C61">
            <v>2.88</v>
          </cell>
          <cell r="D61">
            <v>0</v>
          </cell>
          <cell r="E61" t="str">
            <v>m2</v>
          </cell>
          <cell r="F61">
            <v>0</v>
          </cell>
          <cell r="G61">
            <v>0</v>
          </cell>
          <cell r="H61">
            <v>2159.62</v>
          </cell>
        </row>
        <row r="62">
          <cell r="F62">
            <v>0</v>
          </cell>
        </row>
        <row r="63">
          <cell r="A63" t="str">
            <v>0.007</v>
          </cell>
          <cell r="B63" t="str">
            <v>Análisis de Costo Unitario de 002 Vje de Movilización y Desmovilización Grua 20 ton :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 t="str">
            <v>c)</v>
          </cell>
          <cell r="B64" t="str">
            <v>Herramientas, Servicios: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</row>
        <row r="65">
          <cell r="A65">
            <v>0</v>
          </cell>
          <cell r="B65" t="str">
            <v>Movilización y Desmovilización</v>
          </cell>
          <cell r="C65">
            <v>1</v>
          </cell>
          <cell r="D65">
            <v>0</v>
          </cell>
          <cell r="E65" t="str">
            <v>Vje</v>
          </cell>
          <cell r="F65">
            <v>25000</v>
          </cell>
          <cell r="G65">
            <v>25000</v>
          </cell>
          <cell r="H65">
            <v>0</v>
          </cell>
        </row>
        <row r="66">
          <cell r="A66">
            <v>7</v>
          </cell>
          <cell r="B66" t="str">
            <v>Movilización y Desmovilización Grua 20 ton</v>
          </cell>
          <cell r="C66">
            <v>2</v>
          </cell>
          <cell r="D66">
            <v>0</v>
          </cell>
          <cell r="E66" t="str">
            <v>Vje</v>
          </cell>
          <cell r="F66">
            <v>0</v>
          </cell>
          <cell r="G66">
            <v>0</v>
          </cell>
          <cell r="H66">
            <v>12500</v>
          </cell>
        </row>
        <row r="67">
          <cell r="F67">
            <v>0</v>
          </cell>
        </row>
        <row r="68">
          <cell r="A68" t="str">
            <v>0.008</v>
          </cell>
          <cell r="B68" t="str">
            <v>Análisis de Costo Unitario de 023 Ud de Columnas Perfil W14x61 - [30 ft] ASTM A50 :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A69" t="str">
            <v>a)</v>
          </cell>
          <cell r="B69" t="str">
            <v>Materiales: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A70">
            <v>0</v>
          </cell>
          <cell r="B70" t="str">
            <v>Columnas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A71">
            <v>0</v>
          </cell>
          <cell r="B71" t="str">
            <v>Perfil W14x61 - [30 ft] ASTM A50</v>
          </cell>
          <cell r="C71">
            <v>7.2692475940507437</v>
          </cell>
          <cell r="D71">
            <v>3.1743643749059719E-2</v>
          </cell>
          <cell r="E71" t="str">
            <v>Ud</v>
          </cell>
          <cell r="F71">
            <v>36700</v>
          </cell>
          <cell r="G71">
            <v>275250</v>
          </cell>
          <cell r="H71">
            <v>0</v>
          </cell>
        </row>
        <row r="72">
          <cell r="A72">
            <v>0</v>
          </cell>
          <cell r="B72" t="str">
            <v>Placas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</row>
        <row r="73">
          <cell r="A73">
            <v>0</v>
          </cell>
          <cell r="B73" t="str">
            <v>Plancha 4' x 8 ' x 1 1/2'' ASTM A36</v>
          </cell>
          <cell r="C73">
            <v>2.4888746473524308</v>
          </cell>
          <cell r="D73">
            <v>4.4700333379199793E-3</v>
          </cell>
          <cell r="E73" t="str">
            <v>Ud</v>
          </cell>
          <cell r="F73">
            <v>49008</v>
          </cell>
          <cell r="G73">
            <v>122520</v>
          </cell>
          <cell r="H73">
            <v>0</v>
          </cell>
        </row>
        <row r="74">
          <cell r="A74">
            <v>0</v>
          </cell>
          <cell r="B74" t="str">
            <v>Esparragos y Pernos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A75">
            <v>0</v>
          </cell>
          <cell r="B75" t="str">
            <v>Perno ø 1'' x 19'' F1554 A36</v>
          </cell>
          <cell r="C75">
            <v>92</v>
          </cell>
          <cell r="D75">
            <v>0</v>
          </cell>
          <cell r="E75" t="str">
            <v>Ud</v>
          </cell>
          <cell r="F75">
            <v>244</v>
          </cell>
          <cell r="G75">
            <v>22448</v>
          </cell>
          <cell r="H75">
            <v>0</v>
          </cell>
        </row>
        <row r="76">
          <cell r="A76">
            <v>0</v>
          </cell>
          <cell r="B76" t="str">
            <v>Pintura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>
            <v>0</v>
          </cell>
          <cell r="B77" t="str">
            <v>Pintura Multi-Purpose Epoxy Haze Gray</v>
          </cell>
          <cell r="C77">
            <v>0.8</v>
          </cell>
          <cell r="D77">
            <v>3.1126905187964009E-2</v>
          </cell>
          <cell r="E77" t="str">
            <v>Cub.</v>
          </cell>
          <cell r="F77">
            <v>6991.53</v>
          </cell>
          <cell r="G77">
            <v>5767.32</v>
          </cell>
          <cell r="H77">
            <v>0</v>
          </cell>
        </row>
        <row r="78">
          <cell r="A78">
            <v>0</v>
          </cell>
          <cell r="B78" t="str">
            <v>Pintura High Gloss Urethane Gris Perla</v>
          </cell>
          <cell r="C78">
            <v>8</v>
          </cell>
          <cell r="D78">
            <v>1.2758369610331095E-3</v>
          </cell>
          <cell r="E78" t="str">
            <v>Gls</v>
          </cell>
          <cell r="F78">
            <v>2542.37</v>
          </cell>
          <cell r="G78">
            <v>20364.91</v>
          </cell>
          <cell r="H78">
            <v>0</v>
          </cell>
        </row>
        <row r="79">
          <cell r="A79">
            <v>0</v>
          </cell>
          <cell r="B79" t="str">
            <v>Grout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>
            <v>0</v>
          </cell>
          <cell r="B80" t="str">
            <v>Morteo Listo Grout 640 kg/cm²</v>
          </cell>
          <cell r="C80">
            <v>39.807692307692307</v>
          </cell>
          <cell r="D80">
            <v>4.5998160073597322E-3</v>
          </cell>
          <cell r="E80" t="str">
            <v>Fdas</v>
          </cell>
          <cell r="F80">
            <v>885</v>
          </cell>
          <cell r="G80">
            <v>35391.86</v>
          </cell>
          <cell r="H80">
            <v>0</v>
          </cell>
        </row>
        <row r="81">
          <cell r="A81">
            <v>0</v>
          </cell>
          <cell r="B81" t="str">
            <v>Miscelaneos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>
            <v>0</v>
          </cell>
          <cell r="B82" t="str">
            <v>Electrodo E70XX Universal 1/8''</v>
          </cell>
          <cell r="C82">
            <v>4.6000000000000005</v>
          </cell>
          <cell r="D82">
            <v>1.8132232974332177E-3</v>
          </cell>
          <cell r="E82" t="str">
            <v>Lbs</v>
          </cell>
          <cell r="F82">
            <v>55.34</v>
          </cell>
          <cell r="G82">
            <v>255.03</v>
          </cell>
          <cell r="H82">
            <v>0</v>
          </cell>
        </row>
        <row r="83">
          <cell r="A83">
            <v>0</v>
          </cell>
          <cell r="B83" t="str">
            <v>Acetileno 390</v>
          </cell>
          <cell r="C83">
            <v>115</v>
          </cell>
          <cell r="D83">
            <v>2.9124228170907001E-4</v>
          </cell>
          <cell r="E83" t="str">
            <v>p3</v>
          </cell>
          <cell r="F83">
            <v>11.39</v>
          </cell>
          <cell r="G83">
            <v>1310.23</v>
          </cell>
          <cell r="H83">
            <v>0</v>
          </cell>
        </row>
        <row r="84">
          <cell r="A84">
            <v>0</v>
          </cell>
          <cell r="B84" t="str">
            <v>Oxigeno Industrial 220</v>
          </cell>
          <cell r="C84">
            <v>345</v>
          </cell>
          <cell r="D84">
            <v>2.5130553102724074E-4</v>
          </cell>
          <cell r="E84" t="str">
            <v>p3</v>
          </cell>
          <cell r="F84">
            <v>3.17</v>
          </cell>
          <cell r="G84">
            <v>1093.92</v>
          </cell>
          <cell r="H84">
            <v>0</v>
          </cell>
        </row>
        <row r="85">
          <cell r="A85">
            <v>0</v>
          </cell>
          <cell r="B85" t="str">
            <v>Disco p/ esmerilar</v>
          </cell>
          <cell r="C85">
            <v>15.333333333333334</v>
          </cell>
          <cell r="D85">
            <v>2.6560766884754826E-3</v>
          </cell>
          <cell r="E85" t="str">
            <v>Ud</v>
          </cell>
          <cell r="F85">
            <v>340</v>
          </cell>
          <cell r="G85">
            <v>5227.18</v>
          </cell>
          <cell r="H85">
            <v>0</v>
          </cell>
        </row>
        <row r="86">
          <cell r="A86" t="str">
            <v>b)</v>
          </cell>
          <cell r="B86" t="str">
            <v>Fabricación: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A87">
            <v>0</v>
          </cell>
          <cell r="B87" t="str">
            <v xml:space="preserve">SandBlasting </v>
          </cell>
          <cell r="C87">
            <v>12</v>
          </cell>
          <cell r="D87">
            <v>2.7020278965390171E-4</v>
          </cell>
          <cell r="E87" t="str">
            <v>m2</v>
          </cell>
          <cell r="F87">
            <v>200</v>
          </cell>
          <cell r="G87">
            <v>2400.65</v>
          </cell>
          <cell r="H87">
            <v>0</v>
          </cell>
        </row>
        <row r="88">
          <cell r="A88">
            <v>0</v>
          </cell>
          <cell r="B88" t="str">
            <v>Fabricación Estructura Metalica - Columna</v>
          </cell>
          <cell r="C88">
            <v>6.651361548556431</v>
          </cell>
          <cell r="D88">
            <v>2.6939040234834798E-2</v>
          </cell>
          <cell r="E88" t="str">
            <v>Ton</v>
          </cell>
          <cell r="F88">
            <v>44092.45</v>
          </cell>
          <cell r="G88">
            <v>301175.37</v>
          </cell>
          <cell r="H88">
            <v>0</v>
          </cell>
        </row>
        <row r="89">
          <cell r="A89">
            <v>0</v>
          </cell>
          <cell r="B89" t="str">
            <v>Fabricación Estructura Metalica - Placa</v>
          </cell>
          <cell r="C89">
            <v>2.3893196614583334</v>
          </cell>
          <cell r="D89">
            <v>2.2029350310709381E-4</v>
          </cell>
          <cell r="E89" t="str">
            <v>Ton</v>
          </cell>
          <cell r="F89">
            <v>33069.339999999997</v>
          </cell>
          <cell r="G89">
            <v>79030.63</v>
          </cell>
          <cell r="H89">
            <v>0</v>
          </cell>
        </row>
        <row r="90">
          <cell r="A90" t="str">
            <v>c)</v>
          </cell>
          <cell r="B90" t="str">
            <v>Operación Instalación: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0</v>
          </cell>
          <cell r="B91" t="str">
            <v>Izaje: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0</v>
          </cell>
          <cell r="B92" t="str">
            <v>MO-1001-9 [MAM] Maestro de Carpinteria Metalica</v>
          </cell>
          <cell r="C92">
            <v>2</v>
          </cell>
          <cell r="D92">
            <v>0</v>
          </cell>
          <cell r="E92" t="str">
            <v>Día</v>
          </cell>
          <cell r="F92">
            <v>2040.1</v>
          </cell>
          <cell r="G92">
            <v>4080.2</v>
          </cell>
          <cell r="H92">
            <v>0</v>
          </cell>
        </row>
        <row r="93">
          <cell r="A93">
            <v>0</v>
          </cell>
          <cell r="B93" t="str">
            <v>MO-1001-10 [OPE] Operador de Equipo Pesado (GRUA)</v>
          </cell>
          <cell r="C93">
            <v>2</v>
          </cell>
          <cell r="D93">
            <v>0</v>
          </cell>
          <cell r="E93" t="str">
            <v>Día</v>
          </cell>
          <cell r="F93">
            <v>1684.75</v>
          </cell>
          <cell r="G93">
            <v>3369.5</v>
          </cell>
          <cell r="H93">
            <v>0</v>
          </cell>
        </row>
        <row r="94">
          <cell r="A94">
            <v>0</v>
          </cell>
          <cell r="B94" t="str">
            <v>Tornilleria: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>
            <v>0</v>
          </cell>
          <cell r="B95" t="str">
            <v>MO-1001-13 [AEM] Armadores Estructuras Metalica</v>
          </cell>
          <cell r="C95">
            <v>4</v>
          </cell>
          <cell r="D95">
            <v>0</v>
          </cell>
          <cell r="E95" t="str">
            <v>Día</v>
          </cell>
          <cell r="F95">
            <v>1186.8</v>
          </cell>
          <cell r="G95">
            <v>4747.2</v>
          </cell>
          <cell r="H95">
            <v>0</v>
          </cell>
        </row>
        <row r="96">
          <cell r="A96">
            <v>0</v>
          </cell>
          <cell r="B96" t="str">
            <v>MO-1001-14 [AyEM] Ayudante Estructuras Metalica</v>
          </cell>
          <cell r="C96">
            <v>4</v>
          </cell>
          <cell r="D96">
            <v>0</v>
          </cell>
          <cell r="E96" t="str">
            <v>Día</v>
          </cell>
          <cell r="F96">
            <v>831.45</v>
          </cell>
          <cell r="G96">
            <v>3325.8</v>
          </cell>
          <cell r="H96">
            <v>0</v>
          </cell>
        </row>
        <row r="97">
          <cell r="A97">
            <v>0</v>
          </cell>
          <cell r="B97" t="str">
            <v>Soldadura de Campo: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0</v>
          </cell>
          <cell r="B98" t="str">
            <v>MO-1001-11 [SEM] Soldadores - Estructura Metalica</v>
          </cell>
          <cell r="C98">
            <v>2</v>
          </cell>
          <cell r="D98">
            <v>0</v>
          </cell>
          <cell r="E98" t="str">
            <v>Día</v>
          </cell>
          <cell r="F98">
            <v>1186.8</v>
          </cell>
          <cell r="G98">
            <v>2373.6</v>
          </cell>
          <cell r="H98">
            <v>0</v>
          </cell>
        </row>
        <row r="99">
          <cell r="A99">
            <v>0</v>
          </cell>
          <cell r="B99" t="str">
            <v>Pintura: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0</v>
          </cell>
          <cell r="B100" t="str">
            <v>MO-1001-12 [PEM] Pintor Estructura Metalica</v>
          </cell>
          <cell r="C100">
            <v>4</v>
          </cell>
          <cell r="D100">
            <v>0</v>
          </cell>
          <cell r="E100" t="str">
            <v>Día</v>
          </cell>
          <cell r="F100">
            <v>948.75</v>
          </cell>
          <cell r="G100">
            <v>3795</v>
          </cell>
          <cell r="H100">
            <v>0</v>
          </cell>
        </row>
        <row r="101">
          <cell r="A101" t="str">
            <v>d)</v>
          </cell>
          <cell r="B101" t="str">
            <v>Herramientas, Servicios: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0</v>
          </cell>
          <cell r="B102" t="str">
            <v>Grua Hidraulica 20 Toneladas</v>
          </cell>
          <cell r="C102">
            <v>2</v>
          </cell>
          <cell r="D102">
            <v>0</v>
          </cell>
          <cell r="E102" t="str">
            <v>Día</v>
          </cell>
          <cell r="F102">
            <v>30000</v>
          </cell>
          <cell r="G102">
            <v>60000</v>
          </cell>
          <cell r="H102">
            <v>0</v>
          </cell>
        </row>
        <row r="103">
          <cell r="A103">
            <v>0</v>
          </cell>
          <cell r="B103" t="str">
            <v>Pistola Neumatica p/ Tornilleria</v>
          </cell>
          <cell r="C103">
            <v>2</v>
          </cell>
          <cell r="D103">
            <v>0</v>
          </cell>
          <cell r="E103" t="str">
            <v>Día</v>
          </cell>
          <cell r="F103">
            <v>700</v>
          </cell>
          <cell r="G103">
            <v>1400</v>
          </cell>
          <cell r="H103">
            <v>0</v>
          </cell>
        </row>
        <row r="104">
          <cell r="A104">
            <v>0</v>
          </cell>
          <cell r="B104" t="str">
            <v>Compresor p/ Pintura</v>
          </cell>
          <cell r="C104">
            <v>2</v>
          </cell>
          <cell r="D104">
            <v>0</v>
          </cell>
          <cell r="E104" t="str">
            <v>Día</v>
          </cell>
          <cell r="F104">
            <v>600</v>
          </cell>
          <cell r="G104">
            <v>1200</v>
          </cell>
          <cell r="H104">
            <v>0</v>
          </cell>
        </row>
        <row r="105">
          <cell r="A105">
            <v>8</v>
          </cell>
          <cell r="B105" t="str">
            <v>Columnas Perfil W14x61 - [30 ft] ASTM A50</v>
          </cell>
          <cell r="C105">
            <v>23</v>
          </cell>
          <cell r="D105">
            <v>0</v>
          </cell>
          <cell r="E105" t="str">
            <v>Ud</v>
          </cell>
          <cell r="F105" t="str">
            <v>Lbs</v>
          </cell>
          <cell r="G105">
            <v>52.901234861617134</v>
          </cell>
          <cell r="H105">
            <v>41588.1</v>
          </cell>
        </row>
        <row r="106">
          <cell r="F106">
            <v>0</v>
          </cell>
        </row>
        <row r="107">
          <cell r="A107" t="str">
            <v>0.009</v>
          </cell>
          <cell r="B107" t="str">
            <v>Análisis de Costo Unitario de 1.225 pl de Viga Perfil W16x26 - [30 ft] ASTM A50 :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A108" t="str">
            <v>a)</v>
          </cell>
          <cell r="B108" t="str">
            <v>Materiales: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0</v>
          </cell>
          <cell r="B109" t="str">
            <v>Viga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0</v>
          </cell>
          <cell r="B110" t="str">
            <v>Perfil W16x26 - [30 ft] ASTM A50</v>
          </cell>
          <cell r="C110">
            <v>40.849190726159229</v>
          </cell>
          <cell r="D110">
            <v>3.6918546282043007E-3</v>
          </cell>
          <cell r="E110" t="str">
            <v>Ud</v>
          </cell>
          <cell r="F110">
            <v>18800</v>
          </cell>
          <cell r="G110">
            <v>770800</v>
          </cell>
          <cell r="H110">
            <v>0</v>
          </cell>
        </row>
        <row r="111">
          <cell r="A111">
            <v>0</v>
          </cell>
          <cell r="B111" t="str">
            <v>Pintura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A112">
            <v>0</v>
          </cell>
          <cell r="B112" t="str">
            <v>Pintura Multi-Purpose Epoxy Haze Gray</v>
          </cell>
          <cell r="C112">
            <v>0.45387989695732478</v>
          </cell>
          <cell r="D112">
            <v>3.1126905187964009E-2</v>
          </cell>
          <cell r="E112" t="str">
            <v>Cub.</v>
          </cell>
          <cell r="F112">
            <v>6991.53</v>
          </cell>
          <cell r="G112">
            <v>3272.09</v>
          </cell>
          <cell r="H112">
            <v>0</v>
          </cell>
        </row>
        <row r="113">
          <cell r="A113">
            <v>0</v>
          </cell>
          <cell r="B113" t="str">
            <v>Pintura High Gloss Urethane Gris Perla</v>
          </cell>
          <cell r="C113">
            <v>4.5387989695732482</v>
          </cell>
          <cell r="D113">
            <v>1.2758369610331095E-3</v>
          </cell>
          <cell r="E113" t="str">
            <v>Gls</v>
          </cell>
          <cell r="F113">
            <v>2542.37</v>
          </cell>
          <cell r="G113">
            <v>11554.03</v>
          </cell>
          <cell r="H113">
            <v>0</v>
          </cell>
        </row>
        <row r="114">
          <cell r="A114">
            <v>0</v>
          </cell>
          <cell r="B114" t="str">
            <v>Grout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>
            <v>0</v>
          </cell>
          <cell r="B115" t="str">
            <v>Morteo Listo Grout 640 kg/cm²</v>
          </cell>
          <cell r="C115">
            <v>0</v>
          </cell>
          <cell r="D115">
            <v>4.5998160073597322E-3</v>
          </cell>
          <cell r="E115" t="str">
            <v>Fdas</v>
          </cell>
          <cell r="F115">
            <v>885</v>
          </cell>
          <cell r="G115">
            <v>0</v>
          </cell>
          <cell r="H115">
            <v>0</v>
          </cell>
        </row>
        <row r="116">
          <cell r="A116">
            <v>0</v>
          </cell>
          <cell r="B116" t="str">
            <v>Miscelaneos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</row>
        <row r="117">
          <cell r="A117">
            <v>0</v>
          </cell>
          <cell r="B117" t="str">
            <v>Electrodo E70XX Universal 1/8''</v>
          </cell>
          <cell r="C117">
            <v>4.7793553149606298</v>
          </cell>
          <cell r="D117">
            <v>1.8132232974332177E-3</v>
          </cell>
          <cell r="E117" t="str">
            <v>Lbs</v>
          </cell>
          <cell r="F117">
            <v>55.34</v>
          </cell>
          <cell r="G117">
            <v>264.97000000000003</v>
          </cell>
          <cell r="H117">
            <v>0</v>
          </cell>
        </row>
        <row r="118">
          <cell r="A118">
            <v>0</v>
          </cell>
          <cell r="B118" t="str">
            <v>Acetileno 390</v>
          </cell>
          <cell r="C118">
            <v>15.931184383202099</v>
          </cell>
          <cell r="D118">
            <v>2.9124228170907001E-4</v>
          </cell>
          <cell r="E118" t="str">
            <v>p3</v>
          </cell>
          <cell r="F118">
            <v>11.39</v>
          </cell>
          <cell r="G118">
            <v>181.51</v>
          </cell>
          <cell r="H118">
            <v>0</v>
          </cell>
        </row>
        <row r="119">
          <cell r="A119">
            <v>0</v>
          </cell>
          <cell r="B119" t="str">
            <v>Oxigeno Industrial 220</v>
          </cell>
          <cell r="C119">
            <v>12.74494750656168</v>
          </cell>
          <cell r="D119">
            <v>2.5130553102724074E-4</v>
          </cell>
          <cell r="E119" t="str">
            <v>p3</v>
          </cell>
          <cell r="F119">
            <v>3.17</v>
          </cell>
          <cell r="G119">
            <v>40.409999999999997</v>
          </cell>
          <cell r="H119">
            <v>0</v>
          </cell>
        </row>
        <row r="120">
          <cell r="A120">
            <v>0</v>
          </cell>
          <cell r="B120" t="str">
            <v>Disco p/ esmerilar</v>
          </cell>
          <cell r="C120">
            <v>5.2572908464566934</v>
          </cell>
          <cell r="D120">
            <v>2.6560766884754826E-3</v>
          </cell>
          <cell r="E120" t="str">
            <v>Ud</v>
          </cell>
          <cell r="F120">
            <v>340</v>
          </cell>
          <cell r="G120">
            <v>1792.23</v>
          </cell>
          <cell r="H120">
            <v>0</v>
          </cell>
        </row>
        <row r="121">
          <cell r="A121" t="str">
            <v>b)</v>
          </cell>
          <cell r="B121" t="str">
            <v>Fabricación: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</row>
        <row r="122">
          <cell r="A122">
            <v>0</v>
          </cell>
          <cell r="B122" t="str">
            <v xml:space="preserve">SandBlasting </v>
          </cell>
          <cell r="C122">
            <v>6.8081984543598715</v>
          </cell>
          <cell r="D122">
            <v>2.7020278965390171E-4</v>
          </cell>
          <cell r="E122" t="str">
            <v>m2</v>
          </cell>
          <cell r="F122">
            <v>200</v>
          </cell>
          <cell r="G122">
            <v>1362.01</v>
          </cell>
          <cell r="H122">
            <v>0</v>
          </cell>
        </row>
        <row r="123">
          <cell r="A123">
            <v>0</v>
          </cell>
          <cell r="B123" t="str">
            <v>Fabricación Estructura Metalica - Viga</v>
          </cell>
          <cell r="C123">
            <v>15.931184383202099</v>
          </cell>
          <cell r="D123">
            <v>6.9186355473309881E-3</v>
          </cell>
          <cell r="E123" t="str">
            <v>Ton</v>
          </cell>
          <cell r="F123">
            <v>39683</v>
          </cell>
          <cell r="G123">
            <v>636571.13</v>
          </cell>
          <cell r="H123">
            <v>0</v>
          </cell>
        </row>
        <row r="124">
          <cell r="A124" t="str">
            <v>c)</v>
          </cell>
          <cell r="B124" t="str">
            <v>Operación Instalación: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A125">
            <v>0</v>
          </cell>
          <cell r="B125" t="str">
            <v>Izaje: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>
            <v>0</v>
          </cell>
          <cell r="B126" t="str">
            <v>MO-1001-9 [MAM] Maestro de Carpinteria Metalica</v>
          </cell>
          <cell r="C126">
            <v>5</v>
          </cell>
          <cell r="D126">
            <v>0</v>
          </cell>
          <cell r="E126" t="str">
            <v>Día</v>
          </cell>
          <cell r="F126">
            <v>2040.1</v>
          </cell>
          <cell r="G126">
            <v>10200.5</v>
          </cell>
          <cell r="H126">
            <v>0</v>
          </cell>
        </row>
        <row r="127">
          <cell r="A127">
            <v>0</v>
          </cell>
          <cell r="B127" t="str">
            <v>MO-1001-10 [OPE] Operador de Equipo Pesado (GRUA)</v>
          </cell>
          <cell r="C127">
            <v>2</v>
          </cell>
          <cell r="D127">
            <v>0</v>
          </cell>
          <cell r="E127" t="str">
            <v>Día</v>
          </cell>
          <cell r="F127">
            <v>1684.75</v>
          </cell>
          <cell r="G127">
            <v>3369.5</v>
          </cell>
          <cell r="H127">
            <v>0</v>
          </cell>
        </row>
        <row r="128">
          <cell r="A128">
            <v>0</v>
          </cell>
          <cell r="B128" t="str">
            <v>Tornilleria: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</row>
        <row r="129">
          <cell r="A129">
            <v>0</v>
          </cell>
          <cell r="B129" t="str">
            <v>MO-1001-13 [AEM] Armadores Estructuras Metalica</v>
          </cell>
          <cell r="C129">
            <v>10</v>
          </cell>
          <cell r="D129">
            <v>0</v>
          </cell>
          <cell r="E129" t="str">
            <v>Día</v>
          </cell>
          <cell r="F129">
            <v>1186.8</v>
          </cell>
          <cell r="G129">
            <v>11868</v>
          </cell>
          <cell r="H129">
            <v>0</v>
          </cell>
        </row>
        <row r="130">
          <cell r="A130">
            <v>0</v>
          </cell>
          <cell r="B130" t="str">
            <v>MO-1001-14 [AyEM] Ayudante Estructuras Metalica</v>
          </cell>
          <cell r="C130">
            <v>10</v>
          </cell>
          <cell r="D130">
            <v>0</v>
          </cell>
          <cell r="E130" t="str">
            <v>Día</v>
          </cell>
          <cell r="F130">
            <v>831.45</v>
          </cell>
          <cell r="G130">
            <v>8314.5</v>
          </cell>
          <cell r="H130">
            <v>0</v>
          </cell>
        </row>
        <row r="131">
          <cell r="A131">
            <v>0</v>
          </cell>
          <cell r="B131" t="str">
            <v>Soldadura de Campo: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>
            <v>0</v>
          </cell>
          <cell r="B132" t="str">
            <v>MO-1001-11 [SEM] Soldadores - Estructura Metalica</v>
          </cell>
          <cell r="C132">
            <v>5</v>
          </cell>
          <cell r="D132">
            <v>0</v>
          </cell>
          <cell r="E132" t="str">
            <v>Día</v>
          </cell>
          <cell r="F132">
            <v>1186.8</v>
          </cell>
          <cell r="G132">
            <v>5934</v>
          </cell>
          <cell r="H132">
            <v>0</v>
          </cell>
        </row>
        <row r="133">
          <cell r="A133">
            <v>0</v>
          </cell>
          <cell r="B133" t="str">
            <v>Pintura: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>
            <v>0</v>
          </cell>
          <cell r="B134" t="str">
            <v>MO-1001-12 [PEM] Pintor Estructura Metalica</v>
          </cell>
          <cell r="C134">
            <v>10</v>
          </cell>
          <cell r="D134">
            <v>0</v>
          </cell>
          <cell r="E134" t="str">
            <v>Día</v>
          </cell>
          <cell r="F134">
            <v>948.75</v>
          </cell>
          <cell r="G134">
            <v>9487.5</v>
          </cell>
          <cell r="H134">
            <v>0</v>
          </cell>
        </row>
        <row r="135">
          <cell r="A135" t="str">
            <v>d)</v>
          </cell>
          <cell r="B135" t="str">
            <v>Herramientas, Servicios: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>
            <v>0</v>
          </cell>
          <cell r="B136" t="str">
            <v>Grua Hidraulica 20 Toneladas</v>
          </cell>
          <cell r="C136">
            <v>2</v>
          </cell>
          <cell r="D136">
            <v>0</v>
          </cell>
          <cell r="E136" t="str">
            <v>Día</v>
          </cell>
          <cell r="F136">
            <v>30000</v>
          </cell>
          <cell r="G136">
            <v>60000</v>
          </cell>
          <cell r="H136">
            <v>0</v>
          </cell>
        </row>
        <row r="137">
          <cell r="A137">
            <v>0</v>
          </cell>
          <cell r="B137" t="str">
            <v>Pistola Neumatica p/ Tornilleria</v>
          </cell>
          <cell r="C137">
            <v>5</v>
          </cell>
          <cell r="D137">
            <v>0</v>
          </cell>
          <cell r="E137" t="str">
            <v>Día</v>
          </cell>
          <cell r="F137">
            <v>700</v>
          </cell>
          <cell r="G137">
            <v>3500</v>
          </cell>
          <cell r="H137">
            <v>0</v>
          </cell>
        </row>
        <row r="138">
          <cell r="A138">
            <v>0</v>
          </cell>
          <cell r="B138" t="str">
            <v>Compresor p/ Pintura</v>
          </cell>
          <cell r="C138">
            <v>5</v>
          </cell>
          <cell r="D138">
            <v>0</v>
          </cell>
          <cell r="E138" t="str">
            <v>Día</v>
          </cell>
          <cell r="F138">
            <v>600</v>
          </cell>
          <cell r="G138">
            <v>3000</v>
          </cell>
          <cell r="H138">
            <v>0</v>
          </cell>
        </row>
        <row r="139">
          <cell r="A139">
            <v>9</v>
          </cell>
          <cell r="B139" t="str">
            <v>Viga Perfil W16x26 - [30 ft] ASTM A50</v>
          </cell>
          <cell r="C139">
            <v>1225.4757217847771</v>
          </cell>
          <cell r="D139">
            <v>0</v>
          </cell>
          <cell r="E139" t="str">
            <v>pl</v>
          </cell>
          <cell r="F139" t="str">
            <v>Lbs</v>
          </cell>
          <cell r="G139">
            <v>48.380344578315736</v>
          </cell>
          <cell r="H139">
            <v>1257.8900000000001</v>
          </cell>
        </row>
        <row r="140">
          <cell r="F140">
            <v>0</v>
          </cell>
        </row>
        <row r="141">
          <cell r="A141" t="str">
            <v>0.010</v>
          </cell>
          <cell r="B141" t="str">
            <v>Análisis de Costo Unitario de 200 pl de Viga Perfil W18x46 - [30 ft] ASTM A50 :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 t="str">
            <v>a)</v>
          </cell>
          <cell r="B142" t="str">
            <v>Materiales: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A143">
            <v>0</v>
          </cell>
          <cell r="B143" t="str">
            <v>Viga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>
            <v>0</v>
          </cell>
          <cell r="B144" t="str">
            <v>Perfil W18x46 - [30 ft] ASTM A50</v>
          </cell>
          <cell r="C144">
            <v>6.6688538932633428</v>
          </cell>
          <cell r="D144">
            <v>1.2167923909478413E-2</v>
          </cell>
          <cell r="E144" t="str">
            <v>Ud</v>
          </cell>
          <cell r="F144">
            <v>32600</v>
          </cell>
          <cell r="G144">
            <v>220050</v>
          </cell>
          <cell r="H144">
            <v>0</v>
          </cell>
        </row>
        <row r="145">
          <cell r="A145">
            <v>0</v>
          </cell>
          <cell r="B145" t="str">
            <v>Pintura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>
            <v>0</v>
          </cell>
          <cell r="B146" t="str">
            <v>Pintura Multi-Purpose Epoxy Haze Gray</v>
          </cell>
          <cell r="C146">
            <v>7.409837659181491E-2</v>
          </cell>
          <cell r="D146">
            <v>3.1126905187964009E-2</v>
          </cell>
          <cell r="E146" t="str">
            <v>Cub.</v>
          </cell>
          <cell r="F146">
            <v>6991.53</v>
          </cell>
          <cell r="G146">
            <v>534.19000000000005</v>
          </cell>
          <cell r="H146">
            <v>0</v>
          </cell>
        </row>
        <row r="147">
          <cell r="A147">
            <v>0</v>
          </cell>
          <cell r="B147" t="str">
            <v>Pintura High Gloss Urethane Gris Perla</v>
          </cell>
          <cell r="C147">
            <v>0.74098376591814907</v>
          </cell>
          <cell r="D147">
            <v>1.2758369610331095E-3</v>
          </cell>
          <cell r="E147" t="str">
            <v>Gls</v>
          </cell>
          <cell r="F147">
            <v>2542.37</v>
          </cell>
          <cell r="G147">
            <v>1886.26</v>
          </cell>
          <cell r="H147">
            <v>0</v>
          </cell>
        </row>
        <row r="148">
          <cell r="A148">
            <v>0</v>
          </cell>
          <cell r="B148" t="str">
            <v>Grout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A149">
            <v>0</v>
          </cell>
          <cell r="B149" t="str">
            <v>Morteo Listo Grout 640 kg/cm²</v>
          </cell>
          <cell r="C149">
            <v>0</v>
          </cell>
          <cell r="D149">
            <v>4.5998160073597322E-3</v>
          </cell>
          <cell r="E149" t="str">
            <v>Fdas</v>
          </cell>
          <cell r="F149">
            <v>885</v>
          </cell>
          <cell r="G149">
            <v>0</v>
          </cell>
          <cell r="H149">
            <v>0</v>
          </cell>
        </row>
        <row r="150">
          <cell r="A150">
            <v>0</v>
          </cell>
          <cell r="B150" t="str">
            <v>Miscelaneos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>
            <v>0</v>
          </cell>
          <cell r="B151" t="str">
            <v>Electrodo E70XX Universal 1/8''</v>
          </cell>
          <cell r="C151">
            <v>1.380452755905512</v>
          </cell>
          <cell r="D151">
            <v>1.8132232974332177E-3</v>
          </cell>
          <cell r="E151" t="str">
            <v>Lbs</v>
          </cell>
          <cell r="F151">
            <v>55.34</v>
          </cell>
          <cell r="G151">
            <v>76.53</v>
          </cell>
          <cell r="H151">
            <v>0</v>
          </cell>
        </row>
        <row r="152">
          <cell r="A152">
            <v>0</v>
          </cell>
          <cell r="B152" t="str">
            <v>Acetileno 390</v>
          </cell>
          <cell r="C152">
            <v>4.6015091863517066</v>
          </cell>
          <cell r="D152">
            <v>2.9124228170907001E-4</v>
          </cell>
          <cell r="E152" t="str">
            <v>p3</v>
          </cell>
          <cell r="F152">
            <v>11.39</v>
          </cell>
          <cell r="G152">
            <v>52.43</v>
          </cell>
          <cell r="H152">
            <v>0</v>
          </cell>
        </row>
        <row r="153">
          <cell r="A153">
            <v>0</v>
          </cell>
          <cell r="B153" t="str">
            <v>Oxigeno Industrial 220</v>
          </cell>
          <cell r="C153">
            <v>3.6812073490813653</v>
          </cell>
          <cell r="D153">
            <v>2.5130553102724074E-4</v>
          </cell>
          <cell r="E153" t="str">
            <v>p3</v>
          </cell>
          <cell r="F153">
            <v>3.17</v>
          </cell>
          <cell r="G153">
            <v>11.67</v>
          </cell>
          <cell r="H153">
            <v>0</v>
          </cell>
        </row>
        <row r="154">
          <cell r="A154">
            <v>0</v>
          </cell>
          <cell r="B154" t="str">
            <v>Disco p/ esmerilar</v>
          </cell>
          <cell r="C154">
            <v>1.5184980314960632</v>
          </cell>
          <cell r="D154">
            <v>2.6560766884754826E-3</v>
          </cell>
          <cell r="E154" t="str">
            <v>Ud</v>
          </cell>
          <cell r="F154">
            <v>340</v>
          </cell>
          <cell r="G154">
            <v>517.66</v>
          </cell>
          <cell r="H154">
            <v>0</v>
          </cell>
        </row>
        <row r="155">
          <cell r="A155" t="str">
            <v>b)</v>
          </cell>
          <cell r="B155" t="str">
            <v>Fabricación: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>
            <v>0</v>
          </cell>
          <cell r="B156" t="str">
            <v xml:space="preserve">SandBlasting </v>
          </cell>
          <cell r="C156">
            <v>1.1114756488772237</v>
          </cell>
          <cell r="D156">
            <v>2.7020278965390171E-4</v>
          </cell>
          <cell r="E156" t="str">
            <v>m2</v>
          </cell>
          <cell r="F156">
            <v>200</v>
          </cell>
          <cell r="G156">
            <v>222.36</v>
          </cell>
          <cell r="H156">
            <v>0</v>
          </cell>
        </row>
        <row r="157">
          <cell r="A157">
            <v>0</v>
          </cell>
          <cell r="B157" t="str">
            <v>Fabricación Estructura Metalica - Viga</v>
          </cell>
          <cell r="C157">
            <v>4.6015091863517066</v>
          </cell>
          <cell r="D157">
            <v>6.9186355473309881E-3</v>
          </cell>
          <cell r="E157" t="str">
            <v>Ton</v>
          </cell>
          <cell r="F157">
            <v>39683</v>
          </cell>
          <cell r="G157">
            <v>183865.04</v>
          </cell>
          <cell r="H157">
            <v>0</v>
          </cell>
        </row>
        <row r="158">
          <cell r="A158" t="str">
            <v>c)</v>
          </cell>
          <cell r="B158" t="str">
            <v>Operación Instalación: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A159">
            <v>0</v>
          </cell>
          <cell r="B159" t="str">
            <v>Izaje: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>
            <v>0</v>
          </cell>
          <cell r="B160" t="str">
            <v>MO-1001-9 [MAM] Maestro de Carpinteria Metalica</v>
          </cell>
          <cell r="C160">
            <v>3</v>
          </cell>
          <cell r="D160">
            <v>0</v>
          </cell>
          <cell r="E160" t="str">
            <v>Día</v>
          </cell>
          <cell r="F160">
            <v>2040.1</v>
          </cell>
          <cell r="G160">
            <v>6120.3</v>
          </cell>
          <cell r="H160">
            <v>0</v>
          </cell>
        </row>
        <row r="161">
          <cell r="A161">
            <v>0</v>
          </cell>
          <cell r="B161" t="str">
            <v>MO-1001-10 [OPE] Operador de Equipo Pesado (GRUA)</v>
          </cell>
          <cell r="C161">
            <v>2</v>
          </cell>
          <cell r="D161">
            <v>0</v>
          </cell>
          <cell r="E161" t="str">
            <v>Día</v>
          </cell>
          <cell r="F161">
            <v>1684.75</v>
          </cell>
          <cell r="G161">
            <v>3369.5</v>
          </cell>
          <cell r="H161">
            <v>0</v>
          </cell>
        </row>
        <row r="162">
          <cell r="A162">
            <v>0</v>
          </cell>
          <cell r="B162" t="str">
            <v>Tornilleria: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A163">
            <v>0</v>
          </cell>
          <cell r="B163" t="str">
            <v>MO-1001-13 [AEM] Armadores Estructuras Metalica</v>
          </cell>
          <cell r="C163">
            <v>6</v>
          </cell>
          <cell r="D163">
            <v>0</v>
          </cell>
          <cell r="E163" t="str">
            <v>Día</v>
          </cell>
          <cell r="F163">
            <v>1186.8</v>
          </cell>
          <cell r="G163">
            <v>7120.8</v>
          </cell>
          <cell r="H163">
            <v>0</v>
          </cell>
        </row>
        <row r="164">
          <cell r="A164">
            <v>0</v>
          </cell>
          <cell r="B164" t="str">
            <v>MO-1001-14 [AyEM] Ayudante Estructuras Metalica</v>
          </cell>
          <cell r="C164">
            <v>6</v>
          </cell>
          <cell r="D164">
            <v>0</v>
          </cell>
          <cell r="E164" t="str">
            <v>Día</v>
          </cell>
          <cell r="F164">
            <v>831.45</v>
          </cell>
          <cell r="G164">
            <v>4988.7</v>
          </cell>
          <cell r="H164">
            <v>0</v>
          </cell>
        </row>
        <row r="165">
          <cell r="A165">
            <v>0</v>
          </cell>
          <cell r="B165" t="str">
            <v>Soldadura de Campo: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</row>
        <row r="166">
          <cell r="A166">
            <v>0</v>
          </cell>
          <cell r="B166" t="str">
            <v>MO-1001-11 [SEM] Soldadores - Estructura Metalica</v>
          </cell>
          <cell r="C166">
            <v>3</v>
          </cell>
          <cell r="D166">
            <v>0</v>
          </cell>
          <cell r="E166" t="str">
            <v>Día</v>
          </cell>
          <cell r="F166">
            <v>1186.8</v>
          </cell>
          <cell r="G166">
            <v>3560.4</v>
          </cell>
          <cell r="H166">
            <v>0</v>
          </cell>
        </row>
        <row r="167">
          <cell r="A167">
            <v>0</v>
          </cell>
          <cell r="B167" t="str">
            <v>Pintura: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</row>
        <row r="168">
          <cell r="A168">
            <v>0</v>
          </cell>
          <cell r="B168" t="str">
            <v>MO-1001-12 [PEM] Pintor Estructura Metalica</v>
          </cell>
          <cell r="C168">
            <v>6</v>
          </cell>
          <cell r="D168">
            <v>0</v>
          </cell>
          <cell r="E168" t="str">
            <v>Día</v>
          </cell>
          <cell r="F168">
            <v>948.75</v>
          </cell>
          <cell r="G168">
            <v>5692.5</v>
          </cell>
          <cell r="H168">
            <v>0</v>
          </cell>
        </row>
        <row r="169">
          <cell r="A169" t="str">
            <v>d)</v>
          </cell>
          <cell r="B169" t="str">
            <v>Herramientas, Servicios: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A170">
            <v>0</v>
          </cell>
          <cell r="B170" t="str">
            <v>Grua Hidraulica 20 Toneladas</v>
          </cell>
          <cell r="C170">
            <v>2</v>
          </cell>
          <cell r="D170">
            <v>0</v>
          </cell>
          <cell r="E170" t="str">
            <v>Día</v>
          </cell>
          <cell r="F170">
            <v>30000</v>
          </cell>
          <cell r="G170">
            <v>60000</v>
          </cell>
          <cell r="H170">
            <v>0</v>
          </cell>
        </row>
        <row r="171">
          <cell r="A171">
            <v>0</v>
          </cell>
          <cell r="B171" t="str">
            <v>Pistola Neumatica p/ Tornilleria</v>
          </cell>
          <cell r="C171">
            <v>3</v>
          </cell>
          <cell r="D171">
            <v>0</v>
          </cell>
          <cell r="E171" t="str">
            <v>Día</v>
          </cell>
          <cell r="F171">
            <v>700</v>
          </cell>
          <cell r="G171">
            <v>2100</v>
          </cell>
          <cell r="H171">
            <v>0</v>
          </cell>
        </row>
        <row r="172">
          <cell r="A172">
            <v>0</v>
          </cell>
          <cell r="B172" t="str">
            <v>Compresor p/ Pintura</v>
          </cell>
          <cell r="C172">
            <v>3</v>
          </cell>
          <cell r="D172">
            <v>0</v>
          </cell>
          <cell r="E172" t="str">
            <v>Día</v>
          </cell>
          <cell r="F172">
            <v>600</v>
          </cell>
          <cell r="G172">
            <v>1800</v>
          </cell>
          <cell r="H172">
            <v>0</v>
          </cell>
        </row>
        <row r="173">
          <cell r="A173">
            <v>10</v>
          </cell>
          <cell r="B173" t="str">
            <v>Viga Perfil W18x46 - [30 ft] ASTM A50</v>
          </cell>
          <cell r="C173">
            <v>200.06561679790028</v>
          </cell>
          <cell r="D173">
            <v>0</v>
          </cell>
          <cell r="E173" t="str">
            <v>pl</v>
          </cell>
          <cell r="F173" t="str">
            <v>Lbs</v>
          </cell>
          <cell r="G173">
            <v>54.543881112838136</v>
          </cell>
          <cell r="H173">
            <v>2509.02</v>
          </cell>
        </row>
        <row r="174">
          <cell r="F174">
            <v>0</v>
          </cell>
        </row>
        <row r="175">
          <cell r="A175" t="str">
            <v>0.011</v>
          </cell>
          <cell r="B175" t="str">
            <v>Análisis de Costo Unitario de 299 pl de Viga Perfil W18x50 - [30 ft] ASTM A50 :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</row>
        <row r="176">
          <cell r="A176" t="str">
            <v>a)</v>
          </cell>
          <cell r="B176" t="str">
            <v>Materiales: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</row>
        <row r="177">
          <cell r="A177">
            <v>0</v>
          </cell>
          <cell r="B177" t="str">
            <v>Viga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</row>
        <row r="178">
          <cell r="A178">
            <v>0</v>
          </cell>
          <cell r="B178" t="str">
            <v>Perfil W18x50 - [30 ft] ASTM A50</v>
          </cell>
          <cell r="C178">
            <v>9.9737532808398939</v>
          </cell>
          <cell r="D178">
            <v>2.6315789473685355E-3</v>
          </cell>
          <cell r="E178" t="str">
            <v>Ud</v>
          </cell>
          <cell r="F178">
            <v>36700</v>
          </cell>
          <cell r="G178">
            <v>367000</v>
          </cell>
          <cell r="H178">
            <v>0</v>
          </cell>
        </row>
        <row r="179">
          <cell r="A179">
            <v>0</v>
          </cell>
          <cell r="B179" t="str">
            <v>Pintura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</row>
        <row r="180">
          <cell r="A180">
            <v>0</v>
          </cell>
          <cell r="B180" t="str">
            <v>Pintura Multi-Purpose Epoxy Haze Gray</v>
          </cell>
          <cell r="C180">
            <v>0.11081948089822104</v>
          </cell>
          <cell r="D180">
            <v>3.1126905187964009E-2</v>
          </cell>
          <cell r="E180" t="str">
            <v>Cub.</v>
          </cell>
          <cell r="F180">
            <v>6991.53</v>
          </cell>
          <cell r="G180">
            <v>798.91</v>
          </cell>
          <cell r="H180">
            <v>0</v>
          </cell>
        </row>
        <row r="181">
          <cell r="A181">
            <v>0</v>
          </cell>
          <cell r="B181" t="str">
            <v>Pintura High Gloss Urethane Gris Perla</v>
          </cell>
          <cell r="C181">
            <v>1.1081948089822105</v>
          </cell>
          <cell r="D181">
            <v>1.2758369610331095E-3</v>
          </cell>
          <cell r="E181" t="str">
            <v>Gls</v>
          </cell>
          <cell r="F181">
            <v>2542.37</v>
          </cell>
          <cell r="G181">
            <v>2821.04</v>
          </cell>
          <cell r="H181">
            <v>0</v>
          </cell>
        </row>
        <row r="182">
          <cell r="A182">
            <v>0</v>
          </cell>
          <cell r="B182" t="str">
            <v>Grout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>
            <v>0</v>
          </cell>
          <cell r="B183" t="str">
            <v>Morteo Listo Grout 640 kg/cm²</v>
          </cell>
          <cell r="C183">
            <v>0</v>
          </cell>
          <cell r="D183">
            <v>4.5998160073597322E-3</v>
          </cell>
          <cell r="E183" t="str">
            <v>Fdas</v>
          </cell>
          <cell r="F183">
            <v>885</v>
          </cell>
          <cell r="G183">
            <v>0</v>
          </cell>
          <cell r="H183">
            <v>0</v>
          </cell>
        </row>
        <row r="184">
          <cell r="A184">
            <v>0</v>
          </cell>
          <cell r="B184" t="str">
            <v>Miscelaneos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>
            <v>0</v>
          </cell>
          <cell r="B185" t="str">
            <v>Electrodo E70XX Universal 1/8''</v>
          </cell>
          <cell r="C185">
            <v>2.064566929133858</v>
          </cell>
          <cell r="D185">
            <v>1.8132232974332177E-3</v>
          </cell>
          <cell r="E185" t="str">
            <v>Lbs</v>
          </cell>
          <cell r="F185">
            <v>55.34</v>
          </cell>
          <cell r="G185">
            <v>114.46</v>
          </cell>
          <cell r="H185">
            <v>0</v>
          </cell>
        </row>
        <row r="186">
          <cell r="A186">
            <v>0</v>
          </cell>
          <cell r="B186" t="str">
            <v>Acetileno 390</v>
          </cell>
          <cell r="C186">
            <v>6.8818897637795269</v>
          </cell>
          <cell r="D186">
            <v>2.9124228170907001E-4</v>
          </cell>
          <cell r="E186" t="str">
            <v>p3</v>
          </cell>
          <cell r="F186">
            <v>11.39</v>
          </cell>
          <cell r="G186">
            <v>78.41</v>
          </cell>
          <cell r="H186">
            <v>0</v>
          </cell>
        </row>
        <row r="187">
          <cell r="A187">
            <v>0</v>
          </cell>
          <cell r="B187" t="str">
            <v>Oxigeno Industrial 220</v>
          </cell>
          <cell r="C187">
            <v>5.5055118110236219</v>
          </cell>
          <cell r="D187">
            <v>2.5130553102724074E-4</v>
          </cell>
          <cell r="E187" t="str">
            <v>p3</v>
          </cell>
          <cell r="F187">
            <v>3.17</v>
          </cell>
          <cell r="G187">
            <v>17.46</v>
          </cell>
          <cell r="H187">
            <v>0</v>
          </cell>
        </row>
        <row r="188">
          <cell r="A188">
            <v>0</v>
          </cell>
          <cell r="B188" t="str">
            <v>Disco p/ esmerilar</v>
          </cell>
          <cell r="C188">
            <v>2.271023622047244</v>
          </cell>
          <cell r="D188">
            <v>2.6560766884754826E-3</v>
          </cell>
          <cell r="E188" t="str">
            <v>Ud</v>
          </cell>
          <cell r="F188">
            <v>340</v>
          </cell>
          <cell r="G188">
            <v>774.2</v>
          </cell>
          <cell r="H188">
            <v>0</v>
          </cell>
        </row>
        <row r="189">
          <cell r="A189" t="str">
            <v>b)</v>
          </cell>
          <cell r="B189" t="str">
            <v>Fabricación: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</row>
        <row r="190">
          <cell r="A190">
            <v>0</v>
          </cell>
          <cell r="B190" t="str">
            <v xml:space="preserve">SandBlasting </v>
          </cell>
          <cell r="C190">
            <v>1.6622922134733156</v>
          </cell>
          <cell r="D190">
            <v>2.7020278965390171E-4</v>
          </cell>
          <cell r="E190" t="str">
            <v>m2</v>
          </cell>
          <cell r="F190">
            <v>200</v>
          </cell>
          <cell r="G190">
            <v>332.55</v>
          </cell>
          <cell r="H190">
            <v>0</v>
          </cell>
        </row>
        <row r="191">
          <cell r="A191">
            <v>0</v>
          </cell>
          <cell r="B191" t="str">
            <v>Fabricación Estructura Metalica - Viga</v>
          </cell>
          <cell r="C191">
            <v>6.8818897637795269</v>
          </cell>
          <cell r="D191">
            <v>6.9186355473309881E-3</v>
          </cell>
          <cell r="E191" t="str">
            <v>Ton</v>
          </cell>
          <cell r="F191">
            <v>39683</v>
          </cell>
          <cell r="G191">
            <v>274983.46999999997</v>
          </cell>
          <cell r="H191">
            <v>0</v>
          </cell>
        </row>
        <row r="192">
          <cell r="A192" t="str">
            <v>c)</v>
          </cell>
          <cell r="B192" t="str">
            <v>Operación Instalación: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</row>
        <row r="193">
          <cell r="A193">
            <v>0</v>
          </cell>
          <cell r="B193" t="str">
            <v>Izaje: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</row>
        <row r="194">
          <cell r="A194">
            <v>0</v>
          </cell>
          <cell r="B194" t="str">
            <v>MO-1001-9 [MAM] Maestro de Carpinteria Metalica</v>
          </cell>
          <cell r="C194">
            <v>2</v>
          </cell>
          <cell r="D194">
            <v>0</v>
          </cell>
          <cell r="E194" t="str">
            <v>Día</v>
          </cell>
          <cell r="F194">
            <v>2040.1</v>
          </cell>
          <cell r="G194">
            <v>4080.2</v>
          </cell>
          <cell r="H194">
            <v>0</v>
          </cell>
        </row>
        <row r="195">
          <cell r="A195">
            <v>0</v>
          </cell>
          <cell r="B195" t="str">
            <v>MO-1001-10 [OPE] Operador de Equipo Pesado (GRUA)</v>
          </cell>
          <cell r="C195">
            <v>2</v>
          </cell>
          <cell r="D195">
            <v>0</v>
          </cell>
          <cell r="E195" t="str">
            <v>Día</v>
          </cell>
          <cell r="F195">
            <v>1684.75</v>
          </cell>
          <cell r="G195">
            <v>3369.5</v>
          </cell>
          <cell r="H195">
            <v>0</v>
          </cell>
        </row>
        <row r="196">
          <cell r="A196">
            <v>0</v>
          </cell>
          <cell r="B196" t="str">
            <v>Tornilleria: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</row>
        <row r="197">
          <cell r="A197">
            <v>0</v>
          </cell>
          <cell r="B197" t="str">
            <v>MO-1001-13 [AEM] Armadores Estructuras Metalica</v>
          </cell>
          <cell r="C197">
            <v>4</v>
          </cell>
          <cell r="D197">
            <v>0</v>
          </cell>
          <cell r="E197" t="str">
            <v>Día</v>
          </cell>
          <cell r="F197">
            <v>1186.8</v>
          </cell>
          <cell r="G197">
            <v>4747.2</v>
          </cell>
          <cell r="H197">
            <v>0</v>
          </cell>
        </row>
        <row r="198">
          <cell r="A198">
            <v>0</v>
          </cell>
          <cell r="B198" t="str">
            <v>MO-1001-14 [AyEM] Ayudante Estructuras Metalica</v>
          </cell>
          <cell r="C198">
            <v>4</v>
          </cell>
          <cell r="D198">
            <v>0</v>
          </cell>
          <cell r="E198" t="str">
            <v>Día</v>
          </cell>
          <cell r="F198">
            <v>831.45</v>
          </cell>
          <cell r="G198">
            <v>3325.8</v>
          </cell>
          <cell r="H198">
            <v>0</v>
          </cell>
        </row>
        <row r="199">
          <cell r="A199">
            <v>0</v>
          </cell>
          <cell r="B199" t="str">
            <v>Soldadura de Campo: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</row>
        <row r="200">
          <cell r="A200">
            <v>0</v>
          </cell>
          <cell r="B200" t="str">
            <v>MO-1001-11 [SEM] Soldadores - Estructura Metalica</v>
          </cell>
          <cell r="C200">
            <v>2</v>
          </cell>
          <cell r="D200">
            <v>0</v>
          </cell>
          <cell r="E200" t="str">
            <v>Día</v>
          </cell>
          <cell r="F200">
            <v>1186.8</v>
          </cell>
          <cell r="G200">
            <v>2373.6</v>
          </cell>
          <cell r="H200">
            <v>0</v>
          </cell>
        </row>
        <row r="201">
          <cell r="A201">
            <v>0</v>
          </cell>
          <cell r="B201" t="str">
            <v>Pintura: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</row>
        <row r="202">
          <cell r="A202">
            <v>0</v>
          </cell>
          <cell r="B202" t="str">
            <v>MO-1001-12 [PEM] Pintor Estructura Metalica</v>
          </cell>
          <cell r="C202">
            <v>4</v>
          </cell>
          <cell r="D202">
            <v>0</v>
          </cell>
          <cell r="E202" t="str">
            <v>Día</v>
          </cell>
          <cell r="F202">
            <v>948.75</v>
          </cell>
          <cell r="G202">
            <v>3795</v>
          </cell>
          <cell r="H202">
            <v>0</v>
          </cell>
        </row>
        <row r="203">
          <cell r="A203" t="str">
            <v>d)</v>
          </cell>
          <cell r="B203" t="str">
            <v>Herramientas, Servicios: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</row>
        <row r="204">
          <cell r="A204">
            <v>0</v>
          </cell>
          <cell r="B204" t="str">
            <v>Grua Hidraulica 20 Toneladas</v>
          </cell>
          <cell r="C204">
            <v>2</v>
          </cell>
          <cell r="D204">
            <v>0</v>
          </cell>
          <cell r="E204" t="str">
            <v>Día</v>
          </cell>
          <cell r="F204">
            <v>30000</v>
          </cell>
          <cell r="G204">
            <v>60000</v>
          </cell>
          <cell r="H204">
            <v>0</v>
          </cell>
        </row>
        <row r="205">
          <cell r="A205">
            <v>0</v>
          </cell>
          <cell r="B205" t="str">
            <v>Pistola Neumatica p/ Tornilleria</v>
          </cell>
          <cell r="C205">
            <v>2</v>
          </cell>
          <cell r="D205">
            <v>0</v>
          </cell>
          <cell r="E205" t="str">
            <v>Día</v>
          </cell>
          <cell r="F205">
            <v>700</v>
          </cell>
          <cell r="G205">
            <v>1400</v>
          </cell>
          <cell r="H205">
            <v>0</v>
          </cell>
        </row>
        <row r="206">
          <cell r="A206">
            <v>0</v>
          </cell>
          <cell r="B206" t="str">
            <v>Compresor p/ Pintura</v>
          </cell>
          <cell r="C206">
            <v>2</v>
          </cell>
          <cell r="D206">
            <v>0</v>
          </cell>
          <cell r="E206" t="str">
            <v>Día</v>
          </cell>
          <cell r="F206">
            <v>600</v>
          </cell>
          <cell r="G206">
            <v>1200</v>
          </cell>
          <cell r="H206">
            <v>0</v>
          </cell>
        </row>
        <row r="207">
          <cell r="A207">
            <v>11</v>
          </cell>
          <cell r="B207" t="str">
            <v>Viga Perfil W18x50 - [30 ft] ASTM A50</v>
          </cell>
          <cell r="C207">
            <v>299.2125984251968</v>
          </cell>
          <cell r="D207">
            <v>0</v>
          </cell>
          <cell r="E207" t="str">
            <v>pl</v>
          </cell>
          <cell r="F207" t="str">
            <v>Lbs</v>
          </cell>
          <cell r="G207">
            <v>53.125800114416478</v>
          </cell>
          <cell r="H207">
            <v>2443.79</v>
          </cell>
        </row>
        <row r="208">
          <cell r="F208">
            <v>0</v>
          </cell>
        </row>
        <row r="209">
          <cell r="A209" t="str">
            <v>0.012</v>
          </cell>
          <cell r="B209" t="str">
            <v>Análisis de Costo Unitario de 043 pl de Riostra Perfil HSS 6 x 6 x 1/2 - [40 ft] ASTM A50 :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</row>
        <row r="210">
          <cell r="A210" t="str">
            <v>a)</v>
          </cell>
          <cell r="B210" t="str">
            <v>Materiales: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</row>
        <row r="211">
          <cell r="A211">
            <v>0</v>
          </cell>
          <cell r="B211" t="str">
            <v>Riostra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</row>
        <row r="212">
          <cell r="A212">
            <v>0</v>
          </cell>
          <cell r="B212" t="str">
            <v>Perfil HSS 6 x 6 x 1/2 - [40 ft] ASTM A50</v>
          </cell>
          <cell r="C212">
            <v>1.0761154855643045</v>
          </cell>
          <cell r="D212">
            <v>0.16158536585365851</v>
          </cell>
          <cell r="E212" t="str">
            <v>Ud</v>
          </cell>
          <cell r="F212">
            <v>42100</v>
          </cell>
          <cell r="G212">
            <v>52625</v>
          </cell>
          <cell r="H212">
            <v>0</v>
          </cell>
        </row>
        <row r="213">
          <cell r="A213">
            <v>0</v>
          </cell>
          <cell r="B213" t="str">
            <v>Pintura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</row>
        <row r="214">
          <cell r="A214">
            <v>0</v>
          </cell>
          <cell r="B214" t="str">
            <v>Pintura Multi-Purpose Epoxy Haze Gray</v>
          </cell>
          <cell r="C214">
            <v>1.1956838728492271E-2</v>
          </cell>
          <cell r="D214">
            <v>3.1126905187964009E-2</v>
          </cell>
          <cell r="E214" t="str">
            <v>Cub.</v>
          </cell>
          <cell r="F214">
            <v>6991.53</v>
          </cell>
          <cell r="G214">
            <v>86.2</v>
          </cell>
          <cell r="H214">
            <v>0</v>
          </cell>
        </row>
        <row r="215">
          <cell r="A215">
            <v>0</v>
          </cell>
          <cell r="B215" t="str">
            <v>Pintura High Gloss Urethane Gris Perla</v>
          </cell>
          <cell r="C215">
            <v>0.11956838728492271</v>
          </cell>
          <cell r="D215">
            <v>1.2758369610331095E-3</v>
          </cell>
          <cell r="E215" t="str">
            <v>Gls</v>
          </cell>
          <cell r="F215">
            <v>2542.37</v>
          </cell>
          <cell r="G215">
            <v>304.37</v>
          </cell>
          <cell r="H215">
            <v>0</v>
          </cell>
        </row>
        <row r="216">
          <cell r="A216">
            <v>0</v>
          </cell>
          <cell r="B216" t="str">
            <v>Grout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</row>
        <row r="217">
          <cell r="A217">
            <v>0</v>
          </cell>
          <cell r="B217" t="str">
            <v>Morteo Listo Grout 640 kg/cm²</v>
          </cell>
          <cell r="C217">
            <v>0</v>
          </cell>
          <cell r="D217">
            <v>4.5998160073597322E-3</v>
          </cell>
          <cell r="E217" t="str">
            <v>Fdas</v>
          </cell>
          <cell r="F217">
            <v>885</v>
          </cell>
          <cell r="G217">
            <v>0</v>
          </cell>
          <cell r="H217">
            <v>0</v>
          </cell>
        </row>
        <row r="218">
          <cell r="A218">
            <v>0</v>
          </cell>
          <cell r="B218" t="str">
            <v>Miscelaneos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</row>
        <row r="219">
          <cell r="A219">
            <v>0</v>
          </cell>
          <cell r="B219" t="str">
            <v>Electrodo E70XX Universal 1/8''</v>
          </cell>
          <cell r="C219">
            <v>0.22275590551181104</v>
          </cell>
          <cell r="D219">
            <v>1.8132232974332177E-3</v>
          </cell>
          <cell r="E219" t="str">
            <v>Lbs</v>
          </cell>
          <cell r="F219">
            <v>55.34</v>
          </cell>
          <cell r="G219">
            <v>12.35</v>
          </cell>
          <cell r="H219">
            <v>0</v>
          </cell>
        </row>
        <row r="220">
          <cell r="A220">
            <v>0</v>
          </cell>
          <cell r="B220" t="str">
            <v>Acetileno 390</v>
          </cell>
          <cell r="C220">
            <v>0.74251968503937016</v>
          </cell>
          <cell r="D220">
            <v>2.9124228170907001E-4</v>
          </cell>
          <cell r="E220" t="str">
            <v>p3</v>
          </cell>
          <cell r="F220">
            <v>11.39</v>
          </cell>
          <cell r="G220">
            <v>8.4600000000000009</v>
          </cell>
          <cell r="H220">
            <v>0</v>
          </cell>
        </row>
        <row r="221">
          <cell r="A221">
            <v>0</v>
          </cell>
          <cell r="B221" t="str">
            <v>Oxigeno Industrial 220</v>
          </cell>
          <cell r="C221">
            <v>0.59401574803149615</v>
          </cell>
          <cell r="D221">
            <v>2.5130553102724074E-4</v>
          </cell>
          <cell r="E221" t="str">
            <v>p3</v>
          </cell>
          <cell r="F221">
            <v>3.17</v>
          </cell>
          <cell r="G221">
            <v>1.88</v>
          </cell>
          <cell r="H221">
            <v>0</v>
          </cell>
        </row>
        <row r="222">
          <cell r="A222">
            <v>0</v>
          </cell>
          <cell r="B222" t="str">
            <v>Disco p/ esmerilar</v>
          </cell>
          <cell r="C222">
            <v>0.24503149606299215</v>
          </cell>
          <cell r="D222">
            <v>2.6560766884754826E-3</v>
          </cell>
          <cell r="E222" t="str">
            <v>Ud</v>
          </cell>
          <cell r="F222">
            <v>340</v>
          </cell>
          <cell r="G222">
            <v>83.53</v>
          </cell>
          <cell r="H222">
            <v>0</v>
          </cell>
        </row>
        <row r="223">
          <cell r="A223" t="str">
            <v>b)</v>
          </cell>
          <cell r="B223" t="str">
            <v>Fabricación: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</row>
        <row r="224">
          <cell r="A224">
            <v>0</v>
          </cell>
          <cell r="B224" t="str">
            <v xml:space="preserve">SandBlasting </v>
          </cell>
          <cell r="C224">
            <v>0.17935258092738407</v>
          </cell>
          <cell r="D224">
            <v>2.7020278965390171E-4</v>
          </cell>
          <cell r="E224" t="str">
            <v>m2</v>
          </cell>
          <cell r="F224">
            <v>200</v>
          </cell>
          <cell r="G224">
            <v>35.880000000000003</v>
          </cell>
          <cell r="H224">
            <v>0</v>
          </cell>
        </row>
        <row r="225">
          <cell r="A225">
            <v>0</v>
          </cell>
          <cell r="B225" t="str">
            <v>Fabricación Estructura Metalica - Columna</v>
          </cell>
          <cell r="C225">
            <v>0.74251968503937016</v>
          </cell>
          <cell r="D225">
            <v>2.6939040234834798E-2</v>
          </cell>
          <cell r="E225" t="str">
            <v>Ton</v>
          </cell>
          <cell r="F225">
            <v>44092.45</v>
          </cell>
          <cell r="G225">
            <v>33621.480000000003</v>
          </cell>
          <cell r="H225">
            <v>0</v>
          </cell>
        </row>
        <row r="226">
          <cell r="A226" t="str">
            <v>c)</v>
          </cell>
          <cell r="B226" t="str">
            <v>Operación Instalación: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</row>
        <row r="227">
          <cell r="A227">
            <v>0</v>
          </cell>
          <cell r="B227" t="str">
            <v>Izaje: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</row>
        <row r="228">
          <cell r="A228">
            <v>0</v>
          </cell>
          <cell r="B228" t="str">
            <v>MO-1001-9 [MAM] Maestro de Carpinteria Metalica</v>
          </cell>
          <cell r="C228">
            <v>2</v>
          </cell>
          <cell r="D228">
            <v>0</v>
          </cell>
          <cell r="E228" t="str">
            <v>Día</v>
          </cell>
          <cell r="F228">
            <v>2040.1</v>
          </cell>
          <cell r="G228">
            <v>4080.2</v>
          </cell>
          <cell r="H228">
            <v>0</v>
          </cell>
        </row>
        <row r="229">
          <cell r="A229">
            <v>0</v>
          </cell>
          <cell r="B229" t="str">
            <v>Soldadura de Campo: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</row>
        <row r="230">
          <cell r="A230">
            <v>0</v>
          </cell>
          <cell r="B230" t="str">
            <v>MO-1001-11 [SEM] Soldadores - Estructura Metalica</v>
          </cell>
          <cell r="C230">
            <v>2</v>
          </cell>
          <cell r="D230">
            <v>0</v>
          </cell>
          <cell r="E230" t="str">
            <v>Día</v>
          </cell>
          <cell r="F230">
            <v>1186.8</v>
          </cell>
          <cell r="G230">
            <v>2373.6</v>
          </cell>
          <cell r="H230">
            <v>0</v>
          </cell>
        </row>
        <row r="231">
          <cell r="A231">
            <v>0</v>
          </cell>
          <cell r="B231" t="str">
            <v>Pintura: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</row>
        <row r="232">
          <cell r="A232">
            <v>0</v>
          </cell>
          <cell r="B232" t="str">
            <v>MO-1001-12 [PEM] Pintor Estructura Metalica</v>
          </cell>
          <cell r="C232">
            <v>4</v>
          </cell>
          <cell r="D232">
            <v>0</v>
          </cell>
          <cell r="E232" t="str">
            <v>Día</v>
          </cell>
          <cell r="F232">
            <v>948.75</v>
          </cell>
          <cell r="G232">
            <v>3795</v>
          </cell>
          <cell r="H232">
            <v>0</v>
          </cell>
        </row>
        <row r="233">
          <cell r="A233" t="str">
            <v>d)</v>
          </cell>
          <cell r="B233" t="str">
            <v>Herramientas, Servicios: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</row>
        <row r="234">
          <cell r="A234">
            <v>0</v>
          </cell>
          <cell r="B234" t="str">
            <v>Pistola Neumatica p/ Tornilleria</v>
          </cell>
          <cell r="C234">
            <v>2</v>
          </cell>
          <cell r="D234">
            <v>0</v>
          </cell>
          <cell r="E234" t="str">
            <v>Día</v>
          </cell>
          <cell r="F234">
            <v>700</v>
          </cell>
          <cell r="G234">
            <v>1400</v>
          </cell>
          <cell r="H234">
            <v>0</v>
          </cell>
        </row>
        <row r="235">
          <cell r="A235">
            <v>0</v>
          </cell>
          <cell r="B235" t="str">
            <v>Compresor p/ Pintura</v>
          </cell>
          <cell r="C235">
            <v>2</v>
          </cell>
          <cell r="D235">
            <v>0</v>
          </cell>
          <cell r="E235" t="str">
            <v>Día</v>
          </cell>
          <cell r="F235">
            <v>600</v>
          </cell>
          <cell r="G235">
            <v>1200</v>
          </cell>
          <cell r="H235">
            <v>0</v>
          </cell>
        </row>
        <row r="236">
          <cell r="A236">
            <v>12</v>
          </cell>
          <cell r="B236" t="str">
            <v>Riostra Perfil HSS 6 x 6 x 1/2 - [40 ft] ASTM A50</v>
          </cell>
          <cell r="C236">
            <v>43.044619422572175</v>
          </cell>
          <cell r="D236">
            <v>0</v>
          </cell>
          <cell r="E236" t="str">
            <v>pl</v>
          </cell>
          <cell r="F236" t="str">
            <v>Lbs</v>
          </cell>
          <cell r="G236">
            <v>67.08775</v>
          </cell>
          <cell r="H236">
            <v>2314.5300000000002</v>
          </cell>
        </row>
        <row r="237">
          <cell r="F237">
            <v>0</v>
          </cell>
        </row>
        <row r="238">
          <cell r="A238" t="str">
            <v>0.013</v>
          </cell>
          <cell r="B238" t="str">
            <v>Análisis de Costo Unitario de 001 P. A. de Placas, conectores de cortante y Conexones de Viga :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</row>
        <row r="239">
          <cell r="A239" t="str">
            <v>a)</v>
          </cell>
          <cell r="B239" t="str">
            <v>Materiales: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</row>
        <row r="240">
          <cell r="A240">
            <v>0</v>
          </cell>
          <cell r="B240" t="str">
            <v>Placas &amp; Angulares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</row>
        <row r="241">
          <cell r="A241">
            <v>0</v>
          </cell>
          <cell r="B241" t="str">
            <v>Conexión DET 1</v>
          </cell>
          <cell r="C241">
            <v>24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</row>
        <row r="242">
          <cell r="A242" t="str">
            <v>Plancha</v>
          </cell>
          <cell r="B242" t="str">
            <v>Plancha 4' x 8 ' x 3/4'' ASTM A36</v>
          </cell>
          <cell r="C242">
            <v>1.3135416666666666</v>
          </cell>
          <cell r="D242">
            <v>9.8021274162187089E-2</v>
          </cell>
          <cell r="E242" t="str">
            <v>Ud</v>
          </cell>
          <cell r="F242">
            <v>23550</v>
          </cell>
          <cell r="G242">
            <v>33966.089999999997</v>
          </cell>
          <cell r="H242">
            <v>0</v>
          </cell>
        </row>
        <row r="243">
          <cell r="A243" t="str">
            <v>Plancha</v>
          </cell>
          <cell r="B243" t="str">
            <v>Plancha 4' x 8 ' x 1 1/4'' ASTM A36</v>
          </cell>
          <cell r="C243">
            <v>0.71614583333333337</v>
          </cell>
          <cell r="D243">
            <v>4.7272727272727216E-2</v>
          </cell>
          <cell r="E243" t="str">
            <v>Ud</v>
          </cell>
          <cell r="F243">
            <v>43265.56</v>
          </cell>
          <cell r="G243">
            <v>32449.17</v>
          </cell>
          <cell r="H243">
            <v>0</v>
          </cell>
        </row>
        <row r="244">
          <cell r="A244" t="str">
            <v>Conexió</v>
          </cell>
          <cell r="B244" t="str">
            <v>Conexión DET 2</v>
          </cell>
          <cell r="C244">
            <v>4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</row>
        <row r="245">
          <cell r="A245" t="str">
            <v>Plancha</v>
          </cell>
          <cell r="B245" t="str">
            <v>Plancha 4' x 8 ' x 3/4'' ASTM A36</v>
          </cell>
          <cell r="C245">
            <v>0.21892361111111111</v>
          </cell>
          <cell r="D245">
            <v>9.8021274162187089E-2</v>
          </cell>
          <cell r="E245" t="str">
            <v>Ud</v>
          </cell>
          <cell r="F245">
            <v>23550</v>
          </cell>
          <cell r="G245">
            <v>5661.01</v>
          </cell>
          <cell r="H245">
            <v>0</v>
          </cell>
        </row>
        <row r="246">
          <cell r="A246" t="str">
            <v>Plancha</v>
          </cell>
          <cell r="B246" t="str">
            <v>Plancha 4' x 8 ' x 3/4'' ASTM A36</v>
          </cell>
          <cell r="C246">
            <v>0.1193576388888889</v>
          </cell>
          <cell r="D246">
            <v>9.8021274162187089E-2</v>
          </cell>
          <cell r="E246" t="str">
            <v>Ud</v>
          </cell>
          <cell r="F246">
            <v>23550</v>
          </cell>
          <cell r="G246">
            <v>3086.4</v>
          </cell>
          <cell r="H246">
            <v>0</v>
          </cell>
        </row>
        <row r="247">
          <cell r="A247" t="str">
            <v>Conexió</v>
          </cell>
          <cell r="B247" t="str">
            <v>Conexión DET 3</v>
          </cell>
          <cell r="C247">
            <v>8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</row>
        <row r="248">
          <cell r="A248" t="str">
            <v>Angular</v>
          </cell>
          <cell r="B248" t="str">
            <v>Angular L 4'' x 4'' x 3/8'' - 20'</v>
          </cell>
          <cell r="C248">
            <v>0.96666666666666656</v>
          </cell>
          <cell r="D248">
            <v>3.4482758620689766E-2</v>
          </cell>
          <cell r="E248" t="str">
            <v>Ud</v>
          </cell>
          <cell r="F248">
            <v>4995</v>
          </cell>
          <cell r="G248">
            <v>4995</v>
          </cell>
          <cell r="H248">
            <v>0</v>
          </cell>
        </row>
        <row r="249">
          <cell r="A249" t="str">
            <v>Perno ø</v>
          </cell>
          <cell r="B249" t="str">
            <v>Perno ø 3/4'' x 1 3/4'' A325 N</v>
          </cell>
          <cell r="C249">
            <v>80</v>
          </cell>
          <cell r="D249">
            <v>0</v>
          </cell>
          <cell r="E249" t="str">
            <v>Ud</v>
          </cell>
          <cell r="F249">
            <v>31.07</v>
          </cell>
          <cell r="G249">
            <v>2485.6</v>
          </cell>
          <cell r="H249">
            <v>0</v>
          </cell>
        </row>
        <row r="250">
          <cell r="A250" t="str">
            <v>Conexió</v>
          </cell>
          <cell r="B250" t="str">
            <v>Conexión DET 4</v>
          </cell>
          <cell r="C250">
            <v>4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</row>
        <row r="251">
          <cell r="A251" t="str">
            <v>Plancha</v>
          </cell>
          <cell r="B251" t="str">
            <v>Plancha 4' x 8 ' x 3/8'' ASTM A36</v>
          </cell>
          <cell r="C251">
            <v>5.859375E-2</v>
          </cell>
          <cell r="D251">
            <v>9.7927090779127854E-2</v>
          </cell>
          <cell r="E251" t="str">
            <v>Ud</v>
          </cell>
          <cell r="F251">
            <v>11750</v>
          </cell>
          <cell r="G251">
            <v>755.9</v>
          </cell>
          <cell r="H251">
            <v>0</v>
          </cell>
        </row>
        <row r="252">
          <cell r="A252" t="str">
            <v>Perno ø</v>
          </cell>
          <cell r="B252" t="str">
            <v>Perno ø 3/4'' x 1 3/4'' A325 N</v>
          </cell>
          <cell r="C252">
            <v>20</v>
          </cell>
          <cell r="D252">
            <v>0</v>
          </cell>
          <cell r="E252" t="str">
            <v>Ud</v>
          </cell>
          <cell r="F252">
            <v>31.07</v>
          </cell>
          <cell r="G252">
            <v>621.4</v>
          </cell>
          <cell r="H252">
            <v>0</v>
          </cell>
        </row>
        <row r="253">
          <cell r="A253" t="str">
            <v>Conexió</v>
          </cell>
          <cell r="B253" t="str">
            <v>Conexión DET 5</v>
          </cell>
          <cell r="C253">
            <v>12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</row>
        <row r="254">
          <cell r="A254" t="str">
            <v>Plancha</v>
          </cell>
          <cell r="B254" t="str">
            <v>Plancha 4' x 8 ' x 3/8'' ASTM A36</v>
          </cell>
          <cell r="C254">
            <v>0.17578125</v>
          </cell>
          <cell r="D254">
            <v>9.7927090779127854E-2</v>
          </cell>
          <cell r="E254" t="str">
            <v>Ud</v>
          </cell>
          <cell r="F254">
            <v>11750</v>
          </cell>
          <cell r="G254">
            <v>2267.69</v>
          </cell>
          <cell r="H254">
            <v>0</v>
          </cell>
        </row>
        <row r="255">
          <cell r="A255" t="str">
            <v>Perno ø</v>
          </cell>
          <cell r="B255" t="str">
            <v>Perno ø 3/4'' x 1 3/4'' A325 N</v>
          </cell>
          <cell r="C255">
            <v>60</v>
          </cell>
          <cell r="D255">
            <v>0</v>
          </cell>
          <cell r="E255" t="str">
            <v>Ud</v>
          </cell>
          <cell r="F255">
            <v>31.07</v>
          </cell>
          <cell r="G255">
            <v>1864.2</v>
          </cell>
          <cell r="H255">
            <v>0</v>
          </cell>
        </row>
        <row r="256">
          <cell r="A256" t="str">
            <v>Conexió</v>
          </cell>
          <cell r="B256" t="str">
            <v>Conexión DET 6</v>
          </cell>
          <cell r="C256">
            <v>22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</row>
        <row r="257">
          <cell r="A257" t="str">
            <v>Plancha</v>
          </cell>
          <cell r="B257" t="str">
            <v>Plancha 4' x 8 ' x 3/8'' ASTM A36</v>
          </cell>
          <cell r="C257">
            <v>0.193359375</v>
          </cell>
          <cell r="D257">
            <v>9.7927090779127854E-2</v>
          </cell>
          <cell r="E257" t="str">
            <v>Ud</v>
          </cell>
          <cell r="F257">
            <v>11750</v>
          </cell>
          <cell r="G257">
            <v>2494.46</v>
          </cell>
          <cell r="H257">
            <v>0</v>
          </cell>
        </row>
        <row r="258">
          <cell r="A258" t="str">
            <v>Perno ø</v>
          </cell>
          <cell r="B258" t="str">
            <v>Perno ø 3/4'' x 1 3/4'' A325 N</v>
          </cell>
          <cell r="C258">
            <v>66</v>
          </cell>
          <cell r="D258">
            <v>0</v>
          </cell>
          <cell r="E258" t="str">
            <v>Ud</v>
          </cell>
          <cell r="F258">
            <v>31.07</v>
          </cell>
          <cell r="G258">
            <v>2050.62</v>
          </cell>
          <cell r="H258">
            <v>0</v>
          </cell>
        </row>
        <row r="259">
          <cell r="A259" t="str">
            <v>Conexió</v>
          </cell>
          <cell r="B259" t="str">
            <v>Conexión DET 7</v>
          </cell>
          <cell r="C259">
            <v>106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</row>
        <row r="260">
          <cell r="A260" t="str">
            <v>Plancha</v>
          </cell>
          <cell r="B260" t="str">
            <v>Plancha 4' x 8 ' x 1/4'' ASTM A36</v>
          </cell>
          <cell r="C260">
            <v>0.931640625</v>
          </cell>
          <cell r="D260">
            <v>7.337526205450734E-2</v>
          </cell>
          <cell r="E260" t="str">
            <v>Ud</v>
          </cell>
          <cell r="F260">
            <v>7841.28</v>
          </cell>
          <cell r="G260">
            <v>7841.28</v>
          </cell>
          <cell r="H260">
            <v>0</v>
          </cell>
        </row>
        <row r="261">
          <cell r="A261" t="str">
            <v>Perno ø</v>
          </cell>
          <cell r="B261" t="str">
            <v>Perno ø 3/4'' x 1 3/4'' A325 N</v>
          </cell>
          <cell r="C261">
            <v>318</v>
          </cell>
          <cell r="D261">
            <v>0</v>
          </cell>
          <cell r="E261" t="str">
            <v>Ud</v>
          </cell>
          <cell r="F261">
            <v>31.07</v>
          </cell>
          <cell r="G261">
            <v>9880.26</v>
          </cell>
          <cell r="H261">
            <v>0</v>
          </cell>
        </row>
        <row r="262">
          <cell r="A262" t="str">
            <v>Conexió</v>
          </cell>
          <cell r="B262" t="str">
            <v>Conexión DET B1</v>
          </cell>
          <cell r="C262">
            <v>4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</row>
        <row r="263">
          <cell r="A263" t="str">
            <v>Plancha</v>
          </cell>
          <cell r="B263" t="str">
            <v>Plancha 4' x 8 ' x 1/2'' ASTM A36</v>
          </cell>
          <cell r="C263">
            <v>0.14322916666666666</v>
          </cell>
          <cell r="D263">
            <v>0.76202020511016433</v>
          </cell>
          <cell r="E263" t="str">
            <v>Ud</v>
          </cell>
          <cell r="F263">
            <v>18900</v>
          </cell>
          <cell r="G263">
            <v>4769.84</v>
          </cell>
          <cell r="H263">
            <v>0</v>
          </cell>
        </row>
        <row r="264">
          <cell r="A264" t="str">
            <v>Conexió</v>
          </cell>
          <cell r="B264" t="str">
            <v>Conexión DET B2</v>
          </cell>
          <cell r="C264">
            <v>2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</row>
        <row r="265">
          <cell r="A265" t="str">
            <v>Plancha</v>
          </cell>
          <cell r="B265" t="str">
            <v>Plancha 4' x 8 ' x 1/2'' ASTM A36</v>
          </cell>
          <cell r="C265">
            <v>2.7940538194444444E-2</v>
          </cell>
          <cell r="D265">
            <v>0.76202020511016433</v>
          </cell>
          <cell r="E265" t="str">
            <v>Ud</v>
          </cell>
          <cell r="F265">
            <v>18900</v>
          </cell>
          <cell r="G265">
            <v>930.48</v>
          </cell>
          <cell r="H265">
            <v>0</v>
          </cell>
        </row>
        <row r="266">
          <cell r="A266" t="str">
            <v>Pintura</v>
          </cell>
          <cell r="B266" t="str">
            <v>Pintura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</row>
        <row r="267">
          <cell r="A267" t="str">
            <v>Pintura</v>
          </cell>
          <cell r="B267" t="str">
            <v>Pintura Multi-Purpose Epoxy Haze Gray</v>
          </cell>
          <cell r="C267">
            <v>4.9900972222222224</v>
          </cell>
          <cell r="D267">
            <v>3.1126905187964009E-2</v>
          </cell>
          <cell r="E267" t="str">
            <v>Cub.</v>
          </cell>
          <cell r="F267">
            <v>6991.53</v>
          </cell>
          <cell r="G267">
            <v>35974.379999999997</v>
          </cell>
          <cell r="H267">
            <v>0</v>
          </cell>
        </row>
        <row r="268">
          <cell r="A268" t="str">
            <v>Pintura</v>
          </cell>
          <cell r="B268" t="str">
            <v>Pintura High Gloss Urethane Gris Perla</v>
          </cell>
          <cell r="C268">
            <v>49.900972222222222</v>
          </cell>
          <cell r="D268">
            <v>1.2758369610331095E-3</v>
          </cell>
          <cell r="E268" t="str">
            <v>Gls</v>
          </cell>
          <cell r="F268">
            <v>2542.37</v>
          </cell>
          <cell r="G268">
            <v>127028.6</v>
          </cell>
          <cell r="H268">
            <v>0</v>
          </cell>
        </row>
        <row r="269">
          <cell r="A269" t="str">
            <v>Miscela</v>
          </cell>
          <cell r="B269" t="str">
            <v>Miscelaneos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</row>
        <row r="270">
          <cell r="A270" t="str">
            <v>Electro</v>
          </cell>
          <cell r="B270" t="str">
            <v>Electrodo E70XX Universal 1/8''</v>
          </cell>
          <cell r="C270">
            <v>100</v>
          </cell>
          <cell r="D270">
            <v>1.8132232974332177E-3</v>
          </cell>
          <cell r="E270" t="str">
            <v>Lbs</v>
          </cell>
          <cell r="F270">
            <v>55.34</v>
          </cell>
          <cell r="G270">
            <v>5544.03</v>
          </cell>
          <cell r="H270">
            <v>0</v>
          </cell>
        </row>
        <row r="271">
          <cell r="A271" t="str">
            <v>Acetile</v>
          </cell>
          <cell r="B271" t="str">
            <v>Acetileno 390</v>
          </cell>
          <cell r="C271">
            <v>200</v>
          </cell>
          <cell r="D271">
            <v>2.9124228170907001E-4</v>
          </cell>
          <cell r="E271" t="str">
            <v>p3</v>
          </cell>
          <cell r="F271">
            <v>11.39</v>
          </cell>
          <cell r="G271">
            <v>2278.66</v>
          </cell>
          <cell r="H271">
            <v>0</v>
          </cell>
        </row>
        <row r="272">
          <cell r="A272" t="str">
            <v>Oxigeno</v>
          </cell>
          <cell r="B272" t="str">
            <v>Oxigeno Industrial 220</v>
          </cell>
          <cell r="C272">
            <v>150</v>
          </cell>
          <cell r="D272">
            <v>2.5130553102724074E-4</v>
          </cell>
          <cell r="E272" t="str">
            <v>p3</v>
          </cell>
          <cell r="F272">
            <v>3.17</v>
          </cell>
          <cell r="G272">
            <v>475.62</v>
          </cell>
          <cell r="H272">
            <v>0</v>
          </cell>
        </row>
        <row r="273">
          <cell r="A273" t="str">
            <v>Disco p</v>
          </cell>
          <cell r="B273" t="str">
            <v>Disco p/ esmerilar</v>
          </cell>
          <cell r="C273">
            <v>15</v>
          </cell>
          <cell r="D273">
            <v>2.6560766884754826E-3</v>
          </cell>
          <cell r="E273" t="str">
            <v>Ud</v>
          </cell>
          <cell r="F273">
            <v>340</v>
          </cell>
          <cell r="G273">
            <v>5113.55</v>
          </cell>
          <cell r="H273">
            <v>0</v>
          </cell>
        </row>
        <row r="274">
          <cell r="A274" t="str">
            <v>b)</v>
          </cell>
          <cell r="B274" t="str">
            <v>Fabricación: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</row>
        <row r="275">
          <cell r="A275">
            <v>0</v>
          </cell>
          <cell r="B275" t="str">
            <v xml:space="preserve">SandBlasting </v>
          </cell>
          <cell r="C275">
            <v>124.75243055555556</v>
          </cell>
          <cell r="D275">
            <v>2.7020278965390171E-4</v>
          </cell>
          <cell r="E275" t="str">
            <v>m2</v>
          </cell>
          <cell r="F275">
            <v>200</v>
          </cell>
          <cell r="G275">
            <v>24957.23</v>
          </cell>
          <cell r="H275">
            <v>0</v>
          </cell>
        </row>
        <row r="276">
          <cell r="A276">
            <v>0</v>
          </cell>
          <cell r="B276" t="str">
            <v>Fabricación Estructura Metalica - Placa</v>
          </cell>
          <cell r="C276">
            <v>1.7670180555555555</v>
          </cell>
          <cell r="D276">
            <v>2.2029350310709381E-4</v>
          </cell>
          <cell r="E276" t="str">
            <v>Ton</v>
          </cell>
          <cell r="F276">
            <v>33069.339999999997</v>
          </cell>
          <cell r="G276">
            <v>58446.99</v>
          </cell>
          <cell r="H276">
            <v>0</v>
          </cell>
        </row>
        <row r="277">
          <cell r="A277" t="str">
            <v>c)</v>
          </cell>
          <cell r="B277" t="str">
            <v>Operación Instalación: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</row>
        <row r="278">
          <cell r="A278">
            <v>0</v>
          </cell>
          <cell r="B278" t="str">
            <v>Soldadura de Campo: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</row>
        <row r="279">
          <cell r="A279">
            <v>0</v>
          </cell>
          <cell r="B279" t="str">
            <v>MO-1001-11 [SEM] Soldadores - Estructura Metalica</v>
          </cell>
          <cell r="C279">
            <v>15</v>
          </cell>
          <cell r="D279">
            <v>0</v>
          </cell>
          <cell r="E279" t="str">
            <v>Día</v>
          </cell>
          <cell r="F279">
            <v>1186.8</v>
          </cell>
          <cell r="G279">
            <v>17802</v>
          </cell>
          <cell r="H279">
            <v>0</v>
          </cell>
        </row>
        <row r="280">
          <cell r="A280">
            <v>0</v>
          </cell>
          <cell r="B280" t="str">
            <v>Pintura: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</row>
        <row r="281">
          <cell r="A281">
            <v>0</v>
          </cell>
          <cell r="B281" t="str">
            <v>MO-1001-12 [PEM] Pintor Estructura Metalica</v>
          </cell>
          <cell r="C281">
            <v>15</v>
          </cell>
          <cell r="D281">
            <v>0</v>
          </cell>
          <cell r="E281" t="str">
            <v>Día</v>
          </cell>
          <cell r="F281">
            <v>948.75</v>
          </cell>
          <cell r="G281">
            <v>14231.25</v>
          </cell>
          <cell r="H281">
            <v>0</v>
          </cell>
        </row>
        <row r="282">
          <cell r="A282" t="str">
            <v>d)</v>
          </cell>
          <cell r="B282" t="str">
            <v>Herramientas, Servicios: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</row>
        <row r="283">
          <cell r="A283">
            <v>0</v>
          </cell>
          <cell r="B283" t="str">
            <v>Compresor p/ Pintura</v>
          </cell>
          <cell r="C283">
            <v>7.5</v>
          </cell>
          <cell r="D283">
            <v>0</v>
          </cell>
          <cell r="E283" t="str">
            <v>Día</v>
          </cell>
          <cell r="F283">
            <v>600</v>
          </cell>
          <cell r="G283">
            <v>4500</v>
          </cell>
          <cell r="H283">
            <v>0</v>
          </cell>
        </row>
        <row r="284">
          <cell r="A284">
            <v>13</v>
          </cell>
          <cell r="B284" t="str">
            <v>Placas, conectores de cortante y Conexones de Viga</v>
          </cell>
          <cell r="C284">
            <v>1</v>
          </cell>
          <cell r="D284">
            <v>0</v>
          </cell>
          <cell r="E284" t="str">
            <v>P. A.</v>
          </cell>
          <cell r="F284" t="str">
            <v>Lbs</v>
          </cell>
          <cell r="G284">
            <v>116.71406206155537</v>
          </cell>
          <cell r="H284">
            <v>412471.71</v>
          </cell>
        </row>
        <row r="285">
          <cell r="F285">
            <v>0</v>
          </cell>
        </row>
        <row r="286">
          <cell r="A286" t="str">
            <v>0.014</v>
          </cell>
          <cell r="B286" t="str">
            <v>Análisis de Costo Unitario de 001 Ud de Escalera Metalica 1 :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</row>
        <row r="287">
          <cell r="A287" t="str">
            <v>a)</v>
          </cell>
          <cell r="B287" t="str">
            <v>Materiales: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</row>
        <row r="288">
          <cell r="A288">
            <v>0</v>
          </cell>
          <cell r="B288" t="str">
            <v>Largueros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</row>
        <row r="289">
          <cell r="A289">
            <v>0</v>
          </cell>
          <cell r="B289" t="str">
            <v>Perfil W12x26 - [30 ft] ASTM A50</v>
          </cell>
          <cell r="C289">
            <v>1.2904636920384953</v>
          </cell>
          <cell r="D289">
            <v>6.4670658682634746E-2</v>
          </cell>
          <cell r="E289" t="str">
            <v>Ud</v>
          </cell>
          <cell r="F289">
            <v>18900</v>
          </cell>
          <cell r="G289">
            <v>25967.07</v>
          </cell>
          <cell r="H289">
            <v>0</v>
          </cell>
        </row>
        <row r="290">
          <cell r="A290">
            <v>0</v>
          </cell>
          <cell r="B290" t="str">
            <v>Columnas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</row>
        <row r="291">
          <cell r="A291">
            <v>0</v>
          </cell>
          <cell r="B291" t="str">
            <v>Perfil W10x33 - [30 ft] ASTM A50</v>
          </cell>
          <cell r="C291">
            <v>0.2668416447944007</v>
          </cell>
          <cell r="D291">
            <v>0.24918032786885236</v>
          </cell>
          <cell r="E291" t="str">
            <v>Ud</v>
          </cell>
          <cell r="F291">
            <v>21800</v>
          </cell>
          <cell r="G291">
            <v>7266.67</v>
          </cell>
          <cell r="H291">
            <v>0</v>
          </cell>
        </row>
        <row r="292">
          <cell r="A292">
            <v>0</v>
          </cell>
          <cell r="B292" t="str">
            <v>Huellas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</row>
        <row r="293">
          <cell r="A293">
            <v>0</v>
          </cell>
          <cell r="B293" t="str">
            <v>Plancha Corrugada 4' x 8' x 1/4''</v>
          </cell>
          <cell r="C293">
            <v>2.0585978671957346</v>
          </cell>
          <cell r="D293">
            <v>4.3571891891891392E-3</v>
          </cell>
          <cell r="E293" t="str">
            <v>Ud</v>
          </cell>
          <cell r="F293">
            <v>8850</v>
          </cell>
          <cell r="G293">
            <v>18297.97</v>
          </cell>
          <cell r="H293">
            <v>0</v>
          </cell>
        </row>
        <row r="294">
          <cell r="A294">
            <v>0</v>
          </cell>
          <cell r="B294" t="str">
            <v>Angular L 2 ½'' x 2 ½'' x ¼'' - 20'</v>
          </cell>
          <cell r="C294">
            <v>3.3464566929133861</v>
          </cell>
          <cell r="D294">
            <v>1.5999999999999973E-2</v>
          </cell>
          <cell r="E294" t="str">
            <v>Ud</v>
          </cell>
          <cell r="F294">
            <v>1650</v>
          </cell>
          <cell r="G294">
            <v>5610</v>
          </cell>
          <cell r="H294">
            <v>0</v>
          </cell>
        </row>
        <row r="295">
          <cell r="A295">
            <v>0</v>
          </cell>
          <cell r="B295" t="str">
            <v>Placas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</row>
        <row r="296">
          <cell r="A296">
            <v>0</v>
          </cell>
          <cell r="B296" t="str">
            <v>Plancha 4' x 8 ' x 3/4'' ASTM A36</v>
          </cell>
          <cell r="C296">
            <v>0.3125</v>
          </cell>
          <cell r="D296">
            <v>9.8021274162187089E-2</v>
          </cell>
          <cell r="E296" t="str">
            <v>Ud</v>
          </cell>
          <cell r="F296">
            <v>23550</v>
          </cell>
          <cell r="G296">
            <v>8080.75</v>
          </cell>
          <cell r="H296">
            <v>0</v>
          </cell>
        </row>
        <row r="297">
          <cell r="A297">
            <v>0</v>
          </cell>
          <cell r="B297" t="str">
            <v>Plancha 4' x 8 ' x 3/8'' ASTM A36</v>
          </cell>
          <cell r="C297">
            <v>1.3834635416666666E-2</v>
          </cell>
          <cell r="D297">
            <v>9.7927090779127854E-2</v>
          </cell>
          <cell r="E297" t="str">
            <v>Ud</v>
          </cell>
          <cell r="F297">
            <v>11750</v>
          </cell>
          <cell r="G297">
            <v>178.48</v>
          </cell>
          <cell r="H297">
            <v>0</v>
          </cell>
        </row>
        <row r="298">
          <cell r="A298">
            <v>0</v>
          </cell>
          <cell r="B298" t="str">
            <v>Plancha 4' x 8 ' x 1/2'' ASTM A36</v>
          </cell>
          <cell r="C298">
            <v>5.6297743055555564E-2</v>
          </cell>
          <cell r="D298">
            <v>0.76202020511016433</v>
          </cell>
          <cell r="E298" t="str">
            <v>Ud</v>
          </cell>
          <cell r="F298">
            <v>18900</v>
          </cell>
          <cell r="G298">
            <v>1874.84</v>
          </cell>
          <cell r="H298">
            <v>0</v>
          </cell>
        </row>
        <row r="299">
          <cell r="A299">
            <v>0</v>
          </cell>
          <cell r="B299" t="str">
            <v>Tornilleria: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</row>
        <row r="300">
          <cell r="A300">
            <v>0</v>
          </cell>
          <cell r="B300" t="str">
            <v>Perno ø 5/8'' x 10'' F1554 A36</v>
          </cell>
          <cell r="C300">
            <v>16</v>
          </cell>
          <cell r="D300">
            <v>0</v>
          </cell>
          <cell r="E300" t="str">
            <v>Ud</v>
          </cell>
          <cell r="F300">
            <v>170</v>
          </cell>
          <cell r="G300">
            <v>2720</v>
          </cell>
          <cell r="H300">
            <v>0</v>
          </cell>
        </row>
        <row r="301">
          <cell r="A301">
            <v>0</v>
          </cell>
          <cell r="B301" t="str">
            <v>Perno ø 3/4'' x 1 3/4'' A325 N</v>
          </cell>
          <cell r="C301">
            <v>6</v>
          </cell>
          <cell r="D301">
            <v>0</v>
          </cell>
          <cell r="E301" t="str">
            <v>Ud</v>
          </cell>
          <cell r="F301">
            <v>31.07</v>
          </cell>
          <cell r="G301">
            <v>186.42</v>
          </cell>
          <cell r="H301">
            <v>0</v>
          </cell>
        </row>
        <row r="302">
          <cell r="A302">
            <v>0</v>
          </cell>
          <cell r="B302" t="str">
            <v>Baranda: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</row>
        <row r="303">
          <cell r="A303">
            <v>0</v>
          </cell>
          <cell r="B303" t="str">
            <v>Balaustres: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</row>
        <row r="304">
          <cell r="A304">
            <v>0</v>
          </cell>
          <cell r="B304" t="str">
            <v>Tubo Hierro ø 2'' x 20'</v>
          </cell>
          <cell r="C304">
            <v>1.4435695538057742</v>
          </cell>
          <cell r="D304">
            <v>1.1131588647254026E-2</v>
          </cell>
          <cell r="E304" t="str">
            <v>Ud</v>
          </cell>
          <cell r="F304">
            <v>1850</v>
          </cell>
          <cell r="G304">
            <v>2700.33</v>
          </cell>
          <cell r="H304">
            <v>0</v>
          </cell>
        </row>
        <row r="305">
          <cell r="A305">
            <v>0</v>
          </cell>
          <cell r="B305" t="str">
            <v>Barandales: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</row>
        <row r="306">
          <cell r="A306">
            <v>0</v>
          </cell>
          <cell r="B306" t="str">
            <v>Barra Lisa ø 1/4'' x 20'</v>
          </cell>
          <cell r="C306">
            <v>11.614173228346456</v>
          </cell>
          <cell r="D306">
            <v>2.8715003589376699E-3</v>
          </cell>
          <cell r="E306" t="str">
            <v>Ud</v>
          </cell>
          <cell r="F306">
            <v>97</v>
          </cell>
          <cell r="G306">
            <v>1129.81</v>
          </cell>
          <cell r="H306">
            <v>0</v>
          </cell>
        </row>
        <row r="307">
          <cell r="A307">
            <v>0</v>
          </cell>
          <cell r="B307" t="str">
            <v>Pasamanos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</row>
        <row r="308">
          <cell r="A308">
            <v>0</v>
          </cell>
          <cell r="B308" t="str">
            <v>Tubo Hierro ø 2'' x 20'</v>
          </cell>
          <cell r="C308">
            <v>1.9356955380577427</v>
          </cell>
          <cell r="D308">
            <v>1.1131588647254026E-2</v>
          </cell>
          <cell r="E308" t="str">
            <v>Ud</v>
          </cell>
          <cell r="F308">
            <v>1850</v>
          </cell>
          <cell r="G308">
            <v>3620.9</v>
          </cell>
          <cell r="H308">
            <v>0</v>
          </cell>
        </row>
        <row r="309">
          <cell r="A309">
            <v>0</v>
          </cell>
          <cell r="B309" t="str">
            <v>Pintura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</row>
        <row r="310">
          <cell r="A310">
            <v>0</v>
          </cell>
          <cell r="B310" t="str">
            <v>Pintura Multi-Purpose Epoxy Haze Gray</v>
          </cell>
          <cell r="C310">
            <v>7.519685039370079E-2</v>
          </cell>
          <cell r="D310">
            <v>3.1126905187964009E-2</v>
          </cell>
          <cell r="E310" t="str">
            <v>Cub.</v>
          </cell>
          <cell r="F310">
            <v>6991.53</v>
          </cell>
          <cell r="G310">
            <v>542.11</v>
          </cell>
          <cell r="H310">
            <v>0</v>
          </cell>
        </row>
        <row r="311">
          <cell r="A311">
            <v>0</v>
          </cell>
          <cell r="B311" t="str">
            <v>Pintura High Gloss Urethane Gris Perla</v>
          </cell>
          <cell r="C311">
            <v>0.75196850393700787</v>
          </cell>
          <cell r="D311">
            <v>1.2758369610331095E-3</v>
          </cell>
          <cell r="E311" t="str">
            <v>Gls</v>
          </cell>
          <cell r="F311">
            <v>2542.37</v>
          </cell>
          <cell r="G311">
            <v>1914.22</v>
          </cell>
          <cell r="H311">
            <v>0</v>
          </cell>
        </row>
        <row r="312">
          <cell r="A312">
            <v>0</v>
          </cell>
          <cell r="B312" t="str">
            <v>Grout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</row>
        <row r="313">
          <cell r="A313">
            <v>0</v>
          </cell>
          <cell r="B313" t="str">
            <v>Morteo Listo Grout 640 kg/cm²</v>
          </cell>
          <cell r="C313">
            <v>1</v>
          </cell>
          <cell r="D313">
            <v>4.5998160073597322E-3</v>
          </cell>
          <cell r="E313" t="str">
            <v>Fdas</v>
          </cell>
          <cell r="F313">
            <v>885</v>
          </cell>
          <cell r="G313">
            <v>889.07</v>
          </cell>
          <cell r="H313">
            <v>0</v>
          </cell>
        </row>
        <row r="314">
          <cell r="A314">
            <v>0</v>
          </cell>
          <cell r="B314" t="str">
            <v>Miscelaneos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</row>
        <row r="315">
          <cell r="A315">
            <v>0</v>
          </cell>
          <cell r="B315" t="str">
            <v>Electrodo E70XX Universal 1/8''</v>
          </cell>
          <cell r="C315">
            <v>0.24201091330380575</v>
          </cell>
          <cell r="D315">
            <v>1.8132232974332177E-3</v>
          </cell>
          <cell r="E315" t="str">
            <v>Lbs</v>
          </cell>
          <cell r="F315">
            <v>55.34</v>
          </cell>
          <cell r="G315">
            <v>13.42</v>
          </cell>
          <cell r="H315">
            <v>0</v>
          </cell>
        </row>
        <row r="316">
          <cell r="A316">
            <v>0</v>
          </cell>
          <cell r="B316" t="str">
            <v>Acetileno 390</v>
          </cell>
          <cell r="C316">
            <v>0.24201091330380575</v>
          </cell>
          <cell r="D316">
            <v>2.9124228170907001E-4</v>
          </cell>
          <cell r="E316" t="str">
            <v>p3</v>
          </cell>
          <cell r="F316">
            <v>11.39</v>
          </cell>
          <cell r="G316">
            <v>2.76</v>
          </cell>
          <cell r="H316">
            <v>0</v>
          </cell>
        </row>
        <row r="317">
          <cell r="A317">
            <v>0</v>
          </cell>
          <cell r="B317" t="str">
            <v>Oxigeno Industrial 220</v>
          </cell>
          <cell r="C317">
            <v>0.19360873064304462</v>
          </cell>
          <cell r="D317">
            <v>2.5130553102724074E-4</v>
          </cell>
          <cell r="E317" t="str">
            <v>p3</v>
          </cell>
          <cell r="F317">
            <v>3.17</v>
          </cell>
          <cell r="G317">
            <v>0.61</v>
          </cell>
          <cell r="H317">
            <v>0</v>
          </cell>
        </row>
        <row r="318">
          <cell r="A318">
            <v>0</v>
          </cell>
          <cell r="B318" t="str">
            <v>Disco p/ esmerilar</v>
          </cell>
          <cell r="C318">
            <v>0.26621200463418637</v>
          </cell>
          <cell r="D318">
            <v>2.6560766884754826E-3</v>
          </cell>
          <cell r="E318" t="str">
            <v>Ud</v>
          </cell>
          <cell r="F318">
            <v>340</v>
          </cell>
          <cell r="G318">
            <v>90.75</v>
          </cell>
          <cell r="H318">
            <v>0</v>
          </cell>
        </row>
        <row r="319">
          <cell r="A319" t="str">
            <v>b)</v>
          </cell>
          <cell r="B319" t="str">
            <v>Fabricación: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</row>
        <row r="320">
          <cell r="A320">
            <v>0</v>
          </cell>
          <cell r="B320" t="str">
            <v xml:space="preserve">SandBlasting </v>
          </cell>
          <cell r="C320">
            <v>1.1279527559055118</v>
          </cell>
          <cell r="D320">
            <v>2.7020278965390171E-4</v>
          </cell>
          <cell r="E320" t="str">
            <v>m2</v>
          </cell>
          <cell r="F320">
            <v>200</v>
          </cell>
          <cell r="G320">
            <v>225.65</v>
          </cell>
          <cell r="H320">
            <v>0</v>
          </cell>
        </row>
        <row r="321">
          <cell r="A321">
            <v>0</v>
          </cell>
          <cell r="B321" t="str">
            <v>Fabricación Estructura Metalica - Viga</v>
          </cell>
          <cell r="C321">
            <v>0.50328083989501315</v>
          </cell>
          <cell r="D321">
            <v>6.9186355473309881E-3</v>
          </cell>
          <cell r="E321" t="str">
            <v>Ton</v>
          </cell>
          <cell r="F321">
            <v>39683</v>
          </cell>
          <cell r="G321">
            <v>20109.87</v>
          </cell>
          <cell r="H321">
            <v>0</v>
          </cell>
        </row>
        <row r="322">
          <cell r="A322">
            <v>0</v>
          </cell>
          <cell r="B322" t="str">
            <v>Fabricación Estructura Metalica - Columna</v>
          </cell>
          <cell r="C322">
            <v>0.13208661417322837</v>
          </cell>
          <cell r="D322">
            <v>2.6939040234834798E-2</v>
          </cell>
          <cell r="E322" t="str">
            <v>Ton</v>
          </cell>
          <cell r="F322">
            <v>44092.45</v>
          </cell>
          <cell r="G322">
            <v>5980.92</v>
          </cell>
          <cell r="H322">
            <v>0</v>
          </cell>
        </row>
        <row r="323">
          <cell r="A323">
            <v>0</v>
          </cell>
          <cell r="B323" t="str">
            <v>Fabricación Estructura Metalica - Placa</v>
          </cell>
          <cell r="C323">
            <v>0.17133559027777778</v>
          </cell>
          <cell r="D323">
            <v>2.2029350310709381E-4</v>
          </cell>
          <cell r="E323" t="str">
            <v>Ton</v>
          </cell>
          <cell r="F323">
            <v>33069.339999999997</v>
          </cell>
          <cell r="G323">
            <v>5667.2</v>
          </cell>
          <cell r="H323">
            <v>0</v>
          </cell>
        </row>
        <row r="324">
          <cell r="A324" t="str">
            <v>c)</v>
          </cell>
          <cell r="B324" t="str">
            <v>Operación Instalación: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</row>
        <row r="325">
          <cell r="A325">
            <v>0</v>
          </cell>
          <cell r="B325" t="str">
            <v>Izaje: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</row>
        <row r="326">
          <cell r="A326">
            <v>0</v>
          </cell>
          <cell r="B326" t="str">
            <v>MO-1001-9 [MAM] Maestro de Carpinteria Metalica</v>
          </cell>
          <cell r="C326">
            <v>1</v>
          </cell>
          <cell r="D326">
            <v>0</v>
          </cell>
          <cell r="E326" t="str">
            <v>Día</v>
          </cell>
          <cell r="F326">
            <v>2040.1</v>
          </cell>
          <cell r="G326">
            <v>2040.1</v>
          </cell>
          <cell r="H326">
            <v>0</v>
          </cell>
        </row>
        <row r="327">
          <cell r="A327">
            <v>0</v>
          </cell>
          <cell r="B327" t="str">
            <v>Tornilleria: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</row>
        <row r="328">
          <cell r="A328">
            <v>0</v>
          </cell>
          <cell r="B328" t="str">
            <v>MO-1001-13 [AEM] Armadores Estructuras Metalica</v>
          </cell>
          <cell r="C328">
            <v>2</v>
          </cell>
          <cell r="D328">
            <v>0</v>
          </cell>
          <cell r="E328" t="str">
            <v>Día</v>
          </cell>
          <cell r="F328">
            <v>1186.8</v>
          </cell>
          <cell r="G328">
            <v>2373.6</v>
          </cell>
          <cell r="H328">
            <v>0</v>
          </cell>
        </row>
        <row r="329">
          <cell r="A329">
            <v>0</v>
          </cell>
          <cell r="B329" t="str">
            <v>MO-1001-14 [AyEM] Ayudante Estructuras Metalica</v>
          </cell>
          <cell r="C329">
            <v>2</v>
          </cell>
          <cell r="D329">
            <v>0</v>
          </cell>
          <cell r="E329" t="str">
            <v>Día</v>
          </cell>
          <cell r="F329">
            <v>831.45</v>
          </cell>
          <cell r="G329">
            <v>1662.9</v>
          </cell>
          <cell r="H329">
            <v>0</v>
          </cell>
        </row>
        <row r="330">
          <cell r="A330">
            <v>0</v>
          </cell>
          <cell r="B330" t="str">
            <v>Soldadura de Campo: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</row>
        <row r="331">
          <cell r="A331">
            <v>0</v>
          </cell>
          <cell r="B331" t="str">
            <v>MO-1001-11 [SEM] Soldadores - Estructura Metalica</v>
          </cell>
          <cell r="C331">
            <v>1</v>
          </cell>
          <cell r="D331">
            <v>0</v>
          </cell>
          <cell r="E331" t="str">
            <v>Día</v>
          </cell>
          <cell r="F331">
            <v>1186.8</v>
          </cell>
          <cell r="G331">
            <v>1186.8</v>
          </cell>
          <cell r="H331">
            <v>0</v>
          </cell>
        </row>
        <row r="332">
          <cell r="A332">
            <v>0</v>
          </cell>
          <cell r="B332" t="str">
            <v>Pintura: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</row>
        <row r="333">
          <cell r="A333">
            <v>0</v>
          </cell>
          <cell r="B333" t="str">
            <v>MO-1001-12 [PEM] Pintor Estructura Metalica</v>
          </cell>
          <cell r="C333">
            <v>2</v>
          </cell>
          <cell r="D333">
            <v>0</v>
          </cell>
          <cell r="E333" t="str">
            <v>Día</v>
          </cell>
          <cell r="F333">
            <v>948.75</v>
          </cell>
          <cell r="G333">
            <v>1897.5</v>
          </cell>
          <cell r="H333">
            <v>0</v>
          </cell>
        </row>
        <row r="334">
          <cell r="A334" t="str">
            <v>d)</v>
          </cell>
          <cell r="B334" t="str">
            <v>Herramientas, Servicios: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</row>
        <row r="335">
          <cell r="A335">
            <v>0</v>
          </cell>
          <cell r="B335" t="str">
            <v>Pistola Neumatica p/ Tornilleria</v>
          </cell>
          <cell r="C335">
            <v>1</v>
          </cell>
          <cell r="D335">
            <v>0</v>
          </cell>
          <cell r="E335" t="str">
            <v>Día</v>
          </cell>
          <cell r="F335">
            <v>700</v>
          </cell>
          <cell r="G335">
            <v>700</v>
          </cell>
          <cell r="H335">
            <v>0</v>
          </cell>
        </row>
        <row r="336">
          <cell r="A336">
            <v>0</v>
          </cell>
          <cell r="B336" t="str">
            <v>Compresor p/ Pintura</v>
          </cell>
          <cell r="C336">
            <v>1</v>
          </cell>
          <cell r="D336">
            <v>0</v>
          </cell>
          <cell r="E336" t="str">
            <v>Día</v>
          </cell>
          <cell r="F336">
            <v>600</v>
          </cell>
          <cell r="G336">
            <v>600</v>
          </cell>
          <cell r="H336">
            <v>0</v>
          </cell>
        </row>
        <row r="337">
          <cell r="A337">
            <v>14</v>
          </cell>
          <cell r="B337" t="str">
            <v>Escalera Metalica 1</v>
          </cell>
          <cell r="C337">
            <v>1</v>
          </cell>
          <cell r="D337">
            <v>0</v>
          </cell>
          <cell r="E337" t="str">
            <v>Ud</v>
          </cell>
          <cell r="F337" t="str">
            <v>Lbs</v>
          </cell>
          <cell r="G337">
            <v>31.925761673973057</v>
          </cell>
          <cell r="H337">
            <v>123530.72</v>
          </cell>
        </row>
        <row r="338">
          <cell r="F338">
            <v>0</v>
          </cell>
        </row>
        <row r="339">
          <cell r="A339" t="str">
            <v>0.015</v>
          </cell>
          <cell r="B339" t="str">
            <v>Análisis de Costo Unitario de 001 Ud de Escalera Metalica 2 :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</row>
        <row r="340">
          <cell r="A340" t="str">
            <v>a)</v>
          </cell>
          <cell r="B340" t="str">
            <v>Materiales: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</row>
        <row r="341">
          <cell r="A341">
            <v>0</v>
          </cell>
          <cell r="B341" t="str">
            <v>Largueros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</row>
        <row r="342">
          <cell r="A342">
            <v>0</v>
          </cell>
          <cell r="B342" t="str">
            <v>Perfil W12x26 - [30 ft] ASTM A50</v>
          </cell>
          <cell r="C342">
            <v>1.9969378827646542</v>
          </cell>
          <cell r="D342">
            <v>6.4670658682634746E-2</v>
          </cell>
          <cell r="E342" t="str">
            <v>Ud</v>
          </cell>
          <cell r="F342">
            <v>18900</v>
          </cell>
          <cell r="G342">
            <v>40182.93</v>
          </cell>
          <cell r="H342">
            <v>0</v>
          </cell>
        </row>
        <row r="343">
          <cell r="A343">
            <v>0</v>
          </cell>
          <cell r="B343" t="str">
            <v>Viga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</row>
        <row r="344">
          <cell r="A344">
            <v>0</v>
          </cell>
          <cell r="B344" t="str">
            <v>Perfil W10x26 - [30 ft] ASTM A50</v>
          </cell>
          <cell r="C344">
            <v>0.2668416447944007</v>
          </cell>
          <cell r="D344">
            <v>0.8737704918032787</v>
          </cell>
          <cell r="E344" t="str">
            <v>Ud</v>
          </cell>
          <cell r="F344">
            <v>18800</v>
          </cell>
          <cell r="G344">
            <v>9400</v>
          </cell>
          <cell r="H344">
            <v>0</v>
          </cell>
        </row>
        <row r="345">
          <cell r="A345">
            <v>0</v>
          </cell>
          <cell r="B345" t="str">
            <v>Columnas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</row>
        <row r="346">
          <cell r="A346">
            <v>0</v>
          </cell>
          <cell r="B346" t="str">
            <v>Perfil W10x33 - [30 ft] ASTM A50</v>
          </cell>
          <cell r="C346">
            <v>0.5336832895888014</v>
          </cell>
          <cell r="D346">
            <v>0.24918032786885236</v>
          </cell>
          <cell r="E346" t="str">
            <v>Ud</v>
          </cell>
          <cell r="F346">
            <v>21800</v>
          </cell>
          <cell r="G346">
            <v>14533.33</v>
          </cell>
          <cell r="H346">
            <v>0</v>
          </cell>
        </row>
        <row r="347">
          <cell r="A347">
            <v>0</v>
          </cell>
          <cell r="B347" t="str">
            <v>Huellas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</row>
        <row r="348">
          <cell r="A348">
            <v>0</v>
          </cell>
          <cell r="B348" t="str">
            <v>Plancha Corrugada 4' x 8' x 1/4''</v>
          </cell>
          <cell r="C348">
            <v>2.9197107005325122</v>
          </cell>
          <cell r="D348">
            <v>4.3571891891891392E-3</v>
          </cell>
          <cell r="E348" t="str">
            <v>Ud</v>
          </cell>
          <cell r="F348">
            <v>8850</v>
          </cell>
          <cell r="G348">
            <v>25952.03</v>
          </cell>
          <cell r="H348">
            <v>0</v>
          </cell>
        </row>
        <row r="349">
          <cell r="A349">
            <v>0</v>
          </cell>
          <cell r="B349" t="str">
            <v>Angular L 2 ½'' x 2 ½'' x ¼'' - 20'</v>
          </cell>
          <cell r="C349">
            <v>3.5433070866141732</v>
          </cell>
          <cell r="D349">
            <v>1.5999999999999973E-2</v>
          </cell>
          <cell r="E349" t="str">
            <v>Ud</v>
          </cell>
          <cell r="F349">
            <v>1650</v>
          </cell>
          <cell r="G349">
            <v>5940</v>
          </cell>
          <cell r="H349">
            <v>0</v>
          </cell>
        </row>
        <row r="350">
          <cell r="A350">
            <v>0</v>
          </cell>
          <cell r="B350" t="str">
            <v>Placas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</row>
        <row r="351">
          <cell r="A351">
            <v>0</v>
          </cell>
          <cell r="B351" t="str">
            <v>Plancha 4' x 8 ' x 3/4'' ASTM A36</v>
          </cell>
          <cell r="C351">
            <v>0.3125</v>
          </cell>
          <cell r="D351">
            <v>9.8021274162187089E-2</v>
          </cell>
          <cell r="E351" t="str">
            <v>Ud</v>
          </cell>
          <cell r="F351">
            <v>23550</v>
          </cell>
          <cell r="G351">
            <v>8080.75</v>
          </cell>
          <cell r="H351">
            <v>0</v>
          </cell>
        </row>
        <row r="352">
          <cell r="A352">
            <v>0</v>
          </cell>
          <cell r="B352" t="str">
            <v>Plancha 4' x 8 ' x 3/8'' ASTM A36</v>
          </cell>
          <cell r="C352">
            <v>1.3834635416666666E-2</v>
          </cell>
          <cell r="D352">
            <v>9.7927090779127854E-2</v>
          </cell>
          <cell r="E352" t="str">
            <v>Ud</v>
          </cell>
          <cell r="F352">
            <v>11750</v>
          </cell>
          <cell r="G352">
            <v>178.48</v>
          </cell>
          <cell r="H352">
            <v>0</v>
          </cell>
        </row>
        <row r="353">
          <cell r="A353">
            <v>0</v>
          </cell>
          <cell r="B353" t="str">
            <v>Plancha 4' x 8 ' x 1/2'' ASTM A36</v>
          </cell>
          <cell r="C353">
            <v>5.6297743055555564E-2</v>
          </cell>
          <cell r="D353">
            <v>0.76202020511016433</v>
          </cell>
          <cell r="E353" t="str">
            <v>Ud</v>
          </cell>
          <cell r="F353">
            <v>18900</v>
          </cell>
          <cell r="G353">
            <v>1874.84</v>
          </cell>
          <cell r="H353">
            <v>0</v>
          </cell>
        </row>
        <row r="354">
          <cell r="A354">
            <v>0</v>
          </cell>
          <cell r="B354" t="str">
            <v>Tornilleria: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</row>
        <row r="355">
          <cell r="A355">
            <v>0</v>
          </cell>
          <cell r="B355" t="str">
            <v>Perno ø 5/8'' x 10'' F1554 A36</v>
          </cell>
          <cell r="C355">
            <v>16</v>
          </cell>
          <cell r="D355">
            <v>0</v>
          </cell>
          <cell r="E355" t="str">
            <v>Ud</v>
          </cell>
          <cell r="F355">
            <v>170</v>
          </cell>
          <cell r="G355">
            <v>2720</v>
          </cell>
          <cell r="H355">
            <v>0</v>
          </cell>
        </row>
        <row r="356">
          <cell r="A356">
            <v>0</v>
          </cell>
          <cell r="B356" t="str">
            <v>Perno ø 3/4'' x 1 3/4'' A325 N</v>
          </cell>
          <cell r="C356">
            <v>36</v>
          </cell>
          <cell r="D356">
            <v>0</v>
          </cell>
          <cell r="E356" t="str">
            <v>Ud</v>
          </cell>
          <cell r="F356">
            <v>31.07</v>
          </cell>
          <cell r="G356">
            <v>1118.52</v>
          </cell>
          <cell r="H356">
            <v>0</v>
          </cell>
        </row>
        <row r="357">
          <cell r="A357">
            <v>0</v>
          </cell>
          <cell r="B357" t="str">
            <v>Baranda: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</row>
        <row r="358">
          <cell r="A358">
            <v>0</v>
          </cell>
          <cell r="B358" t="str">
            <v>Balaustres: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</row>
        <row r="359">
          <cell r="A359">
            <v>0</v>
          </cell>
          <cell r="B359" t="str">
            <v>Tubo Hierro ø 2'' x 20'</v>
          </cell>
          <cell r="C359">
            <v>2.8871391076115485</v>
          </cell>
          <cell r="D359">
            <v>1.1131588647254026E-2</v>
          </cell>
          <cell r="E359" t="str">
            <v>Ud</v>
          </cell>
          <cell r="F359">
            <v>1850</v>
          </cell>
          <cell r="G359">
            <v>5400.66</v>
          </cell>
          <cell r="H359">
            <v>0</v>
          </cell>
        </row>
        <row r="360">
          <cell r="A360">
            <v>0</v>
          </cell>
          <cell r="B360" t="str">
            <v>Barandales: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</row>
        <row r="361">
          <cell r="A361">
            <v>0</v>
          </cell>
          <cell r="B361" t="str">
            <v>Barra Lisa ø 1/4'' x 20'</v>
          </cell>
          <cell r="C361">
            <v>15.807086614173226</v>
          </cell>
          <cell r="D361">
            <v>2.8715003589376699E-3</v>
          </cell>
          <cell r="E361" t="str">
            <v>Ud</v>
          </cell>
          <cell r="F361">
            <v>97</v>
          </cell>
          <cell r="G361">
            <v>1537.69</v>
          </cell>
          <cell r="H361">
            <v>0</v>
          </cell>
        </row>
        <row r="362">
          <cell r="A362">
            <v>0</v>
          </cell>
          <cell r="B362" t="str">
            <v>Pasamanos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</row>
        <row r="363">
          <cell r="A363">
            <v>0</v>
          </cell>
          <cell r="B363" t="str">
            <v>Tubo Hierro ø 2'' x 20'</v>
          </cell>
          <cell r="C363">
            <v>2.6345144356955381</v>
          </cell>
          <cell r="D363">
            <v>1.1131588647254026E-2</v>
          </cell>
          <cell r="E363" t="str">
            <v>Ud</v>
          </cell>
          <cell r="F363">
            <v>1850</v>
          </cell>
          <cell r="G363">
            <v>4928.1099999999997</v>
          </cell>
          <cell r="H363">
            <v>0</v>
          </cell>
        </row>
        <row r="364">
          <cell r="A364">
            <v>0</v>
          </cell>
          <cell r="B364" t="str">
            <v>Pintura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</row>
        <row r="365">
          <cell r="A365">
            <v>0</v>
          </cell>
          <cell r="B365" t="str">
            <v>Pintura Multi-Purpose Epoxy Haze Gray</v>
          </cell>
          <cell r="C365">
            <v>1</v>
          </cell>
          <cell r="D365">
            <v>3.1126905187964009E-2</v>
          </cell>
          <cell r="E365" t="str">
            <v>Cub.</v>
          </cell>
          <cell r="F365">
            <v>6991.53</v>
          </cell>
          <cell r="G365">
            <v>7209.15</v>
          </cell>
          <cell r="H365">
            <v>0</v>
          </cell>
        </row>
        <row r="366">
          <cell r="A366">
            <v>0</v>
          </cell>
          <cell r="B366" t="str">
            <v>Pintura High Gloss Urethane Gris Perla</v>
          </cell>
          <cell r="C366">
            <v>5</v>
          </cell>
          <cell r="D366">
            <v>1.2758369610331095E-3</v>
          </cell>
          <cell r="E366" t="str">
            <v>Gls</v>
          </cell>
          <cell r="F366">
            <v>2542.37</v>
          </cell>
          <cell r="G366">
            <v>12728.07</v>
          </cell>
          <cell r="H366">
            <v>0</v>
          </cell>
        </row>
        <row r="367">
          <cell r="A367">
            <v>0</v>
          </cell>
          <cell r="B367" t="str">
            <v>Grout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</row>
        <row r="368">
          <cell r="A368">
            <v>0</v>
          </cell>
          <cell r="B368" t="str">
            <v>Morteo Listo Grout 640 kg/cm²</v>
          </cell>
          <cell r="C368">
            <v>1</v>
          </cell>
          <cell r="D368">
            <v>4.5998160073597322E-3</v>
          </cell>
          <cell r="E368" t="str">
            <v>Fdas</v>
          </cell>
          <cell r="F368">
            <v>885</v>
          </cell>
          <cell r="G368">
            <v>889.07</v>
          </cell>
          <cell r="H368">
            <v>0</v>
          </cell>
        </row>
        <row r="369">
          <cell r="A369">
            <v>0</v>
          </cell>
          <cell r="B369" t="str">
            <v>Miscelaneos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</row>
        <row r="370">
          <cell r="A370">
            <v>0</v>
          </cell>
          <cell r="B370" t="str">
            <v>Electrodo E70XX Universal 1/8''</v>
          </cell>
          <cell r="C370">
            <v>3</v>
          </cell>
          <cell r="D370">
            <v>1.8132232974332177E-3</v>
          </cell>
          <cell r="E370" t="str">
            <v>Lbs</v>
          </cell>
          <cell r="F370">
            <v>55.34</v>
          </cell>
          <cell r="G370">
            <v>166.32</v>
          </cell>
          <cell r="H370">
            <v>0</v>
          </cell>
        </row>
        <row r="371">
          <cell r="A371">
            <v>0</v>
          </cell>
          <cell r="B371" t="str">
            <v>Acetileno 390</v>
          </cell>
          <cell r="C371">
            <v>3</v>
          </cell>
          <cell r="D371">
            <v>2.9124228170907001E-4</v>
          </cell>
          <cell r="E371" t="str">
            <v>p3</v>
          </cell>
          <cell r="F371">
            <v>11.39</v>
          </cell>
          <cell r="G371">
            <v>34.18</v>
          </cell>
          <cell r="H371">
            <v>0</v>
          </cell>
        </row>
        <row r="372">
          <cell r="A372">
            <v>0</v>
          </cell>
          <cell r="B372" t="str">
            <v>Oxigeno Industrial 220</v>
          </cell>
          <cell r="C372">
            <v>2.4000000000000004</v>
          </cell>
          <cell r="D372">
            <v>2.5130553102724074E-4</v>
          </cell>
          <cell r="E372" t="str">
            <v>p3</v>
          </cell>
          <cell r="F372">
            <v>3.17</v>
          </cell>
          <cell r="G372">
            <v>7.61</v>
          </cell>
          <cell r="H372">
            <v>0</v>
          </cell>
        </row>
        <row r="373">
          <cell r="A373">
            <v>0</v>
          </cell>
          <cell r="B373" t="str">
            <v>Disco p/ esmerilar</v>
          </cell>
          <cell r="C373">
            <v>1</v>
          </cell>
          <cell r="D373">
            <v>2.6560766884754826E-3</v>
          </cell>
          <cell r="E373" t="str">
            <v>Ud</v>
          </cell>
          <cell r="F373">
            <v>340</v>
          </cell>
          <cell r="G373">
            <v>340.9</v>
          </cell>
          <cell r="H373">
            <v>0</v>
          </cell>
        </row>
        <row r="374">
          <cell r="A374" t="str">
            <v>b)</v>
          </cell>
          <cell r="B374" t="str">
            <v>Fabricación: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</row>
        <row r="375">
          <cell r="A375">
            <v>0</v>
          </cell>
          <cell r="B375" t="str">
            <v xml:space="preserve">SandBlasting </v>
          </cell>
          <cell r="C375">
            <v>1.8179133858267715</v>
          </cell>
          <cell r="D375">
            <v>2.7020278965390171E-4</v>
          </cell>
          <cell r="E375" t="str">
            <v>m2</v>
          </cell>
          <cell r="F375">
            <v>200</v>
          </cell>
          <cell r="G375">
            <v>363.68</v>
          </cell>
          <cell r="H375">
            <v>0</v>
          </cell>
        </row>
        <row r="376">
          <cell r="A376">
            <v>0</v>
          </cell>
          <cell r="B376" t="str">
            <v>Fabricación Estructura Metalica - Viga</v>
          </cell>
          <cell r="C376">
            <v>0.88287401574803148</v>
          </cell>
          <cell r="D376">
            <v>6.9186355473309881E-3</v>
          </cell>
          <cell r="E376" t="str">
            <v>Ton</v>
          </cell>
          <cell r="F376">
            <v>39683</v>
          </cell>
          <cell r="G376">
            <v>35277.480000000003</v>
          </cell>
          <cell r="H376">
            <v>0</v>
          </cell>
        </row>
        <row r="377">
          <cell r="A377">
            <v>0</v>
          </cell>
          <cell r="B377" t="str">
            <v>Fabricación Estructura Metalica - Columna</v>
          </cell>
          <cell r="C377">
            <v>0.26417322834645673</v>
          </cell>
          <cell r="D377">
            <v>2.6939040234834798E-2</v>
          </cell>
          <cell r="E377" t="str">
            <v>Ton</v>
          </cell>
          <cell r="F377">
            <v>44092.45</v>
          </cell>
          <cell r="G377">
            <v>11961.83</v>
          </cell>
          <cell r="H377">
            <v>0</v>
          </cell>
        </row>
        <row r="378">
          <cell r="A378">
            <v>0</v>
          </cell>
          <cell r="B378" t="str">
            <v>Fabricación Estructura Metalica - Placa</v>
          </cell>
          <cell r="C378">
            <v>0.17133559027777778</v>
          </cell>
          <cell r="D378">
            <v>2.2029350310709381E-4</v>
          </cell>
          <cell r="E378" t="str">
            <v>Ton</v>
          </cell>
          <cell r="F378">
            <v>33069.339999999997</v>
          </cell>
          <cell r="G378">
            <v>5667.2</v>
          </cell>
          <cell r="H378">
            <v>0</v>
          </cell>
        </row>
        <row r="379">
          <cell r="A379" t="str">
            <v>c)</v>
          </cell>
          <cell r="B379" t="str">
            <v>Operación Instalación: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</row>
        <row r="380">
          <cell r="A380">
            <v>0</v>
          </cell>
          <cell r="B380" t="str">
            <v>Izaje: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</row>
        <row r="381">
          <cell r="A381">
            <v>0</v>
          </cell>
          <cell r="B381" t="str">
            <v>MO-1001-9 [MAM] Maestro de Carpinteria Metalica</v>
          </cell>
          <cell r="C381">
            <v>1</v>
          </cell>
          <cell r="D381">
            <v>0</v>
          </cell>
          <cell r="E381" t="str">
            <v>Día</v>
          </cell>
          <cell r="F381">
            <v>2040.1</v>
          </cell>
          <cell r="G381">
            <v>2040.1</v>
          </cell>
          <cell r="H381">
            <v>0</v>
          </cell>
        </row>
        <row r="382">
          <cell r="A382">
            <v>0</v>
          </cell>
          <cell r="B382" t="str">
            <v>Tornilleria: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</row>
        <row r="383">
          <cell r="A383">
            <v>0</v>
          </cell>
          <cell r="B383" t="str">
            <v>MO-1001-13 [AEM] Armadores Estructuras Metalica</v>
          </cell>
          <cell r="C383">
            <v>2</v>
          </cell>
          <cell r="D383">
            <v>0</v>
          </cell>
          <cell r="E383" t="str">
            <v>Día</v>
          </cell>
          <cell r="F383">
            <v>1186.8</v>
          </cell>
          <cell r="G383">
            <v>2373.6</v>
          </cell>
          <cell r="H383">
            <v>0</v>
          </cell>
        </row>
        <row r="384">
          <cell r="A384">
            <v>0</v>
          </cell>
          <cell r="B384" t="str">
            <v>MO-1001-14 [AyEM] Ayudante Estructuras Metalica</v>
          </cell>
          <cell r="C384">
            <v>2</v>
          </cell>
          <cell r="D384">
            <v>0</v>
          </cell>
          <cell r="E384" t="str">
            <v>Día</v>
          </cell>
          <cell r="F384">
            <v>831.45</v>
          </cell>
          <cell r="G384">
            <v>1662.9</v>
          </cell>
          <cell r="H384">
            <v>0</v>
          </cell>
        </row>
        <row r="385">
          <cell r="A385">
            <v>0</v>
          </cell>
          <cell r="B385" t="str">
            <v>Soldadura de Campo: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</row>
        <row r="386">
          <cell r="A386">
            <v>0</v>
          </cell>
          <cell r="B386" t="str">
            <v>MO-1001-11 [SEM] Soldadores - Estructura Metalica</v>
          </cell>
          <cell r="C386">
            <v>1</v>
          </cell>
          <cell r="D386">
            <v>0</v>
          </cell>
          <cell r="E386" t="str">
            <v>Día</v>
          </cell>
          <cell r="F386">
            <v>1186.8</v>
          </cell>
          <cell r="G386">
            <v>1186.8</v>
          </cell>
          <cell r="H386">
            <v>0</v>
          </cell>
        </row>
        <row r="387">
          <cell r="A387">
            <v>0</v>
          </cell>
          <cell r="B387" t="str">
            <v>Pintura: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</row>
        <row r="388">
          <cell r="A388">
            <v>0</v>
          </cell>
          <cell r="B388" t="str">
            <v>MO-1001-12 [PEM] Pintor Estructura Metalica</v>
          </cell>
          <cell r="C388">
            <v>2</v>
          </cell>
          <cell r="D388">
            <v>0</v>
          </cell>
          <cell r="E388" t="str">
            <v>Día</v>
          </cell>
          <cell r="F388">
            <v>948.75</v>
          </cell>
          <cell r="G388">
            <v>1897.5</v>
          </cell>
          <cell r="H388">
            <v>0</v>
          </cell>
        </row>
        <row r="389">
          <cell r="A389" t="str">
            <v>d)</v>
          </cell>
          <cell r="B389" t="str">
            <v>Herramientas, Servicios: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</row>
        <row r="390">
          <cell r="A390">
            <v>0</v>
          </cell>
          <cell r="B390" t="str">
            <v>Pistola Neumatica p/ Tornilleria</v>
          </cell>
          <cell r="C390">
            <v>1</v>
          </cell>
          <cell r="D390">
            <v>0</v>
          </cell>
          <cell r="E390" t="str">
            <v>Día</v>
          </cell>
          <cell r="F390">
            <v>700</v>
          </cell>
          <cell r="G390">
            <v>700</v>
          </cell>
          <cell r="H390">
            <v>0</v>
          </cell>
        </row>
        <row r="391">
          <cell r="A391">
            <v>0</v>
          </cell>
          <cell r="B391" t="str">
            <v>Compresor p/ Pintura</v>
          </cell>
          <cell r="C391">
            <v>1</v>
          </cell>
          <cell r="D391">
            <v>0</v>
          </cell>
          <cell r="E391" t="str">
            <v>Día</v>
          </cell>
          <cell r="F391">
            <v>600</v>
          </cell>
          <cell r="G391">
            <v>600</v>
          </cell>
          <cell r="H391">
            <v>0</v>
          </cell>
        </row>
        <row r="392">
          <cell r="A392">
            <v>15</v>
          </cell>
          <cell r="B392" t="str">
            <v>Escalera Metalica 2</v>
          </cell>
          <cell r="C392">
            <v>1</v>
          </cell>
          <cell r="D392">
            <v>0</v>
          </cell>
          <cell r="E392" t="str">
            <v>Ud</v>
          </cell>
          <cell r="F392" t="str">
            <v>Lbs</v>
          </cell>
          <cell r="G392">
            <v>32.993332815174291</v>
          </cell>
          <cell r="H392">
            <v>206953.73</v>
          </cell>
        </row>
        <row r="393">
          <cell r="F393">
            <v>0</v>
          </cell>
        </row>
        <row r="394">
          <cell r="A394" t="str">
            <v>0.016</v>
          </cell>
          <cell r="B394" t="str">
            <v>Análisis de Costo Unitario de 507 m2 de Losa Metaldeck :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</row>
        <row r="395">
          <cell r="A395" t="str">
            <v>a)</v>
          </cell>
          <cell r="B395" t="str">
            <v>Materiales: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</row>
        <row r="396">
          <cell r="A396">
            <v>0</v>
          </cell>
          <cell r="B396" t="str">
            <v>Metaldeck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</row>
        <row r="397">
          <cell r="A397">
            <v>0</v>
          </cell>
          <cell r="B397" t="str">
            <v>Metaldeck Cal. 22 - 2'</v>
          </cell>
          <cell r="C397">
            <v>2726.5393055376271</v>
          </cell>
          <cell r="D397">
            <v>7.7275417209266925E-5</v>
          </cell>
          <cell r="E397" t="str">
            <v>pl</v>
          </cell>
          <cell r="F397">
            <v>127</v>
          </cell>
          <cell r="G397">
            <v>346297.25</v>
          </cell>
          <cell r="H397">
            <v>0</v>
          </cell>
        </row>
        <row r="398">
          <cell r="A398">
            <v>0</v>
          </cell>
          <cell r="B398" t="str">
            <v>Conector Cortante ø 3/4'' p/Studs</v>
          </cell>
          <cell r="C398">
            <v>300</v>
          </cell>
          <cell r="D398">
            <v>0</v>
          </cell>
          <cell r="E398" t="str">
            <v>Ud</v>
          </cell>
          <cell r="F398">
            <v>45</v>
          </cell>
          <cell r="G398">
            <v>13500</v>
          </cell>
          <cell r="H398">
            <v>0</v>
          </cell>
        </row>
        <row r="399">
          <cell r="A399">
            <v>0</v>
          </cell>
          <cell r="B399" t="str">
            <v>Malla Electrosoldad D2.9XD2.9 - 150 x 150</v>
          </cell>
          <cell r="C399">
            <v>5.2806249999999997</v>
          </cell>
          <cell r="D399">
            <v>4.154337791454616E-2</v>
          </cell>
          <cell r="E399" t="str">
            <v>Rollo</v>
          </cell>
          <cell r="F399">
            <v>11860.17</v>
          </cell>
          <cell r="G399">
            <v>65230.94</v>
          </cell>
          <cell r="H399">
            <v>0</v>
          </cell>
        </row>
        <row r="400">
          <cell r="A400">
            <v>0</v>
          </cell>
          <cell r="B400" t="str">
            <v>Hormigón Industrial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</row>
        <row r="401">
          <cell r="A401">
            <v>0</v>
          </cell>
          <cell r="B401" t="str">
            <v>Hormigón Industrial f'c 210 kg/cm² @ 28d</v>
          </cell>
          <cell r="C401">
            <v>50.694000000000003</v>
          </cell>
          <cell r="D401">
            <v>1.1046672190002246E-3</v>
          </cell>
          <cell r="E401" t="str">
            <v>m3</v>
          </cell>
          <cell r="F401">
            <v>6134.26</v>
          </cell>
          <cell r="G401">
            <v>311313.7</v>
          </cell>
          <cell r="H401">
            <v>0</v>
          </cell>
        </row>
        <row r="402">
          <cell r="A402" t="str">
            <v>b)</v>
          </cell>
          <cell r="B402" t="str">
            <v>Mano de Obra: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</row>
        <row r="403">
          <cell r="A403">
            <v>0</v>
          </cell>
          <cell r="B403" t="str">
            <v>MO-1077-8 [8] Coloc. acero malla electrosoldada</v>
          </cell>
          <cell r="C403">
            <v>22.442656249999999</v>
          </cell>
          <cell r="D403">
            <v>2.5551231263011096E-3</v>
          </cell>
          <cell r="E403" t="str">
            <v>qq</v>
          </cell>
          <cell r="F403">
            <v>419.57</v>
          </cell>
          <cell r="G403">
            <v>9440.33</v>
          </cell>
          <cell r="H403">
            <v>0</v>
          </cell>
        </row>
        <row r="404">
          <cell r="A404">
            <v>0</v>
          </cell>
          <cell r="B404" t="str">
            <v>MO-1001-3 [MA] Maestro de área (MA)</v>
          </cell>
          <cell r="C404">
            <v>33.795999999999999</v>
          </cell>
          <cell r="D404">
            <v>7.9060729495115294E-4</v>
          </cell>
          <cell r="E404" t="str">
            <v>Día</v>
          </cell>
          <cell r="F404">
            <v>1495</v>
          </cell>
          <cell r="G404">
            <v>50564.97</v>
          </cell>
          <cell r="H404">
            <v>0</v>
          </cell>
        </row>
        <row r="405">
          <cell r="A405">
            <v>0</v>
          </cell>
          <cell r="B405" t="str">
            <v>MO-1001-7 [TC] Técnico calificado (TC)</v>
          </cell>
          <cell r="C405">
            <v>67.591999999999999</v>
          </cell>
          <cell r="D405">
            <v>5.2642160376717298E-4</v>
          </cell>
          <cell r="E405" t="str">
            <v>Día</v>
          </cell>
          <cell r="F405">
            <v>545.1</v>
          </cell>
          <cell r="G405">
            <v>36863.79</v>
          </cell>
          <cell r="H405">
            <v>0</v>
          </cell>
        </row>
        <row r="406">
          <cell r="A406">
            <v>0</v>
          </cell>
          <cell r="B406" t="str">
            <v>MO-1001-8 [TNC] Técnico no calificado o PEON (TNC)</v>
          </cell>
          <cell r="C406">
            <v>202.77600000000001</v>
          </cell>
          <cell r="D406">
            <v>9.4377998022198814E-5</v>
          </cell>
          <cell r="E406" t="str">
            <v>Día</v>
          </cell>
          <cell r="F406">
            <v>497.95</v>
          </cell>
          <cell r="G406">
            <v>100981.84</v>
          </cell>
          <cell r="H406">
            <v>0</v>
          </cell>
        </row>
        <row r="407">
          <cell r="A407" t="str">
            <v>c)</v>
          </cell>
          <cell r="B407" t="str">
            <v>Herramientas, Servicios: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</row>
        <row r="408">
          <cell r="A408">
            <v>0</v>
          </cell>
          <cell r="B408" t="str">
            <v>Herramientas y equipos</v>
          </cell>
          <cell r="C408">
            <v>1</v>
          </cell>
          <cell r="D408">
            <v>0</v>
          </cell>
          <cell r="E408" t="str">
            <v>m2</v>
          </cell>
          <cell r="F408">
            <v>14947.09</v>
          </cell>
          <cell r="G408">
            <v>14947.09</v>
          </cell>
          <cell r="H408">
            <v>0</v>
          </cell>
        </row>
        <row r="409">
          <cell r="A409">
            <v>16</v>
          </cell>
          <cell r="B409" t="str">
            <v>Losa Metaldeck</v>
          </cell>
          <cell r="C409">
            <v>506.94</v>
          </cell>
          <cell r="D409">
            <v>0</v>
          </cell>
          <cell r="E409" t="str">
            <v>m2</v>
          </cell>
          <cell r="F409">
            <v>0</v>
          </cell>
          <cell r="G409">
            <v>0</v>
          </cell>
          <cell r="H409">
            <v>1872.29</v>
          </cell>
        </row>
        <row r="410">
          <cell r="F410">
            <v>0</v>
          </cell>
        </row>
        <row r="411">
          <cell r="A411" t="str">
            <v>0.017</v>
          </cell>
          <cell r="B411" t="str">
            <v>Análisis de Costo Unitario de 515 m2 de Colocación Aluzinc en Paredes h= 4,31 m 2do. Nivel :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</row>
        <row r="412">
          <cell r="A412" t="str">
            <v>a)</v>
          </cell>
          <cell r="B412" t="str">
            <v>Materiales: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</row>
        <row r="413">
          <cell r="A413">
            <v>0</v>
          </cell>
          <cell r="B413" t="str">
            <v>Aluzinc Cal. 26 - 42'' x 20' USG</v>
          </cell>
          <cell r="C413">
            <v>79.240833084840773</v>
          </cell>
          <cell r="D413">
            <v>4.3210845118823782E-4</v>
          </cell>
          <cell r="E413" t="str">
            <v>Ud</v>
          </cell>
          <cell r="F413">
            <v>1980</v>
          </cell>
          <cell r="G413">
            <v>156964.65</v>
          </cell>
          <cell r="H413">
            <v>0</v>
          </cell>
        </row>
        <row r="414">
          <cell r="A414">
            <v>0</v>
          </cell>
          <cell r="B414" t="str">
            <v xml:space="preserve">Tornillo Autotaladrante 8mm x 35 </v>
          </cell>
          <cell r="C414">
            <v>4637.88</v>
          </cell>
          <cell r="D414">
            <v>9.4115758964510497E-6</v>
          </cell>
          <cell r="E414" t="str">
            <v>Ud</v>
          </cell>
          <cell r="F414">
            <v>15</v>
          </cell>
          <cell r="G414">
            <v>69568.850000000006</v>
          </cell>
          <cell r="H414">
            <v>0</v>
          </cell>
        </row>
        <row r="415">
          <cell r="A415" t="str">
            <v>b)</v>
          </cell>
          <cell r="B415" t="str">
            <v>Mano de Obra: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</row>
        <row r="416">
          <cell r="A416">
            <v>0</v>
          </cell>
          <cell r="B416" t="str">
            <v>MO-1001-8 [TNC] Técnico no calificado o PEON (TNC)</v>
          </cell>
          <cell r="C416">
            <v>16</v>
          </cell>
          <cell r="D416">
            <v>9.4377998022198814E-5</v>
          </cell>
          <cell r="E416" t="str">
            <v>Día</v>
          </cell>
          <cell r="F416">
            <v>497.95</v>
          </cell>
          <cell r="G416">
            <v>7967.95</v>
          </cell>
          <cell r="H416">
            <v>0</v>
          </cell>
        </row>
        <row r="417">
          <cell r="A417">
            <v>0</v>
          </cell>
          <cell r="B417" t="str">
            <v>MO-1001-3 [MA] Maestro de área (MA)</v>
          </cell>
          <cell r="C417">
            <v>34.354666666666667</v>
          </cell>
          <cell r="D417">
            <v>7.9060729495115294E-4</v>
          </cell>
          <cell r="E417" t="str">
            <v>Día</v>
          </cell>
          <cell r="F417">
            <v>1495</v>
          </cell>
          <cell r="G417">
            <v>51400.83</v>
          </cell>
          <cell r="H417">
            <v>0</v>
          </cell>
        </row>
        <row r="418">
          <cell r="A418">
            <v>0</v>
          </cell>
          <cell r="B418" t="str">
            <v>MO-1001-7 [TC] Técnico calificado (TC)</v>
          </cell>
          <cell r="C418">
            <v>68.709333333333333</v>
          </cell>
          <cell r="D418">
            <v>5.2642160376717298E-4</v>
          </cell>
          <cell r="E418" t="str">
            <v>Día</v>
          </cell>
          <cell r="F418">
            <v>545.1</v>
          </cell>
          <cell r="G418">
            <v>37473.17</v>
          </cell>
          <cell r="H418">
            <v>0</v>
          </cell>
        </row>
        <row r="419">
          <cell r="A419">
            <v>0</v>
          </cell>
          <cell r="B419" t="str">
            <v>MO-1001-8 [TNC] Técnico no calificado o PEON (TNC)</v>
          </cell>
          <cell r="C419">
            <v>206.12800000000004</v>
          </cell>
          <cell r="D419">
            <v>9.4377998022198814E-5</v>
          </cell>
          <cell r="E419" t="str">
            <v>Día</v>
          </cell>
          <cell r="F419">
            <v>497.95</v>
          </cell>
          <cell r="G419">
            <v>102651.12</v>
          </cell>
          <cell r="H419">
            <v>0</v>
          </cell>
        </row>
        <row r="420">
          <cell r="A420" t="str">
            <v>c)</v>
          </cell>
          <cell r="B420" t="str">
            <v>Herramientas, Servicios: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</row>
        <row r="421">
          <cell r="A421">
            <v>0</v>
          </cell>
          <cell r="B421" t="str">
            <v>Herramientas y equipos</v>
          </cell>
          <cell r="C421">
            <v>1</v>
          </cell>
          <cell r="D421">
            <v>0</v>
          </cell>
          <cell r="E421" t="str">
            <v>m2</v>
          </cell>
          <cell r="F421">
            <v>6816.43</v>
          </cell>
          <cell r="G421">
            <v>6816.43</v>
          </cell>
          <cell r="H421">
            <v>0</v>
          </cell>
        </row>
        <row r="422">
          <cell r="A422">
            <v>17</v>
          </cell>
          <cell r="B422" t="str">
            <v>Colocación Aluzinc en Paredes h= 4,31 m 2do. Nivel</v>
          </cell>
          <cell r="C422">
            <v>515.32000000000005</v>
          </cell>
          <cell r="D422">
            <v>0</v>
          </cell>
          <cell r="E422" t="str">
            <v>m2</v>
          </cell>
          <cell r="F422">
            <v>0</v>
          </cell>
          <cell r="G422">
            <v>0</v>
          </cell>
          <cell r="H422">
            <v>839.95</v>
          </cell>
        </row>
        <row r="423">
          <cell r="F423">
            <v>0</v>
          </cell>
        </row>
        <row r="424">
          <cell r="A424" t="str">
            <v>0.018</v>
          </cell>
          <cell r="B424" t="str">
            <v>Análisis de Costo Unitario de 011 m2 de Colocación Aluzinc translucido en Paredes 2do. Nivel :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</row>
        <row r="425">
          <cell r="A425" t="str">
            <v>a)</v>
          </cell>
          <cell r="B425" t="str">
            <v>Materiales: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</row>
        <row r="426">
          <cell r="A426">
            <v>0</v>
          </cell>
          <cell r="B426" t="str">
            <v>Aluzinc Traslucidos 36'' x 10 .5'</v>
          </cell>
          <cell r="C426">
            <v>3.5982214821572498</v>
          </cell>
          <cell r="D426">
            <v>3.7604469890840614E-3</v>
          </cell>
          <cell r="E426" t="str">
            <v>Ud</v>
          </cell>
          <cell r="F426">
            <v>4720</v>
          </cell>
          <cell r="G426">
            <v>17047.47</v>
          </cell>
          <cell r="H426">
            <v>0</v>
          </cell>
        </row>
        <row r="427">
          <cell r="A427">
            <v>0</v>
          </cell>
          <cell r="B427" t="str">
            <v xml:space="preserve">Tornillo Autotaladrante 8mm x 35 </v>
          </cell>
          <cell r="C427">
            <v>94.77</v>
          </cell>
          <cell r="D427">
            <v>9.4115758964510497E-6</v>
          </cell>
          <cell r="E427" t="str">
            <v>Ud</v>
          </cell>
          <cell r="F427">
            <v>15</v>
          </cell>
          <cell r="G427">
            <v>1421.56</v>
          </cell>
          <cell r="H427">
            <v>0</v>
          </cell>
        </row>
        <row r="428">
          <cell r="A428" t="str">
            <v>b)</v>
          </cell>
          <cell r="B428" t="str">
            <v>Mano de Obra: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</row>
        <row r="429">
          <cell r="A429">
            <v>0</v>
          </cell>
          <cell r="B429" t="str">
            <v>MO-1001-8 [TNC] Técnico no calificado o PEON (TNC)</v>
          </cell>
          <cell r="C429">
            <v>0.5</v>
          </cell>
          <cell r="D429">
            <v>9.4377998022198814E-5</v>
          </cell>
          <cell r="E429" t="str">
            <v>Día</v>
          </cell>
          <cell r="F429">
            <v>497.95</v>
          </cell>
          <cell r="G429">
            <v>249</v>
          </cell>
          <cell r="H429">
            <v>0</v>
          </cell>
        </row>
        <row r="430">
          <cell r="A430">
            <v>0</v>
          </cell>
          <cell r="B430" t="str">
            <v>MO-1001-3 [MA] Maestro de área (MA)</v>
          </cell>
          <cell r="C430">
            <v>0.70199999999999996</v>
          </cell>
          <cell r="D430">
            <v>7.9060729495115294E-4</v>
          </cell>
          <cell r="E430" t="str">
            <v>Día</v>
          </cell>
          <cell r="F430">
            <v>1495</v>
          </cell>
          <cell r="G430">
            <v>1050.32</v>
          </cell>
          <cell r="H430">
            <v>0</v>
          </cell>
        </row>
        <row r="431">
          <cell r="A431">
            <v>0</v>
          </cell>
          <cell r="B431" t="str">
            <v>MO-1001-7 [TC] Técnico calificado (TC)</v>
          </cell>
          <cell r="C431">
            <v>1.4039999999999999</v>
          </cell>
          <cell r="D431">
            <v>5.2642160376717298E-4</v>
          </cell>
          <cell r="E431" t="str">
            <v>Día</v>
          </cell>
          <cell r="F431">
            <v>545.1</v>
          </cell>
          <cell r="G431">
            <v>765.72</v>
          </cell>
          <cell r="H431">
            <v>0</v>
          </cell>
        </row>
        <row r="432">
          <cell r="A432">
            <v>0</v>
          </cell>
          <cell r="B432" t="str">
            <v>MO-1001-8 [TNC] Técnico no calificado o PEON (TNC)</v>
          </cell>
          <cell r="C432">
            <v>4.2119999999999997</v>
          </cell>
          <cell r="D432">
            <v>9.4377998022198814E-5</v>
          </cell>
          <cell r="E432" t="str">
            <v>Día</v>
          </cell>
          <cell r="F432">
            <v>497.95</v>
          </cell>
          <cell r="G432">
            <v>2097.56</v>
          </cell>
          <cell r="H432">
            <v>0</v>
          </cell>
        </row>
        <row r="433">
          <cell r="A433" t="str">
            <v>c)</v>
          </cell>
          <cell r="B433" t="str">
            <v>Herramientas, Servicios: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</row>
        <row r="434">
          <cell r="A434">
            <v>0</v>
          </cell>
          <cell r="B434" t="str">
            <v>Herramientas y equipos</v>
          </cell>
          <cell r="C434">
            <v>1</v>
          </cell>
          <cell r="D434">
            <v>0</v>
          </cell>
          <cell r="E434" t="str">
            <v>m2</v>
          </cell>
          <cell r="F434">
            <v>362.11</v>
          </cell>
          <cell r="G434">
            <v>362.11</v>
          </cell>
          <cell r="H434">
            <v>0</v>
          </cell>
        </row>
        <row r="435">
          <cell r="A435">
            <v>18</v>
          </cell>
          <cell r="B435" t="str">
            <v>Colocación Aluzinc translucido en Paredes 2do. Nivel</v>
          </cell>
          <cell r="C435">
            <v>10.53</v>
          </cell>
          <cell r="D435">
            <v>0</v>
          </cell>
          <cell r="E435" t="str">
            <v>m2</v>
          </cell>
          <cell r="F435">
            <v>0</v>
          </cell>
          <cell r="G435">
            <v>0</v>
          </cell>
          <cell r="H435">
            <v>2183.64</v>
          </cell>
        </row>
        <row r="436">
          <cell r="F436">
            <v>0</v>
          </cell>
        </row>
        <row r="437">
          <cell r="A437" t="str">
            <v>0.019</v>
          </cell>
          <cell r="B437" t="str">
            <v>Análisis de Costo Unitario de 020 Ud de Colocación Correas del Techumbre Aluzinc :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</row>
        <row r="438">
          <cell r="A438" t="str">
            <v>a)</v>
          </cell>
          <cell r="B438" t="str">
            <v>Materiales: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</row>
        <row r="439">
          <cell r="A439">
            <v>0</v>
          </cell>
          <cell r="B439" t="str">
            <v>Correa Z 2 1/2" x 8" x 3/32"</v>
          </cell>
          <cell r="C439">
            <v>2112.8608923884512</v>
          </cell>
          <cell r="D439">
            <v>6.5838509316862843E-5</v>
          </cell>
          <cell r="E439" t="str">
            <v>pl</v>
          </cell>
          <cell r="F439">
            <v>95</v>
          </cell>
          <cell r="G439">
            <v>200735</v>
          </cell>
          <cell r="H439">
            <v>0</v>
          </cell>
        </row>
        <row r="440">
          <cell r="A440">
            <v>0</v>
          </cell>
          <cell r="B440" t="str">
            <v>Tensor ø 1/2" - 20'</v>
          </cell>
          <cell r="C440">
            <v>100</v>
          </cell>
          <cell r="D440">
            <v>0</v>
          </cell>
          <cell r="E440" t="str">
            <v>pl</v>
          </cell>
          <cell r="F440">
            <v>340</v>
          </cell>
          <cell r="G440">
            <v>34000</v>
          </cell>
          <cell r="H440">
            <v>0</v>
          </cell>
        </row>
        <row r="441">
          <cell r="A441">
            <v>0</v>
          </cell>
          <cell r="B441" t="str">
            <v xml:space="preserve">Tornillo Autotaladrante 8mm x 35 </v>
          </cell>
          <cell r="C441">
            <v>316.92913385826773</v>
          </cell>
          <cell r="D441">
            <v>9.4115758964510497E-6</v>
          </cell>
          <cell r="E441" t="str">
            <v>Ud</v>
          </cell>
          <cell r="F441">
            <v>15</v>
          </cell>
          <cell r="G441">
            <v>4753.9799999999996</v>
          </cell>
          <cell r="H441">
            <v>0</v>
          </cell>
        </row>
        <row r="442">
          <cell r="A442" t="str">
            <v>b)</v>
          </cell>
          <cell r="B442" t="str">
            <v>Mano de Obra: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</row>
        <row r="443">
          <cell r="A443">
            <v>0</v>
          </cell>
          <cell r="B443" t="str">
            <v>MO-1001-8 [TNC] Técnico no calificado o PEON (TNC)</v>
          </cell>
          <cell r="C443">
            <v>16</v>
          </cell>
          <cell r="D443">
            <v>9.4377998022198814E-5</v>
          </cell>
          <cell r="E443" t="str">
            <v>Día</v>
          </cell>
          <cell r="F443">
            <v>497.95</v>
          </cell>
          <cell r="G443">
            <v>7967.95</v>
          </cell>
          <cell r="H443">
            <v>0</v>
          </cell>
        </row>
        <row r="444">
          <cell r="A444">
            <v>0</v>
          </cell>
          <cell r="B444" t="str">
            <v>MO-1001-3 [MA] Maestro de área (MA)</v>
          </cell>
          <cell r="C444">
            <v>1.3333333333333333</v>
          </cell>
          <cell r="D444">
            <v>7.9060729495115294E-4</v>
          </cell>
          <cell r="E444" t="str">
            <v>Día</v>
          </cell>
          <cell r="F444">
            <v>1495</v>
          </cell>
          <cell r="G444">
            <v>1994.91</v>
          </cell>
          <cell r="H444">
            <v>0</v>
          </cell>
        </row>
        <row r="445">
          <cell r="A445">
            <v>0</v>
          </cell>
          <cell r="B445" t="str">
            <v>MO-1001-7 [TC] Técnico calificado (TC)</v>
          </cell>
          <cell r="C445">
            <v>2.6666666666666665</v>
          </cell>
          <cell r="D445">
            <v>5.2642160376717298E-4</v>
          </cell>
          <cell r="E445" t="str">
            <v>Día</v>
          </cell>
          <cell r="F445">
            <v>545.1</v>
          </cell>
          <cell r="G445">
            <v>1454.37</v>
          </cell>
          <cell r="H445">
            <v>0</v>
          </cell>
        </row>
        <row r="446">
          <cell r="A446">
            <v>0</v>
          </cell>
          <cell r="B446" t="str">
            <v>MO-1001-8 [TNC] Técnico no calificado o PEON (TNC)</v>
          </cell>
          <cell r="C446">
            <v>8</v>
          </cell>
          <cell r="D446">
            <v>9.4377998022198814E-5</v>
          </cell>
          <cell r="E446" t="str">
            <v>Día</v>
          </cell>
          <cell r="F446">
            <v>497.95</v>
          </cell>
          <cell r="G446">
            <v>3983.98</v>
          </cell>
          <cell r="H446">
            <v>0</v>
          </cell>
        </row>
        <row r="447">
          <cell r="A447" t="str">
            <v>c)</v>
          </cell>
          <cell r="B447" t="str">
            <v>Herramientas, Servicios: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</row>
        <row r="448">
          <cell r="A448">
            <v>0</v>
          </cell>
          <cell r="B448" t="str">
            <v>Herramientas y equipos</v>
          </cell>
          <cell r="C448">
            <v>1</v>
          </cell>
          <cell r="D448">
            <v>0</v>
          </cell>
          <cell r="E448" t="str">
            <v>Ud</v>
          </cell>
          <cell r="F448">
            <v>4078.24</v>
          </cell>
          <cell r="G448">
            <v>4078.24</v>
          </cell>
          <cell r="H448">
            <v>0</v>
          </cell>
        </row>
        <row r="449">
          <cell r="A449">
            <v>19</v>
          </cell>
          <cell r="B449" t="str">
            <v>Colocación Correas del Techumbre Aluzinc</v>
          </cell>
          <cell r="C449">
            <v>20</v>
          </cell>
          <cell r="D449">
            <v>0</v>
          </cell>
          <cell r="E449" t="str">
            <v>Ud</v>
          </cell>
          <cell r="F449">
            <v>0</v>
          </cell>
          <cell r="G449">
            <v>0</v>
          </cell>
          <cell r="H449">
            <v>12948.42</v>
          </cell>
        </row>
        <row r="450">
          <cell r="F450">
            <v>0</v>
          </cell>
        </row>
        <row r="451">
          <cell r="A451" t="str">
            <v>0.020</v>
          </cell>
          <cell r="B451" t="str">
            <v>Análisis de Costo Unitario de 880 m2 de Colocación Techumbre de Aluzinc :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recio Equipos"/>
      <sheetName val="O.M. y Salarios"/>
      <sheetName val="Materiale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  <row r="10">
          <cell r="D10">
            <v>200</v>
          </cell>
        </row>
        <row r="12">
          <cell r="D12">
            <v>175</v>
          </cell>
        </row>
        <row r="17">
          <cell r="D17">
            <v>81.95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ano de Obra"/>
      <sheetName val="Analisis"/>
      <sheetName val="Rdmo Matariales"/>
      <sheetName val="Resumen de analisis"/>
    </sheetNames>
    <sheetDataSet>
      <sheetData sheetId="0"/>
      <sheetData sheetId="1">
        <row r="4">
          <cell r="D4">
            <v>4377</v>
          </cell>
        </row>
        <row r="8">
          <cell r="D8">
            <v>350</v>
          </cell>
        </row>
        <row r="10">
          <cell r="D10">
            <v>830</v>
          </cell>
        </row>
        <row r="11">
          <cell r="D11">
            <v>639</v>
          </cell>
        </row>
        <row r="12">
          <cell r="D12">
            <v>511</v>
          </cell>
        </row>
        <row r="13">
          <cell r="D13">
            <v>448</v>
          </cell>
        </row>
        <row r="14">
          <cell r="D14">
            <v>294</v>
          </cell>
        </row>
        <row r="15">
          <cell r="D15">
            <v>268</v>
          </cell>
        </row>
        <row r="556">
          <cell r="D556">
            <v>574.99992450000002</v>
          </cell>
        </row>
        <row r="778">
          <cell r="D778">
            <v>154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  <row r="45">
          <cell r="J45">
            <v>275</v>
          </cell>
        </row>
        <row r="48">
          <cell r="J48">
            <v>324</v>
          </cell>
        </row>
      </sheetData>
      <sheetData sheetId="8">
        <row r="13">
          <cell r="O13">
            <v>50</v>
          </cell>
        </row>
        <row r="37">
          <cell r="O37">
            <v>7</v>
          </cell>
        </row>
        <row r="41">
          <cell r="O41">
            <v>3.5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  <row r="55">
          <cell r="O55">
            <v>0</v>
          </cell>
        </row>
        <row r="71">
          <cell r="O71">
            <v>110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Amarre"/>
      <sheetName val="Escalera"/>
      <sheetName val="Muro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tz.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qVga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"/>
      <sheetName val="Mezcla"/>
    </sheetNames>
    <sheetDataSet>
      <sheetData sheetId="0" refreshError="1"/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</sheetNames>
    <sheetDataSet>
      <sheetData sheetId="0"/>
      <sheetData sheetId="1"/>
      <sheetData sheetId="2"/>
      <sheetData sheetId="3"/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9">
          <cell r="G9">
            <v>160</v>
          </cell>
        </row>
        <row r="24">
          <cell r="F24">
            <v>9</v>
          </cell>
        </row>
        <row r="26">
          <cell r="F26">
            <v>180</v>
          </cell>
        </row>
        <row r="27">
          <cell r="F27">
            <v>12</v>
          </cell>
        </row>
        <row r="34">
          <cell r="F34">
            <v>203</v>
          </cell>
        </row>
        <row r="36">
          <cell r="F36">
            <v>1629.61</v>
          </cell>
        </row>
        <row r="39">
          <cell r="F39">
            <v>28.25</v>
          </cell>
        </row>
        <row r="41">
          <cell r="F41">
            <v>900</v>
          </cell>
        </row>
        <row r="42">
          <cell r="F42">
            <v>800</v>
          </cell>
        </row>
        <row r="43">
          <cell r="F43">
            <v>0.6</v>
          </cell>
        </row>
        <row r="44">
          <cell r="F44">
            <v>1180</v>
          </cell>
        </row>
        <row r="46">
          <cell r="F46">
            <v>23.333411111370371</v>
          </cell>
        </row>
        <row r="47">
          <cell r="F47">
            <v>320</v>
          </cell>
        </row>
        <row r="48">
          <cell r="F48">
            <v>225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  <row r="96">
          <cell r="F96">
            <v>3674.8111111111111</v>
          </cell>
        </row>
        <row r="213">
          <cell r="D213">
            <v>5759.6487899999993</v>
          </cell>
        </row>
      </sheetData>
      <sheetData sheetId="5"/>
      <sheetData sheetId="6">
        <row r="23">
          <cell r="G23">
            <v>1.3036438662750036</v>
          </cell>
        </row>
      </sheetData>
      <sheetData sheetId="7"/>
      <sheetData sheetId="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Analisis BC"/>
      <sheetName val="O.M. y Salarios"/>
      <sheetName val="MO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Primer nivel"/>
      <sheetName val="Segundo nivel"/>
      <sheetName val="Tercer Nivel"/>
      <sheetName val="Cuarto Nivel"/>
      <sheetName val="Total 4 Niveles"/>
      <sheetName val="Resumen para Microsoft Project"/>
      <sheetName val="Hoja2"/>
      <sheetName val="resumen"/>
      <sheetName val="Suposic. Vta ETAPA A con solar"/>
      <sheetName val="Supc. Vta ETAPA A &amp; B  c- solar"/>
      <sheetName val="Supc. Vta tres etapas c-solar"/>
      <sheetName val="Evaluacion Mat. por intercamb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0">
          <cell r="J20">
            <v>125</v>
          </cell>
        </row>
      </sheetData>
      <sheetData sheetId="8">
        <row r="38">
          <cell r="O38">
            <v>6.5</v>
          </cell>
        </row>
      </sheetData>
      <sheetData sheetId="9"/>
      <sheetData sheetId="10"/>
      <sheetData sheetId="11"/>
      <sheetData sheetId="12"/>
      <sheetData sheetId="13">
        <row r="53">
          <cell r="D53">
            <v>2640.8667724999996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ICIO"/>
      <sheetName val="FONDO ESPECIAL DE LA PRESIDENCI"/>
      <sheetName val="Datos Para Project"/>
      <sheetName val="Desembolso de Caja"/>
      <sheetName val="Cronograma de Trabajo"/>
      <sheetName val="ANALISIS JULIO-07"/>
      <sheetName val="Cargas Sociales"/>
      <sheetName val="Tarifas de Alquiler de Equipo"/>
    </sheetNames>
    <sheetDataSet>
      <sheetData sheetId="0"/>
      <sheetData sheetId="1"/>
      <sheetData sheetId="2"/>
      <sheetData sheetId="3">
        <row r="7">
          <cell r="I7">
            <v>1.31200000027375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. 7 tub 36 PRIMERA- CALLE 20"/>
      <sheetName val="Aux. 6 tub 42 JVP - PRIMERA"/>
      <sheetName val="AUX 5 TUB 36 CAÑADA"/>
      <sheetName val="AUX 4 TUB 42 CAÑADA"/>
      <sheetName val="Partidas Presupuesto "/>
      <sheetName val="PRESUPUESTO GENERAL"/>
      <sheetName val="Presupuesto Re-Estructurado"/>
      <sheetName val="Analisis Unitarios"/>
      <sheetName val="CUB-01-N-STGO-031-01-01"/>
      <sheetName val="Analisis Unit. E-MTPT-004-01-01"/>
      <sheetName val="Tarifas de Alquiler de Equipo"/>
      <sheetName val="Cargas Sociales"/>
      <sheetName val="auxiliar 1 TUB 42 C.CDL"/>
      <sheetName val="Aux 2 TUB 60"/>
      <sheetName val="aux 3 TUB 42 C.JVP-PRIMERA"/>
      <sheetName val="Total Exc "/>
      <sheetName val="Exc. p' Registros"/>
      <sheetName val="Exc. p' Imbornales"/>
      <sheetName val="Exc. p' Tub. 24&quot; H.A."/>
      <sheetName val="Exc. p' Tub. 42&quot; H.A."/>
      <sheetName val="Exc. p' Tub. 60&quot; H.A."/>
      <sheetName val=" Relleno Compact total"/>
      <sheetName val="Sum. y col. Relleno Compact."/>
      <sheetName val="Sum. y col de Relleno registro."/>
      <sheetName val="Sum. y col de Relleno Imb. "/>
      <sheetName val="Sum. y col de Relleno Tub. 24"/>
      <sheetName val="Sum. y col. de Mat. de base"/>
      <sheetName val="Bote Mat. Exce Reg e Imb"/>
      <sheetName val="Registros de 2 @ 3 mts"/>
      <sheetName val=" Desbroce Solar Desvio Provisi "/>
      <sheetName val="volumenes de cubicación"/>
      <sheetName val="Reposicion de Contenes"/>
      <sheetName val="Reposicion Aceras"/>
      <sheetName val="Sum. y col. Tub. 8&quot; H.S. Agua N"/>
      <sheetName val="Sum. y col. Tub. 24&quot; H.A."/>
      <sheetName val="Sum. y col. Tub. 42&quot; H.A. "/>
      <sheetName val="Sum. y col. Tub. 60&quot; H.A."/>
      <sheetName val="Limpieza Campamento"/>
      <sheetName val="Limpieza continua de obra"/>
      <sheetName val="Señalizacion y Control de Trans"/>
      <sheetName val="Uso de bomba"/>
      <sheetName val="Imbornales 3 Parrillas"/>
      <sheetName val="Reposicion Acometidas Domicilia"/>
      <sheetName val="Limp. Tub. en Tramo"/>
      <sheetName val="Demolicion Imbor. Existentes"/>
      <sheetName val="Demolicion Aceras y Contenes"/>
      <sheetName val="Corte Acera Conten p' Imbor."/>
      <sheetName val="Corte de Asfalto"/>
      <sheetName val="Analisis de Costos Nuevos"/>
      <sheetName val="Materiales Y MANO DE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51">
          <cell r="E151">
            <v>4560.712195639896</v>
          </cell>
        </row>
        <row r="173">
          <cell r="E173">
            <v>238.36017625692841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so"/>
    </sheet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LOSA 27"/>
      <sheetName val="resum.ac "/>
      <sheetName val="Insumos"/>
      <sheetName val="Mezcla"/>
      <sheetName val="Analisis Civil"/>
      <sheetName val="Análisis "/>
      <sheetName val="Presup."/>
      <sheetName val="V.Tierras A"/>
      <sheetName val="V H.A y Muros A"/>
      <sheetName val="Term A"/>
      <sheetName val="v. exterior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3">
          <cell r="H3">
            <v>36.25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17">
          <cell r="H17">
            <v>1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álisis"/>
      <sheetName val="Precios y MO"/>
      <sheetName val="Flujo de Caja"/>
      <sheetName val="CASETA"/>
      <sheetName val="analisis unitarios"/>
      <sheetName val="insumo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"/>
      <sheetName val="Analisis"/>
      <sheetName val="CPN1"/>
      <sheetName val="Module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ARA BANCO"/>
      <sheetName val="PRESUPUESTO US"/>
      <sheetName val="PRESUPUESTO"/>
      <sheetName val="INSUMOS"/>
      <sheetName val="ZAPATAS"/>
      <sheetName val="COLUMNAS"/>
      <sheetName val="VIGAS"/>
      <sheetName val="LOSAS"/>
      <sheetName val="MORTEROS"/>
      <sheetName val="ANALISIS PISOS Y REVESTIMIENTOS"/>
      <sheetName val="ELECTRICAS"/>
      <sheetName val="PINTURA"/>
      <sheetName val="TECHO"/>
      <sheetName val="TRABAJOS SANITARIOS (NO DISENO)"/>
      <sheetName val="TABLA DE BANOS"/>
      <sheetName val="TABLA SALIDAS ELECTRICAS"/>
      <sheetName val="ALIMENTADORES ELECTRICOS"/>
      <sheetName val="TOPES DE GRANITO"/>
      <sheetName val="TABLA DE PUERTAS"/>
      <sheetName val="TABLA DE VENTANAS"/>
      <sheetName val="BARANDAS ELEV IZQ"/>
      <sheetName val="BARANDAS ELEV DER"/>
      <sheetName val="BARANDAS ELEV POSTERIOR"/>
      <sheetName val="BARANDAS ELEV FRONTAL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I N S U M O S    VARIOS</v>
          </cell>
        </row>
        <row r="7">
          <cell r="B7">
            <v>35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 term"/>
    </sheetNames>
    <sheetDataSet>
      <sheetData sheetId="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SA 9N"/>
      <sheetName val="volumetrias"/>
      <sheetName val="Presup"/>
      <sheetName val="mov. tierra"/>
      <sheetName val="muros y H.A."/>
      <sheetName val="Term."/>
      <sheetName val="VOL"/>
      <sheetName val="V. exterior"/>
      <sheetName val="Mano de Obra"/>
      <sheetName val="Insumos"/>
      <sheetName val="Analisis "/>
      <sheetName val="Mezcla"/>
      <sheetName val="Analisis Civil"/>
      <sheetName val="resum.ac "/>
      <sheetName val="LOSA 27"/>
      <sheetName val="Ac.Z"/>
      <sheetName val="Ac.C"/>
      <sheetName val="Ac.V"/>
      <sheetName val="Ac. M"/>
    </sheetNames>
    <sheetDataSet>
      <sheetData sheetId="0"/>
      <sheetData sheetId="1"/>
      <sheetData sheetId="2">
        <row r="4">
          <cell r="I4">
            <v>36.9</v>
          </cell>
        </row>
      </sheetData>
      <sheetData sheetId="3">
        <row r="26">
          <cell r="D26">
            <v>0.85</v>
          </cell>
        </row>
        <row r="28">
          <cell r="D28">
            <v>0.3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bLOQUE B Y C"/>
      <sheetName val="V.Tierras A"/>
      <sheetName val="V H.A y Muros A"/>
      <sheetName val="Term A"/>
      <sheetName val="m.tIERRA BYC"/>
      <sheetName val="H.A Y MUROS BYC"/>
      <sheetName val="TERMBY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>
        <row r="4">
          <cell r="D4">
            <v>2547.17</v>
          </cell>
        </row>
      </sheetData>
      <sheetData sheetId="7">
        <row r="10">
          <cell r="F10">
            <v>4211.5599999999995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>
        <row r="7">
          <cell r="D7">
            <v>1.4</v>
          </cell>
        </row>
        <row r="9">
          <cell r="D9">
            <v>0.3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  <sheetName val="V.Tierras A"/>
      <sheetName val="ANALISIS SEÑ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glesia Maimon (2)"/>
      <sheetName val="Presupuesto"/>
      <sheetName val="Analisis"/>
      <sheetName val="Zapatas"/>
      <sheetName val="Insumos"/>
      <sheetName val="Mano de Obra"/>
      <sheetName val="Datos"/>
      <sheetName val="Tablas Referencia"/>
      <sheetName val="Columnas"/>
      <sheetName val="Vigas"/>
      <sheetName val="Losas"/>
      <sheetName val="Sheet1"/>
    </sheetNames>
    <sheetDataSet>
      <sheetData sheetId="0" refreshError="1"/>
      <sheetData sheetId="1" refreshError="1"/>
      <sheetData sheetId="2" refreshError="1">
        <row r="2">
          <cell r="J2">
            <v>0.01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</sheetNames>
    <sheetDataSet>
      <sheetData sheetId="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</sheetNames>
    <sheetDataSet>
      <sheetData sheetId="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Precios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</sheetNames>
    <sheetDataSet>
      <sheetData sheetId="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Mvto Tierra"/>
      <sheetName val="Materiales"/>
      <sheetName val="Equipos"/>
    </sheetNames>
    <sheetDataSet>
      <sheetData sheetId="0"/>
      <sheetData sheetId="1"/>
      <sheetData sheetId="2">
        <row r="6">
          <cell r="C6">
            <v>315</v>
          </cell>
        </row>
      </sheetData>
      <sheetData sheetId="3">
        <row r="16">
          <cell r="H16">
            <v>3410.0508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  <sheetName val="Análisis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"/>
      <sheetName val="Mezcla"/>
    </sheet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so"/>
    </sheetNames>
    <sheetDataSet>
      <sheetData sheetId="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ursos"/>
      <sheetName val="Analisis"/>
    </sheetNames>
    <sheetDataSet>
      <sheetData sheetId="0">
        <row r="1">
          <cell r="A1" t="str">
            <v>Item</v>
          </cell>
          <cell r="B1" t="str">
            <v>Recurso</v>
          </cell>
        </row>
        <row r="2">
          <cell r="B2" t="str">
            <v>Angular L2x2x1/8 - ASTM A36</v>
          </cell>
        </row>
        <row r="3">
          <cell r="B3" t="str">
            <v>Tornillo Autotaladrante de #10 x 2 1/2" c/ Neopreno</v>
          </cell>
        </row>
        <row r="4">
          <cell r="B4" t="str">
            <v>Barra red 5/8"x 20'</v>
          </cell>
        </row>
        <row r="5">
          <cell r="B5" t="str">
            <v>Barra red 1"x 20'</v>
          </cell>
        </row>
        <row r="6">
          <cell r="B6" t="str">
            <v>Chanel C 12x20.7 - ASTM A36</v>
          </cell>
        </row>
        <row r="7">
          <cell r="B7" t="str">
            <v>Chanel C 6 x 13</v>
          </cell>
        </row>
        <row r="8">
          <cell r="B8" t="str">
            <v>Disco p/ esmerilar</v>
          </cell>
        </row>
        <row r="9">
          <cell r="B9" t="str">
            <v>Disco p/corte Metal</v>
          </cell>
        </row>
        <row r="10">
          <cell r="B10" t="str">
            <v>Electrodo E70XX</v>
          </cell>
        </row>
        <row r="11">
          <cell r="B11" t="str">
            <v>Fabricación de Estructuras Metálicas - Columnas</v>
          </cell>
        </row>
        <row r="12">
          <cell r="B12" t="str">
            <v>Fabricación de Estructuras Metálicas - Vigas</v>
          </cell>
        </row>
        <row r="13">
          <cell r="B13" t="str">
            <v>Fabricación de Estructuras Metálicas - Correa</v>
          </cell>
        </row>
        <row r="14">
          <cell r="B14" t="str">
            <v>Instalación de Estructuras Metálicas</v>
          </cell>
        </row>
        <row r="15">
          <cell r="B15" t="str">
            <v>MetalDeck Cal 22 1/32 W=940 mm</v>
          </cell>
        </row>
        <row r="16">
          <cell r="B16" t="str">
            <v>MetalDeck Cal 26 1/32 W=940 mm</v>
          </cell>
        </row>
        <row r="17">
          <cell r="B17" t="str">
            <v>Caballete Cal 26 1/32 W=940 mm</v>
          </cell>
        </row>
        <row r="18">
          <cell r="B18" t="str">
            <v>Perfil TS 10 x 10 x 3/8'' - ASTM A50</v>
          </cell>
        </row>
        <row r="19">
          <cell r="B19" t="str">
            <v>Perfil TS 12 x 6 x 5/16" - ASTM A50</v>
          </cell>
        </row>
        <row r="20">
          <cell r="B20" t="str">
            <v>Perfil TS 14 x 6 x 3/8'' - ASTM A50</v>
          </cell>
        </row>
        <row r="21">
          <cell r="B21" t="str">
            <v>Perfil W12x14 - ASTM A50</v>
          </cell>
        </row>
        <row r="22">
          <cell r="B22" t="str">
            <v>Perfil W12x16 - ASTM A50</v>
          </cell>
        </row>
        <row r="23">
          <cell r="B23" t="str">
            <v>Perfil W12x19 - ASTM A50</v>
          </cell>
        </row>
        <row r="24">
          <cell r="B24" t="str">
            <v>Perfil W12x22 - ASTM A50</v>
          </cell>
        </row>
        <row r="25">
          <cell r="B25" t="str">
            <v>Perfil W14x132 - ASTM A50</v>
          </cell>
        </row>
        <row r="26">
          <cell r="B26" t="str">
            <v>Perfil W14x159 - ASTM A50</v>
          </cell>
        </row>
        <row r="27">
          <cell r="B27" t="str">
            <v>Perfil W14x61 - ASTM A50</v>
          </cell>
        </row>
        <row r="28">
          <cell r="B28" t="str">
            <v>Perfil W14x74 - ASTM A50</v>
          </cell>
        </row>
        <row r="29">
          <cell r="B29" t="str">
            <v>Perfil W16x26 - ASTM A50</v>
          </cell>
        </row>
        <row r="30">
          <cell r="B30" t="str">
            <v>Perfil W16x36 - ASTM A50</v>
          </cell>
        </row>
        <row r="31">
          <cell r="B31" t="str">
            <v>Perfil W18x35 - ASTM A50</v>
          </cell>
        </row>
        <row r="32">
          <cell r="B32" t="str">
            <v>Perfil W18x50 - ASTM A50</v>
          </cell>
        </row>
        <row r="33">
          <cell r="B33" t="str">
            <v>Perfil W27x84 - ASTM A50</v>
          </cell>
        </row>
        <row r="34">
          <cell r="B34" t="str">
            <v>Perfil W33x130 - ASTM A50</v>
          </cell>
        </row>
        <row r="35">
          <cell r="B35" t="str">
            <v>Perfil W6x15  - ASTM A50</v>
          </cell>
        </row>
        <row r="36">
          <cell r="B36" t="str">
            <v>Perfil W8x24  - ASTM A50</v>
          </cell>
        </row>
        <row r="37">
          <cell r="B37" t="str">
            <v>Perno hook Ø  - A325 1'' x 18''</v>
          </cell>
        </row>
        <row r="38">
          <cell r="B38" t="str">
            <v>Perno Ø  - A325   3/4'' x 1 3/4''</v>
          </cell>
        </row>
        <row r="39">
          <cell r="B39" t="str">
            <v>Perno Ø  - A325   3/4'' x 2    ''</v>
          </cell>
        </row>
        <row r="40">
          <cell r="B40" t="str">
            <v>Perno Ø  - A325   3/4'' x 2    ''</v>
          </cell>
        </row>
        <row r="41">
          <cell r="B41" t="str">
            <v>Perno Ø  - A325   3/4'' x 2 1/2''</v>
          </cell>
        </row>
        <row r="42">
          <cell r="B42" t="str">
            <v>Perno Ø  - A325   3/4'' x 2 1/4''</v>
          </cell>
        </row>
        <row r="43">
          <cell r="B43" t="str">
            <v>Perno Ø  - A325   3/4'' x 2 1/8''</v>
          </cell>
        </row>
        <row r="44">
          <cell r="B44" t="str">
            <v>Perno Ø  - A325   5/8'' x 2    ''</v>
          </cell>
        </row>
        <row r="45">
          <cell r="B45" t="str">
            <v>Perno Ø  - A325   5/8'' x 2 1/2''</v>
          </cell>
        </row>
        <row r="46">
          <cell r="B46" t="str">
            <v>Perno Ø  - A325   7/8'' x 2    ''</v>
          </cell>
        </row>
        <row r="47">
          <cell r="B47" t="str">
            <v>Perno Ø  - A325   7/8'' x 2 1/4''</v>
          </cell>
        </row>
        <row r="48">
          <cell r="B48" t="str">
            <v>Perno Ø  - A325   7/8'' x 2 3/4''</v>
          </cell>
        </row>
        <row r="49">
          <cell r="B49" t="str">
            <v>Perno Ø  - A325   7/8'' x 3 1/4''</v>
          </cell>
        </row>
        <row r="50">
          <cell r="B50" t="str">
            <v>Perno Ø  - A325 1    '' x 3    ''</v>
          </cell>
        </row>
        <row r="51">
          <cell r="B51" t="str">
            <v>Perno Ø  - A490   7/8'' x 2 1/2''</v>
          </cell>
        </row>
        <row r="52">
          <cell r="B52" t="str">
            <v>Perno Ø  - A490   7/8'' x 3    ''</v>
          </cell>
        </row>
        <row r="53">
          <cell r="B53" t="str">
            <v>Perno Ø  - A490   7/8'' x 3 1/2''</v>
          </cell>
        </row>
        <row r="54">
          <cell r="B54" t="str">
            <v>Perno Ø  - A490 1    '' x 2 3/4''</v>
          </cell>
        </row>
        <row r="55">
          <cell r="B55" t="str">
            <v>Perno Ø  - A490 1    '' x 3 3/4''</v>
          </cell>
        </row>
        <row r="56">
          <cell r="B56" t="str">
            <v>Perno Ø  - A490 1    '' x 4 1/2''</v>
          </cell>
        </row>
        <row r="57">
          <cell r="B57" t="str">
            <v>Perno Ø  - A490 1 1/8'' x 3 3/4''</v>
          </cell>
        </row>
        <row r="58">
          <cell r="B58" t="str">
            <v>Perno Ø  - A490 1 1/8'' x 4 1/2''</v>
          </cell>
        </row>
        <row r="59">
          <cell r="B59" t="str">
            <v xml:space="preserve">Plancha ASTM A36 4' x 8' x 1/2" </v>
          </cell>
        </row>
        <row r="60">
          <cell r="B60" t="str">
            <v xml:space="preserve">Plancha ASTM A36 4' x 8' x 1/4" </v>
          </cell>
        </row>
        <row r="61">
          <cell r="B61" t="str">
            <v xml:space="preserve">Plancha ASTM A36 4' x 8' x 3/32" </v>
          </cell>
        </row>
        <row r="62">
          <cell r="B62" t="str">
            <v>Movilización y Desmovilización</v>
          </cell>
        </row>
        <row r="63">
          <cell r="B63" t="str">
            <v>Grúa de Hidraulica 20 Ton</v>
          </cell>
        </row>
        <row r="64">
          <cell r="B64" t="str">
            <v>Maestro de Carpinteria Metalica</v>
          </cell>
        </row>
        <row r="65">
          <cell r="B65" t="str">
            <v>Operador de Grua</v>
          </cell>
        </row>
        <row r="66">
          <cell r="B66" t="str">
            <v>Soldadores - Estructuras Metalicas</v>
          </cell>
        </row>
        <row r="67">
          <cell r="B67" t="str">
            <v>Pintores - Estructura Metalica</v>
          </cell>
        </row>
        <row r="68">
          <cell r="B68" t="str">
            <v>Pistola Neumatica P/ Tornilleria</v>
          </cell>
        </row>
        <row r="69">
          <cell r="B69" t="str">
            <v xml:space="preserve">PPG AMERCOAT 235 Multi-Purpose Epoxy Haze Gray (Cub) </v>
          </cell>
        </row>
        <row r="70">
          <cell r="B70" t="str">
            <v xml:space="preserve">PPG PITT-HANE 35 High Gloss Urethane Gris Perla (Ga) </v>
          </cell>
        </row>
        <row r="71">
          <cell r="B71" t="str">
            <v>Compresor para Pintura</v>
          </cell>
        </row>
        <row r="72">
          <cell r="B72" t="str">
            <v>Acetileno</v>
          </cell>
        </row>
        <row r="73">
          <cell r="B73" t="str">
            <v>Oxigeno</v>
          </cell>
        </row>
        <row r="74">
          <cell r="B74" t="str">
            <v xml:space="preserve">Plancha ASTM A36 4' x 8' x 1/2" </v>
          </cell>
        </row>
        <row r="75">
          <cell r="B75" t="str">
            <v xml:space="preserve">Plancha ASTM A36 4' x 8' x 1/4" </v>
          </cell>
        </row>
        <row r="76">
          <cell r="B76" t="str">
            <v xml:space="preserve">Plancha ASTM A36 4' x 8' x 3/32" </v>
          </cell>
        </row>
      </sheetData>
      <sheetData sheetId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arela de L=60.00"/>
    </sheetNames>
    <sheetDataSet>
      <sheetData sheetId="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.precios un"/>
    </sheetNames>
    <sheetDataSet>
      <sheetData sheetId="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5"/>
      <sheetName val="Insumos"/>
      <sheetName val="Análisis de Precios"/>
      <sheetName val="caseta de plan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W1186"/>
  <sheetViews>
    <sheetView tabSelected="1" view="pageBreakPreview" zoomScaleNormal="100" zoomScaleSheetLayoutView="100" workbookViewId="0">
      <selection activeCell="G1144" sqref="G1144"/>
    </sheetView>
  </sheetViews>
  <sheetFormatPr baseColWidth="10" defaultColWidth="11.42578125" defaultRowHeight="15" x14ac:dyDescent="0.25"/>
  <cols>
    <col min="1" max="1" width="5.7109375" style="124" customWidth="1"/>
    <col min="2" max="2" width="39.42578125" style="45" customWidth="1"/>
    <col min="3" max="3" width="10.28515625" style="122" customWidth="1"/>
    <col min="4" max="4" width="5.42578125" style="101" customWidth="1"/>
    <col min="5" max="6" width="13.28515625" style="122" customWidth="1"/>
    <col min="7" max="7" width="16.28515625" style="123" customWidth="1"/>
    <col min="8" max="8" width="11.42578125" style="7"/>
    <col min="9" max="9" width="13.42578125" style="7" bestFit="1" customWidth="1"/>
    <col min="10" max="10" width="11.42578125" style="7"/>
    <col min="11" max="11" width="15" style="7" bestFit="1" customWidth="1"/>
    <col min="12" max="16384" width="11.42578125" style="7"/>
  </cols>
  <sheetData>
    <row r="1" spans="1:7" s="3" customFormat="1" ht="15.75" x14ac:dyDescent="0.25">
      <c r="A1" s="127" t="s">
        <v>0</v>
      </c>
      <c r="B1" s="127"/>
      <c r="C1" s="127"/>
      <c r="D1" s="127"/>
      <c r="E1" s="127"/>
      <c r="F1" s="1"/>
      <c r="G1" s="2"/>
    </row>
    <row r="2" spans="1:7" s="3" customFormat="1" x14ac:dyDescent="0.25">
      <c r="A2" s="128" t="s">
        <v>1</v>
      </c>
      <c r="B2" s="128"/>
      <c r="C2" s="128"/>
      <c r="D2" s="4"/>
      <c r="E2" s="1"/>
      <c r="F2" s="1"/>
      <c r="G2" s="2"/>
    </row>
    <row r="3" spans="1:7" s="3" customFormat="1" x14ac:dyDescent="0.25">
      <c r="A3" s="128" t="s">
        <v>2</v>
      </c>
      <c r="B3" s="128"/>
      <c r="C3" s="128"/>
      <c r="D3" s="4"/>
      <c r="E3" s="1"/>
      <c r="F3" s="1"/>
      <c r="G3" s="2"/>
    </row>
    <row r="4" spans="1:7" x14ac:dyDescent="0.25">
      <c r="A4" s="5"/>
      <c r="B4" s="129"/>
      <c r="C4" s="129"/>
      <c r="D4" s="129"/>
      <c r="E4" s="129"/>
      <c r="F4" s="6"/>
      <c r="G4" s="2"/>
    </row>
    <row r="5" spans="1:7" s="3" customFormat="1" x14ac:dyDescent="0.25">
      <c r="A5" s="130" t="s">
        <v>3</v>
      </c>
      <c r="B5" s="130"/>
      <c r="C5" s="130"/>
      <c r="D5" s="130"/>
      <c r="E5" s="130"/>
      <c r="F5" s="130"/>
      <c r="G5" s="130"/>
    </row>
    <row r="6" spans="1:7" s="3" customFormat="1" x14ac:dyDescent="0.25">
      <c r="A6" s="130" t="s">
        <v>4</v>
      </c>
      <c r="B6" s="130"/>
      <c r="C6" s="130"/>
      <c r="D6" s="130"/>
      <c r="E6" s="130"/>
      <c r="F6" s="130"/>
      <c r="G6" s="130"/>
    </row>
    <row r="7" spans="1:7" s="3" customFormat="1" x14ac:dyDescent="0.25">
      <c r="A7" s="130" t="s">
        <v>5</v>
      </c>
      <c r="B7" s="130"/>
      <c r="C7" s="130"/>
      <c r="D7" s="130"/>
      <c r="E7" s="130"/>
      <c r="F7" s="130"/>
      <c r="G7" s="130"/>
    </row>
    <row r="8" spans="1:7" ht="15.75" thickBot="1" x14ac:dyDescent="0.3">
      <c r="A8" s="8"/>
      <c r="B8" s="9"/>
      <c r="C8" s="10"/>
      <c r="D8" s="11"/>
      <c r="E8" s="10"/>
      <c r="F8" s="10"/>
      <c r="G8" s="12"/>
    </row>
    <row r="9" spans="1:7" s="19" customFormat="1" ht="15.75" thickBot="1" x14ac:dyDescent="0.3">
      <c r="A9" s="13" t="s">
        <v>6</v>
      </c>
      <c r="B9" s="14" t="s">
        <v>7</v>
      </c>
      <c r="C9" s="15" t="s">
        <v>8</v>
      </c>
      <c r="D9" s="16" t="s">
        <v>9</v>
      </c>
      <c r="E9" s="17" t="s">
        <v>10</v>
      </c>
      <c r="F9" s="17" t="s">
        <v>11</v>
      </c>
      <c r="G9" s="18" t="s">
        <v>12</v>
      </c>
    </row>
    <row r="10" spans="1:7" s="21" customFormat="1" ht="14.25" x14ac:dyDescent="0.2">
      <c r="A10" s="20"/>
      <c r="E10" s="22"/>
      <c r="F10" s="23"/>
      <c r="G10" s="24"/>
    </row>
    <row r="11" spans="1:7" s="29" customFormat="1" x14ac:dyDescent="0.25">
      <c r="A11" s="25"/>
      <c r="B11" s="26" t="s">
        <v>13</v>
      </c>
      <c r="C11" s="26"/>
      <c r="D11" s="26"/>
      <c r="E11" s="27"/>
      <c r="F11" s="28"/>
      <c r="G11" s="24"/>
    </row>
    <row r="12" spans="1:7" s="29" customFormat="1" ht="11.25" customHeight="1" x14ac:dyDescent="0.25">
      <c r="A12" s="25"/>
      <c r="E12" s="27"/>
      <c r="F12" s="28"/>
      <c r="G12" s="24"/>
    </row>
    <row r="13" spans="1:7" s="29" customFormat="1" x14ac:dyDescent="0.25">
      <c r="A13" s="30" t="s">
        <v>14</v>
      </c>
      <c r="B13" s="31" t="s">
        <v>15</v>
      </c>
      <c r="C13" s="32"/>
      <c r="D13" s="33"/>
      <c r="E13" s="34"/>
      <c r="F13" s="34"/>
      <c r="G13" s="34"/>
    </row>
    <row r="14" spans="1:7" s="29" customFormat="1" ht="45" x14ac:dyDescent="0.25">
      <c r="A14" s="35" t="s">
        <v>16</v>
      </c>
      <c r="B14" s="9" t="s">
        <v>17</v>
      </c>
      <c r="C14" s="36">
        <v>22</v>
      </c>
      <c r="D14" s="37" t="s">
        <v>18</v>
      </c>
      <c r="E14" s="34"/>
      <c r="F14" s="34">
        <f t="shared" ref="F14:F26" si="0">C14*E14</f>
        <v>0</v>
      </c>
      <c r="G14" s="34"/>
    </row>
    <row r="15" spans="1:7" s="29" customFormat="1" ht="30" x14ac:dyDescent="0.25">
      <c r="A15" s="35" t="s">
        <v>19</v>
      </c>
      <c r="B15" s="9" t="s">
        <v>20</v>
      </c>
      <c r="C15" s="36">
        <v>10</v>
      </c>
      <c r="D15" s="37" t="s">
        <v>21</v>
      </c>
      <c r="E15" s="34"/>
      <c r="F15" s="34">
        <f t="shared" si="0"/>
        <v>0</v>
      </c>
      <c r="G15" s="38"/>
    </row>
    <row r="16" spans="1:7" s="29" customFormat="1" ht="30" x14ac:dyDescent="0.25">
      <c r="A16" s="35" t="s">
        <v>22</v>
      </c>
      <c r="B16" s="9" t="s">
        <v>23</v>
      </c>
      <c r="C16" s="36">
        <v>1</v>
      </c>
      <c r="D16" s="37" t="s">
        <v>24</v>
      </c>
      <c r="E16" s="34"/>
      <c r="F16" s="34">
        <f t="shared" si="0"/>
        <v>0</v>
      </c>
      <c r="G16" s="38"/>
    </row>
    <row r="17" spans="1:7" s="29" customFormat="1" ht="30" x14ac:dyDescent="0.25">
      <c r="A17" s="35" t="s">
        <v>25</v>
      </c>
      <c r="B17" s="9" t="s">
        <v>26</v>
      </c>
      <c r="C17" s="36">
        <v>1</v>
      </c>
      <c r="D17" s="37" t="s">
        <v>24</v>
      </c>
      <c r="E17" s="34"/>
      <c r="F17" s="34">
        <f t="shared" si="0"/>
        <v>0</v>
      </c>
      <c r="G17" s="38"/>
    </row>
    <row r="18" spans="1:7" s="29" customFormat="1" ht="30" x14ac:dyDescent="0.25">
      <c r="A18" s="35" t="s">
        <v>27</v>
      </c>
      <c r="B18" s="9" t="s">
        <v>28</v>
      </c>
      <c r="C18" s="36">
        <v>1.75</v>
      </c>
      <c r="D18" s="37" t="s">
        <v>29</v>
      </c>
      <c r="E18" s="34"/>
      <c r="F18" s="34">
        <f t="shared" si="0"/>
        <v>0</v>
      </c>
      <c r="G18" s="38"/>
    </row>
    <row r="19" spans="1:7" s="29" customFormat="1" ht="30" x14ac:dyDescent="0.25">
      <c r="A19" s="35" t="s">
        <v>30</v>
      </c>
      <c r="B19" s="9" t="s">
        <v>31</v>
      </c>
      <c r="C19" s="36">
        <v>55</v>
      </c>
      <c r="D19" s="37" t="s">
        <v>29</v>
      </c>
      <c r="E19" s="34"/>
      <c r="F19" s="34">
        <f t="shared" si="0"/>
        <v>0</v>
      </c>
      <c r="G19" s="38"/>
    </row>
    <row r="20" spans="1:7" s="29" customFormat="1" x14ac:dyDescent="0.25">
      <c r="A20" s="35" t="s">
        <v>32</v>
      </c>
      <c r="B20" s="39" t="s">
        <v>33</v>
      </c>
      <c r="C20" s="36">
        <v>4</v>
      </c>
      <c r="D20" s="37" t="s">
        <v>34</v>
      </c>
      <c r="E20" s="34"/>
      <c r="F20" s="34">
        <f t="shared" si="0"/>
        <v>0</v>
      </c>
      <c r="G20" s="38"/>
    </row>
    <row r="21" spans="1:7" s="29" customFormat="1" x14ac:dyDescent="0.25">
      <c r="A21" s="35" t="s">
        <v>35</v>
      </c>
      <c r="B21" s="39" t="s">
        <v>36</v>
      </c>
      <c r="C21" s="40">
        <v>368.19</v>
      </c>
      <c r="D21" s="37" t="s">
        <v>29</v>
      </c>
      <c r="E21" s="34"/>
      <c r="F21" s="34">
        <f t="shared" si="0"/>
        <v>0</v>
      </c>
      <c r="G21" s="38"/>
    </row>
    <row r="22" spans="1:7" s="29" customFormat="1" ht="30" x14ac:dyDescent="0.25">
      <c r="A22" s="35" t="s">
        <v>37</v>
      </c>
      <c r="B22" s="9" t="s">
        <v>38</v>
      </c>
      <c r="C22" s="40">
        <v>3.65</v>
      </c>
      <c r="D22" s="37" t="s">
        <v>29</v>
      </c>
      <c r="E22" s="34"/>
      <c r="F22" s="34">
        <f t="shared" si="0"/>
        <v>0</v>
      </c>
      <c r="G22" s="38"/>
    </row>
    <row r="23" spans="1:7" s="29" customFormat="1" x14ac:dyDescent="0.25">
      <c r="A23" s="35" t="s">
        <v>39</v>
      </c>
      <c r="B23" s="9" t="s">
        <v>40</v>
      </c>
      <c r="C23" s="40">
        <v>38.270000000000003</v>
      </c>
      <c r="D23" s="37" t="s">
        <v>29</v>
      </c>
      <c r="E23" s="34"/>
      <c r="F23" s="34">
        <f t="shared" si="0"/>
        <v>0</v>
      </c>
      <c r="G23" s="38"/>
    </row>
    <row r="24" spans="1:7" s="29" customFormat="1" x14ac:dyDescent="0.25">
      <c r="A24" s="35" t="s">
        <v>41</v>
      </c>
      <c r="B24" s="39" t="s">
        <v>42</v>
      </c>
      <c r="C24" s="36">
        <v>4</v>
      </c>
      <c r="D24" s="37" t="s">
        <v>34</v>
      </c>
      <c r="E24" s="34"/>
      <c r="F24" s="34">
        <f t="shared" si="0"/>
        <v>0</v>
      </c>
      <c r="G24" s="34"/>
    </row>
    <row r="25" spans="1:7" s="29" customFormat="1" x14ac:dyDescent="0.25">
      <c r="A25" s="35" t="s">
        <v>43</v>
      </c>
      <c r="B25" s="39" t="s">
        <v>44</v>
      </c>
      <c r="C25" s="40">
        <v>4</v>
      </c>
      <c r="D25" s="37" t="s">
        <v>34</v>
      </c>
      <c r="E25" s="34"/>
      <c r="F25" s="34">
        <f t="shared" si="0"/>
        <v>0</v>
      </c>
      <c r="G25" s="38"/>
    </row>
    <row r="26" spans="1:7" s="29" customFormat="1" x14ac:dyDescent="0.25">
      <c r="A26" s="35" t="s">
        <v>45</v>
      </c>
      <c r="B26" s="39" t="s">
        <v>46</v>
      </c>
      <c r="C26" s="36">
        <v>2</v>
      </c>
      <c r="D26" s="37" t="s">
        <v>34</v>
      </c>
      <c r="E26" s="34"/>
      <c r="F26" s="34">
        <f t="shared" si="0"/>
        <v>0</v>
      </c>
      <c r="G26" s="41"/>
    </row>
    <row r="27" spans="1:7" s="29" customFormat="1" ht="30" x14ac:dyDescent="0.25">
      <c r="A27" s="35" t="s">
        <v>47</v>
      </c>
      <c r="B27" s="9" t="s">
        <v>48</v>
      </c>
      <c r="C27" s="36">
        <f>C28</f>
        <v>23.510300000000001</v>
      </c>
      <c r="D27" s="37" t="s">
        <v>49</v>
      </c>
      <c r="E27" s="34"/>
      <c r="F27" s="34">
        <f>C27*E27</f>
        <v>0</v>
      </c>
      <c r="G27" s="41"/>
    </row>
    <row r="28" spans="1:7" s="29" customFormat="1" x14ac:dyDescent="0.25">
      <c r="A28" s="35" t="s">
        <v>50</v>
      </c>
      <c r="B28" s="39" t="s">
        <v>51</v>
      </c>
      <c r="C28" s="36">
        <f>(C14*0.05)+(C18*0.05)+(C19*0.04)+(C21*0.05)+(C22*0.05)+(C23*0.04)</f>
        <v>23.510300000000001</v>
      </c>
      <c r="D28" s="37" t="s">
        <v>49</v>
      </c>
      <c r="E28" s="34"/>
      <c r="F28" s="34">
        <f>C28*E28</f>
        <v>0</v>
      </c>
      <c r="G28" s="24">
        <f>SUM(F14:F28)</f>
        <v>0</v>
      </c>
    </row>
    <row r="29" spans="1:7" s="29" customFormat="1" x14ac:dyDescent="0.25">
      <c r="A29" s="35"/>
      <c r="B29" s="39"/>
      <c r="C29" s="36"/>
      <c r="D29" s="37"/>
      <c r="E29" s="34"/>
      <c r="F29" s="34"/>
      <c r="G29" s="24"/>
    </row>
    <row r="30" spans="1:7" s="29" customFormat="1" x14ac:dyDescent="0.25">
      <c r="A30" s="30" t="s">
        <v>52</v>
      </c>
      <c r="B30" s="31" t="s">
        <v>53</v>
      </c>
      <c r="C30" s="40"/>
      <c r="D30" s="37"/>
      <c r="E30" s="42"/>
      <c r="F30" s="43"/>
      <c r="G30" s="24"/>
    </row>
    <row r="31" spans="1:7" s="29" customFormat="1" x14ac:dyDescent="0.25">
      <c r="A31" s="35" t="s">
        <v>16</v>
      </c>
      <c r="B31" s="39" t="s">
        <v>54</v>
      </c>
      <c r="C31" s="36">
        <v>125</v>
      </c>
      <c r="D31" s="37" t="s">
        <v>29</v>
      </c>
      <c r="E31" s="42"/>
      <c r="F31" s="34">
        <f>C31*E31</f>
        <v>0</v>
      </c>
      <c r="G31" s="24">
        <f>SUM(F31)</f>
        <v>0</v>
      </c>
    </row>
    <row r="32" spans="1:7" s="29" customFormat="1" x14ac:dyDescent="0.25">
      <c r="A32" s="35"/>
      <c r="B32" s="39"/>
      <c r="C32" s="36"/>
      <c r="D32" s="37"/>
      <c r="E32" s="42"/>
      <c r="F32" s="43"/>
      <c r="G32" s="38"/>
    </row>
    <row r="33" spans="1:7" s="29" customFormat="1" x14ac:dyDescent="0.25">
      <c r="A33" s="30" t="s">
        <v>55</v>
      </c>
      <c r="B33" s="31" t="s">
        <v>56</v>
      </c>
      <c r="C33" s="40"/>
      <c r="D33" s="37"/>
      <c r="E33" s="42"/>
      <c r="F33" s="43"/>
      <c r="G33" s="38"/>
    </row>
    <row r="34" spans="1:7" s="29" customFormat="1" ht="15" customHeight="1" x14ac:dyDescent="0.25">
      <c r="A34" s="35" t="s">
        <v>16</v>
      </c>
      <c r="B34" s="39" t="s">
        <v>57</v>
      </c>
      <c r="C34" s="36">
        <v>320.19</v>
      </c>
      <c r="D34" s="37" t="s">
        <v>29</v>
      </c>
      <c r="E34" s="27"/>
      <c r="F34" s="27">
        <f>C34*E34</f>
        <v>0</v>
      </c>
      <c r="G34" s="24">
        <f>SUM(F34)</f>
        <v>0</v>
      </c>
    </row>
    <row r="35" spans="1:7" s="29" customFormat="1" ht="15" customHeight="1" x14ac:dyDescent="0.25">
      <c r="A35" s="30"/>
      <c r="B35" s="30"/>
      <c r="C35" s="32"/>
      <c r="D35" s="33"/>
      <c r="E35" s="27"/>
      <c r="F35" s="34"/>
      <c r="G35" s="24"/>
    </row>
    <row r="36" spans="1:7" s="29" customFormat="1" x14ac:dyDescent="0.25">
      <c r="A36" s="30" t="s">
        <v>58</v>
      </c>
      <c r="B36" s="31" t="s">
        <v>59</v>
      </c>
      <c r="C36" s="40"/>
      <c r="D36" s="37"/>
      <c r="E36" s="42"/>
      <c r="F36" s="43"/>
      <c r="G36" s="38"/>
    </row>
    <row r="37" spans="1:7" s="29" customFormat="1" ht="30" x14ac:dyDescent="0.25">
      <c r="A37" s="35" t="s">
        <v>16</v>
      </c>
      <c r="B37" s="9" t="s">
        <v>60</v>
      </c>
      <c r="C37" s="36">
        <v>9.31</v>
      </c>
      <c r="D37" s="37" t="s">
        <v>29</v>
      </c>
      <c r="E37" s="34"/>
      <c r="F37" s="34">
        <f t="shared" ref="F37:F43" si="1">C37*E37</f>
        <v>0</v>
      </c>
      <c r="G37" s="34"/>
    </row>
    <row r="38" spans="1:7" s="29" customFormat="1" ht="45" x14ac:dyDescent="0.25">
      <c r="A38" s="35" t="s">
        <v>19</v>
      </c>
      <c r="B38" s="9" t="s">
        <v>61</v>
      </c>
      <c r="C38" s="36">
        <v>39.44</v>
      </c>
      <c r="D38" s="37" t="s">
        <v>18</v>
      </c>
      <c r="E38" s="34"/>
      <c r="F38" s="34">
        <f t="shared" si="1"/>
        <v>0</v>
      </c>
      <c r="G38" s="34"/>
    </row>
    <row r="39" spans="1:7" s="29" customFormat="1" x14ac:dyDescent="0.25">
      <c r="A39" s="35" t="s">
        <v>22</v>
      </c>
      <c r="B39" s="39" t="s">
        <v>62</v>
      </c>
      <c r="C39" s="36">
        <v>5</v>
      </c>
      <c r="D39" s="37" t="s">
        <v>18</v>
      </c>
      <c r="E39" s="34"/>
      <c r="F39" s="34">
        <f t="shared" si="1"/>
        <v>0</v>
      </c>
      <c r="G39" s="34"/>
    </row>
    <row r="40" spans="1:7" s="29" customFormat="1" ht="30" customHeight="1" x14ac:dyDescent="0.25">
      <c r="A40" s="35" t="s">
        <v>25</v>
      </c>
      <c r="B40" s="9" t="s">
        <v>63</v>
      </c>
      <c r="C40" s="36">
        <v>368.19</v>
      </c>
      <c r="D40" s="37" t="s">
        <v>29</v>
      </c>
      <c r="E40" s="34"/>
      <c r="F40" s="34">
        <f t="shared" si="1"/>
        <v>0</v>
      </c>
      <c r="G40" s="34"/>
    </row>
    <row r="41" spans="1:7" s="29" customFormat="1" ht="30" customHeight="1" x14ac:dyDescent="0.25">
      <c r="A41" s="35" t="s">
        <v>27</v>
      </c>
      <c r="B41" s="9" t="s">
        <v>64</v>
      </c>
      <c r="C41" s="36">
        <v>70</v>
      </c>
      <c r="D41" s="37" t="s">
        <v>29</v>
      </c>
      <c r="E41" s="34"/>
      <c r="F41" s="34">
        <f t="shared" si="1"/>
        <v>0</v>
      </c>
      <c r="G41" s="34"/>
    </row>
    <row r="42" spans="1:7" s="29" customFormat="1" x14ac:dyDescent="0.25">
      <c r="A42" s="35" t="s">
        <v>30</v>
      </c>
      <c r="B42" s="39" t="s">
        <v>65</v>
      </c>
      <c r="C42" s="36">
        <v>6.65</v>
      </c>
      <c r="D42" s="37" t="s">
        <v>29</v>
      </c>
      <c r="E42" s="34"/>
      <c r="F42" s="34">
        <f t="shared" si="1"/>
        <v>0</v>
      </c>
      <c r="G42" s="34"/>
    </row>
    <row r="43" spans="1:7" s="29" customFormat="1" ht="30" x14ac:dyDescent="0.25">
      <c r="A43" s="35" t="s">
        <v>32</v>
      </c>
      <c r="B43" s="9" t="s">
        <v>66</v>
      </c>
      <c r="C43" s="36">
        <v>28</v>
      </c>
      <c r="D43" s="37" t="s">
        <v>67</v>
      </c>
      <c r="E43" s="34"/>
      <c r="F43" s="34">
        <f t="shared" si="1"/>
        <v>0</v>
      </c>
      <c r="G43" s="24">
        <f>SUM(F37:F43)</f>
        <v>0</v>
      </c>
    </row>
    <row r="44" spans="1:7" s="29" customFormat="1" x14ac:dyDescent="0.25">
      <c r="A44" s="30"/>
      <c r="B44" s="30"/>
      <c r="C44" s="32"/>
      <c r="D44" s="33"/>
      <c r="E44" s="34"/>
      <c r="F44" s="34"/>
      <c r="G44" s="34"/>
    </row>
    <row r="45" spans="1:7" s="29" customFormat="1" x14ac:dyDescent="0.25">
      <c r="A45" s="30" t="s">
        <v>68</v>
      </c>
      <c r="B45" s="46" t="s">
        <v>69</v>
      </c>
      <c r="C45" s="32"/>
      <c r="D45" s="33"/>
      <c r="E45" s="34"/>
      <c r="F45" s="34"/>
      <c r="G45" s="34"/>
    </row>
    <row r="46" spans="1:7" s="29" customFormat="1" ht="45" x14ac:dyDescent="0.25">
      <c r="A46" s="35" t="s">
        <v>16</v>
      </c>
      <c r="B46" s="9" t="s">
        <v>70</v>
      </c>
      <c r="C46" s="40">
        <v>8</v>
      </c>
      <c r="D46" s="37" t="s">
        <v>34</v>
      </c>
      <c r="E46" s="34"/>
      <c r="F46" s="34">
        <f>C46*E46</f>
        <v>0</v>
      </c>
      <c r="G46" s="34"/>
    </row>
    <row r="47" spans="1:7" s="29" customFormat="1" ht="30" x14ac:dyDescent="0.25">
      <c r="A47" s="35" t="s">
        <v>19</v>
      </c>
      <c r="B47" s="9" t="s">
        <v>71</v>
      </c>
      <c r="C47" s="40">
        <v>2</v>
      </c>
      <c r="D47" s="37" t="s">
        <v>34</v>
      </c>
      <c r="E47" s="34"/>
      <c r="F47" s="34">
        <f t="shared" ref="F47:F50" si="2">C47*E47</f>
        <v>0</v>
      </c>
      <c r="G47" s="34"/>
    </row>
    <row r="48" spans="1:7" s="29" customFormat="1" ht="30" x14ac:dyDescent="0.25">
      <c r="A48" s="35" t="s">
        <v>22</v>
      </c>
      <c r="B48" s="9" t="s">
        <v>72</v>
      </c>
      <c r="C48" s="40">
        <v>5</v>
      </c>
      <c r="D48" s="37" t="s">
        <v>34</v>
      </c>
      <c r="E48" s="34"/>
      <c r="F48" s="34">
        <f t="shared" si="2"/>
        <v>0</v>
      </c>
      <c r="G48" s="34"/>
    </row>
    <row r="49" spans="1:7" s="29" customFormat="1" ht="30" x14ac:dyDescent="0.25">
      <c r="A49" s="35" t="s">
        <v>25</v>
      </c>
      <c r="B49" s="9" t="s">
        <v>73</v>
      </c>
      <c r="C49" s="40">
        <v>1</v>
      </c>
      <c r="D49" s="37" t="s">
        <v>34</v>
      </c>
      <c r="E49" s="34"/>
      <c r="F49" s="34">
        <f t="shared" si="2"/>
        <v>0</v>
      </c>
      <c r="G49" s="34"/>
    </row>
    <row r="50" spans="1:7" s="29" customFormat="1" ht="30" x14ac:dyDescent="0.25">
      <c r="A50" s="35" t="s">
        <v>27</v>
      </c>
      <c r="B50" s="9" t="s">
        <v>74</v>
      </c>
      <c r="C50" s="40">
        <v>1</v>
      </c>
      <c r="D50" s="37" t="s">
        <v>34</v>
      </c>
      <c r="E50" s="34"/>
      <c r="F50" s="34">
        <f t="shared" si="2"/>
        <v>0</v>
      </c>
      <c r="G50" s="34"/>
    </row>
    <row r="51" spans="1:7" s="29" customFormat="1" ht="30" x14ac:dyDescent="0.25">
      <c r="A51" s="35" t="s">
        <v>30</v>
      </c>
      <c r="B51" s="9" t="s">
        <v>75</v>
      </c>
      <c r="C51" s="36">
        <v>36.15</v>
      </c>
      <c r="D51" s="37" t="s">
        <v>67</v>
      </c>
      <c r="E51" s="34"/>
      <c r="F51" s="34">
        <f>C51*E51</f>
        <v>0</v>
      </c>
      <c r="G51" s="24">
        <f>SUM(F46:F51)</f>
        <v>0</v>
      </c>
    </row>
    <row r="52" spans="1:7" s="29" customFormat="1" x14ac:dyDescent="0.25">
      <c r="A52" s="30"/>
      <c r="B52" s="30"/>
      <c r="C52" s="32"/>
      <c r="D52" s="33"/>
      <c r="E52" s="34"/>
      <c r="F52" s="34"/>
      <c r="G52" s="34"/>
    </row>
    <row r="53" spans="1:7" s="29" customFormat="1" x14ac:dyDescent="0.25">
      <c r="A53" s="33" t="s">
        <v>76</v>
      </c>
      <c r="B53" s="31" t="s">
        <v>77</v>
      </c>
      <c r="C53" s="40"/>
      <c r="D53" s="37"/>
      <c r="E53" s="34"/>
      <c r="F53" s="34"/>
      <c r="G53" s="34"/>
    </row>
    <row r="54" spans="1:7" s="29" customFormat="1" ht="30" x14ac:dyDescent="0.25">
      <c r="A54" s="35" t="s">
        <v>16</v>
      </c>
      <c r="B54" s="9" t="s">
        <v>78</v>
      </c>
      <c r="C54" s="40">
        <v>67</v>
      </c>
      <c r="D54" s="37" t="s">
        <v>18</v>
      </c>
      <c r="E54" s="34"/>
      <c r="F54" s="34">
        <f>C54*E54</f>
        <v>0</v>
      </c>
      <c r="G54" s="34"/>
    </row>
    <row r="55" spans="1:7" s="29" customFormat="1" ht="30" x14ac:dyDescent="0.25">
      <c r="A55" s="35" t="s">
        <v>19</v>
      </c>
      <c r="B55" s="9" t="s">
        <v>79</v>
      </c>
      <c r="C55" s="40">
        <v>5.2</v>
      </c>
      <c r="D55" s="37" t="s">
        <v>18</v>
      </c>
      <c r="E55" s="34"/>
      <c r="F55" s="34">
        <f>C55*E55</f>
        <v>0</v>
      </c>
      <c r="G55" s="34"/>
    </row>
    <row r="56" spans="1:7" s="29" customFormat="1" ht="30" x14ac:dyDescent="0.25">
      <c r="A56" s="35" t="s">
        <v>22</v>
      </c>
      <c r="B56" s="9" t="s">
        <v>80</v>
      </c>
      <c r="C56" s="40">
        <v>6.3</v>
      </c>
      <c r="D56" s="37" t="s">
        <v>81</v>
      </c>
      <c r="E56" s="34"/>
      <c r="F56" s="34">
        <f>C56*E56</f>
        <v>0</v>
      </c>
      <c r="G56" s="34"/>
    </row>
    <row r="57" spans="1:7" s="29" customFormat="1" ht="30" customHeight="1" x14ac:dyDescent="0.25">
      <c r="A57" s="35" t="s">
        <v>25</v>
      </c>
      <c r="B57" s="47" t="s">
        <v>82</v>
      </c>
      <c r="C57" s="40">
        <v>3.1</v>
      </c>
      <c r="D57" s="37" t="s">
        <v>18</v>
      </c>
      <c r="E57" s="34"/>
      <c r="F57" s="34">
        <f>C57*E57</f>
        <v>0</v>
      </c>
      <c r="G57" s="34"/>
    </row>
    <row r="58" spans="1:7" s="29" customFormat="1" ht="30" customHeight="1" x14ac:dyDescent="0.25">
      <c r="A58" s="35" t="s">
        <v>27</v>
      </c>
      <c r="B58" s="9" t="s">
        <v>83</v>
      </c>
      <c r="C58" s="40">
        <v>2</v>
      </c>
      <c r="D58" s="37" t="s">
        <v>29</v>
      </c>
      <c r="E58" s="34"/>
      <c r="F58" s="34">
        <f>C58*E58</f>
        <v>0</v>
      </c>
      <c r="G58" s="24">
        <f>SUM(F54:F58)</f>
        <v>0</v>
      </c>
    </row>
    <row r="59" spans="1:7" s="29" customFormat="1" x14ac:dyDescent="0.25">
      <c r="A59" s="35"/>
      <c r="B59" s="39"/>
      <c r="C59" s="40"/>
      <c r="D59" s="37"/>
      <c r="E59" s="34"/>
      <c r="F59" s="34"/>
      <c r="G59" s="34"/>
    </row>
    <row r="60" spans="1:7" s="29" customFormat="1" x14ac:dyDescent="0.25">
      <c r="A60" s="30" t="s">
        <v>84</v>
      </c>
      <c r="B60" s="31" t="s">
        <v>85</v>
      </c>
      <c r="C60" s="40"/>
      <c r="D60" s="37"/>
      <c r="E60" s="34"/>
      <c r="F60" s="34"/>
      <c r="G60" s="34"/>
    </row>
    <row r="61" spans="1:7" s="29" customFormat="1" ht="15" customHeight="1" x14ac:dyDescent="0.25">
      <c r="A61" s="35" t="s">
        <v>16</v>
      </c>
      <c r="B61" s="39" t="s">
        <v>86</v>
      </c>
      <c r="C61" s="40">
        <v>4</v>
      </c>
      <c r="D61" s="37" t="s">
        <v>34</v>
      </c>
      <c r="E61" s="34"/>
      <c r="F61" s="34">
        <f t="shared" ref="F61:F67" si="3">C61*E61</f>
        <v>0</v>
      </c>
      <c r="G61" s="34"/>
    </row>
    <row r="62" spans="1:7" s="29" customFormat="1" ht="15" customHeight="1" x14ac:dyDescent="0.25">
      <c r="A62" s="35" t="s">
        <v>19</v>
      </c>
      <c r="B62" s="39" t="s">
        <v>87</v>
      </c>
      <c r="C62" s="40">
        <v>4</v>
      </c>
      <c r="D62" s="37" t="s">
        <v>34</v>
      </c>
      <c r="E62" s="34"/>
      <c r="F62" s="34">
        <f t="shared" si="3"/>
        <v>0</v>
      </c>
      <c r="G62" s="34"/>
    </row>
    <row r="63" spans="1:7" s="29" customFormat="1" ht="30" x14ac:dyDescent="0.25">
      <c r="A63" s="35" t="s">
        <v>22</v>
      </c>
      <c r="B63" s="9" t="s">
        <v>88</v>
      </c>
      <c r="C63" s="40">
        <v>2</v>
      </c>
      <c r="D63" s="37" t="s">
        <v>34</v>
      </c>
      <c r="E63" s="34"/>
      <c r="F63" s="34">
        <f t="shared" si="3"/>
        <v>0</v>
      </c>
      <c r="G63" s="34"/>
    </row>
    <row r="64" spans="1:7" s="29" customFormat="1" ht="30" x14ac:dyDescent="0.25">
      <c r="A64" s="35" t="s">
        <v>25</v>
      </c>
      <c r="B64" s="9" t="s">
        <v>89</v>
      </c>
      <c r="C64" s="40">
        <v>10</v>
      </c>
      <c r="D64" s="37" t="s">
        <v>34</v>
      </c>
      <c r="E64" s="34"/>
      <c r="F64" s="34">
        <f t="shared" si="3"/>
        <v>0</v>
      </c>
      <c r="G64" s="34"/>
    </row>
    <row r="65" spans="1:7" s="29" customFormat="1" ht="30" x14ac:dyDescent="0.25">
      <c r="A65" s="35" t="s">
        <v>27</v>
      </c>
      <c r="B65" s="9" t="s">
        <v>90</v>
      </c>
      <c r="C65" s="40">
        <v>4</v>
      </c>
      <c r="D65" s="37" t="s">
        <v>34</v>
      </c>
      <c r="E65" s="34"/>
      <c r="F65" s="34">
        <f t="shared" si="3"/>
        <v>0</v>
      </c>
      <c r="G65" s="34"/>
    </row>
    <row r="66" spans="1:7" s="29" customFormat="1" x14ac:dyDescent="0.25">
      <c r="A66" s="35" t="s">
        <v>30</v>
      </c>
      <c r="B66" s="39" t="s">
        <v>91</v>
      </c>
      <c r="C66" s="48">
        <v>1</v>
      </c>
      <c r="D66" s="37" t="s">
        <v>34</v>
      </c>
      <c r="E66" s="34"/>
      <c r="F66" s="34">
        <f t="shared" si="3"/>
        <v>0</v>
      </c>
      <c r="G66" s="41"/>
    </row>
    <row r="67" spans="1:7" s="29" customFormat="1" x14ac:dyDescent="0.25">
      <c r="A67" s="35" t="s">
        <v>32</v>
      </c>
      <c r="B67" s="39" t="s">
        <v>92</v>
      </c>
      <c r="C67" s="48">
        <v>1</v>
      </c>
      <c r="D67" s="37" t="s">
        <v>24</v>
      </c>
      <c r="E67" s="34"/>
      <c r="F67" s="34">
        <f t="shared" si="3"/>
        <v>0</v>
      </c>
      <c r="G67" s="24">
        <f>SUM(F61:F67)</f>
        <v>0</v>
      </c>
    </row>
    <row r="68" spans="1:7" s="29" customFormat="1" x14ac:dyDescent="0.25">
      <c r="A68" s="35"/>
      <c r="B68" s="39"/>
      <c r="C68" s="48"/>
      <c r="D68" s="37"/>
      <c r="E68" s="34"/>
      <c r="F68" s="34"/>
      <c r="G68" s="34"/>
    </row>
    <row r="69" spans="1:7" s="29" customFormat="1" ht="15" customHeight="1" x14ac:dyDescent="0.25">
      <c r="A69" s="30" t="s">
        <v>93</v>
      </c>
      <c r="B69" s="31" t="s">
        <v>94</v>
      </c>
      <c r="C69" s="40"/>
      <c r="D69" s="37"/>
      <c r="E69" s="34"/>
      <c r="F69" s="34"/>
      <c r="G69" s="34"/>
    </row>
    <row r="70" spans="1:7" s="29" customFormat="1" ht="30.75" customHeight="1" x14ac:dyDescent="0.25">
      <c r="A70" s="35" t="s">
        <v>16</v>
      </c>
      <c r="B70" s="9" t="s">
        <v>95</v>
      </c>
      <c r="C70" s="36">
        <v>520</v>
      </c>
      <c r="D70" s="37" t="s">
        <v>29</v>
      </c>
      <c r="E70" s="34"/>
      <c r="F70" s="34">
        <f>C70*E70</f>
        <v>0</v>
      </c>
      <c r="G70" s="34"/>
    </row>
    <row r="71" spans="1:7" s="29" customFormat="1" ht="30" x14ac:dyDescent="0.25">
      <c r="A71" s="35" t="s">
        <v>19</v>
      </c>
      <c r="B71" s="9" t="s">
        <v>96</v>
      </c>
      <c r="C71" s="36">
        <v>1213</v>
      </c>
      <c r="D71" s="37" t="s">
        <v>29</v>
      </c>
      <c r="E71" s="34"/>
      <c r="F71" s="34">
        <f>C71*E71</f>
        <v>0</v>
      </c>
      <c r="G71" s="34"/>
    </row>
    <row r="72" spans="1:7" s="29" customFormat="1" ht="30" x14ac:dyDescent="0.25">
      <c r="A72" s="35" t="s">
        <v>22</v>
      </c>
      <c r="B72" s="9" t="s">
        <v>97</v>
      </c>
      <c r="C72" s="36">
        <v>465</v>
      </c>
      <c r="D72" s="37" t="s">
        <v>29</v>
      </c>
      <c r="E72" s="34"/>
      <c r="F72" s="34">
        <f>C72*E72</f>
        <v>0</v>
      </c>
      <c r="G72" s="24">
        <f>SUM(F70:F72)</f>
        <v>0</v>
      </c>
    </row>
    <row r="73" spans="1:7" s="29" customFormat="1" x14ac:dyDescent="0.25">
      <c r="A73" s="35"/>
      <c r="B73" s="9"/>
      <c r="C73" s="36"/>
      <c r="D73" s="37"/>
      <c r="E73" s="34"/>
      <c r="F73" s="34"/>
      <c r="G73" s="24"/>
    </row>
    <row r="74" spans="1:7" s="29" customFormat="1" x14ac:dyDescent="0.25">
      <c r="A74" s="30" t="s">
        <v>98</v>
      </c>
      <c r="B74" s="49" t="s">
        <v>99</v>
      </c>
      <c r="C74" s="36"/>
      <c r="D74" s="37"/>
      <c r="E74" s="34"/>
      <c r="F74" s="34"/>
      <c r="G74" s="24"/>
    </row>
    <row r="75" spans="1:7" s="29" customFormat="1" ht="45" x14ac:dyDescent="0.25">
      <c r="A75" s="35" t="s">
        <v>16</v>
      </c>
      <c r="B75" s="9" t="s">
        <v>100</v>
      </c>
      <c r="C75" s="36">
        <v>26.66</v>
      </c>
      <c r="D75" s="37" t="s">
        <v>29</v>
      </c>
      <c r="E75" s="34"/>
      <c r="F75" s="34">
        <f>C75*E75</f>
        <v>0</v>
      </c>
      <c r="G75" s="24"/>
    </row>
    <row r="76" spans="1:7" s="29" customFormat="1" ht="60" x14ac:dyDescent="0.25">
      <c r="A76" s="35" t="s">
        <v>19</v>
      </c>
      <c r="B76" s="9" t="s">
        <v>101</v>
      </c>
      <c r="C76" s="36">
        <f>3.2*2</f>
        <v>6.4</v>
      </c>
      <c r="D76" s="37" t="s">
        <v>18</v>
      </c>
      <c r="E76" s="34"/>
      <c r="F76" s="34">
        <f>C76*E76</f>
        <v>0</v>
      </c>
      <c r="G76" s="24">
        <f>SUM(F75:F76)</f>
        <v>0</v>
      </c>
    </row>
    <row r="77" spans="1:7" s="29" customFormat="1" x14ac:dyDescent="0.25">
      <c r="A77" s="35"/>
      <c r="B77" s="9"/>
      <c r="C77" s="36"/>
      <c r="D77" s="37"/>
      <c r="E77" s="34"/>
      <c r="F77" s="34"/>
      <c r="G77" s="24"/>
    </row>
    <row r="78" spans="1:7" s="29" customFormat="1" x14ac:dyDescent="0.25">
      <c r="A78" s="30" t="s">
        <v>102</v>
      </c>
      <c r="B78" s="31" t="s">
        <v>103</v>
      </c>
      <c r="C78" s="50"/>
      <c r="D78" s="51"/>
      <c r="E78" s="52"/>
      <c r="F78" s="53"/>
      <c r="G78" s="24"/>
    </row>
    <row r="79" spans="1:7" s="29" customFormat="1" x14ac:dyDescent="0.25">
      <c r="A79" s="35" t="s">
        <v>16</v>
      </c>
      <c r="B79" s="9" t="s">
        <v>104</v>
      </c>
      <c r="C79" s="34">
        <v>28</v>
      </c>
      <c r="D79" s="54" t="s">
        <v>34</v>
      </c>
      <c r="E79" s="34"/>
      <c r="F79" s="34">
        <f t="shared" ref="F79:F90" si="4">C79*E79</f>
        <v>0</v>
      </c>
      <c r="G79" s="24"/>
    </row>
    <row r="80" spans="1:7" s="29" customFormat="1" ht="30" x14ac:dyDescent="0.25">
      <c r="A80" s="35" t="s">
        <v>19</v>
      </c>
      <c r="B80" s="9" t="s">
        <v>105</v>
      </c>
      <c r="C80" s="34">
        <v>12</v>
      </c>
      <c r="D80" s="55" t="s">
        <v>34</v>
      </c>
      <c r="E80" s="34"/>
      <c r="F80" s="34">
        <f t="shared" si="4"/>
        <v>0</v>
      </c>
      <c r="G80" s="24"/>
    </row>
    <row r="81" spans="1:7" s="29" customFormat="1" x14ac:dyDescent="0.25">
      <c r="A81" s="35" t="s">
        <v>22</v>
      </c>
      <c r="B81" s="39" t="s">
        <v>106</v>
      </c>
      <c r="C81" s="34">
        <v>50</v>
      </c>
      <c r="D81" s="54" t="s">
        <v>34</v>
      </c>
      <c r="E81" s="34"/>
      <c r="F81" s="34">
        <f t="shared" si="4"/>
        <v>0</v>
      </c>
      <c r="G81" s="24"/>
    </row>
    <row r="82" spans="1:7" s="29" customFormat="1" x14ac:dyDescent="0.25">
      <c r="A82" s="35" t="s">
        <v>25</v>
      </c>
      <c r="B82" s="39" t="s">
        <v>107</v>
      </c>
      <c r="C82" s="34">
        <v>50</v>
      </c>
      <c r="D82" s="54" t="s">
        <v>34</v>
      </c>
      <c r="E82" s="34"/>
      <c r="F82" s="34">
        <f t="shared" si="4"/>
        <v>0</v>
      </c>
      <c r="G82" s="24"/>
    </row>
    <row r="83" spans="1:7" s="29" customFormat="1" x14ac:dyDescent="0.25">
      <c r="A83" s="35" t="s">
        <v>27</v>
      </c>
      <c r="B83" s="39" t="s">
        <v>108</v>
      </c>
      <c r="C83" s="34">
        <v>46</v>
      </c>
      <c r="D83" s="54" t="s">
        <v>34</v>
      </c>
      <c r="E83" s="34"/>
      <c r="F83" s="34">
        <f t="shared" si="4"/>
        <v>0</v>
      </c>
      <c r="G83" s="24"/>
    </row>
    <row r="84" spans="1:7" s="29" customFormat="1" x14ac:dyDescent="0.25">
      <c r="A84" s="35" t="s">
        <v>30</v>
      </c>
      <c r="B84" s="39" t="s">
        <v>109</v>
      </c>
      <c r="C84" s="34">
        <v>5</v>
      </c>
      <c r="D84" s="54" t="s">
        <v>34</v>
      </c>
      <c r="E84" s="34"/>
      <c r="F84" s="34">
        <f t="shared" si="4"/>
        <v>0</v>
      </c>
      <c r="G84" s="24"/>
    </row>
    <row r="85" spans="1:7" s="29" customFormat="1" x14ac:dyDescent="0.25">
      <c r="A85" s="35" t="s">
        <v>32</v>
      </c>
      <c r="B85" s="39" t="s">
        <v>110</v>
      </c>
      <c r="C85" s="34">
        <v>4</v>
      </c>
      <c r="D85" s="54" t="s">
        <v>34</v>
      </c>
      <c r="E85" s="34"/>
      <c r="F85" s="34">
        <f t="shared" si="4"/>
        <v>0</v>
      </c>
      <c r="G85" s="24"/>
    </row>
    <row r="86" spans="1:7" s="29" customFormat="1" x14ac:dyDescent="0.25">
      <c r="A86" s="35" t="s">
        <v>35</v>
      </c>
      <c r="B86" s="39" t="s">
        <v>111</v>
      </c>
      <c r="C86" s="34">
        <v>44</v>
      </c>
      <c r="D86" s="54" t="s">
        <v>34</v>
      </c>
      <c r="E86" s="34"/>
      <c r="F86" s="34">
        <f t="shared" si="4"/>
        <v>0</v>
      </c>
      <c r="G86" s="24"/>
    </row>
    <row r="87" spans="1:7" s="29" customFormat="1" x14ac:dyDescent="0.25">
      <c r="A87" s="35" t="s">
        <v>37</v>
      </c>
      <c r="B87" s="39" t="s">
        <v>112</v>
      </c>
      <c r="C87" s="34">
        <v>4</v>
      </c>
      <c r="D87" s="54" t="s">
        <v>34</v>
      </c>
      <c r="E87" s="34"/>
      <c r="F87" s="34">
        <f t="shared" si="4"/>
        <v>0</v>
      </c>
      <c r="G87" s="24"/>
    </row>
    <row r="88" spans="1:7" s="29" customFormat="1" x14ac:dyDescent="0.25">
      <c r="A88" s="35" t="s">
        <v>39</v>
      </c>
      <c r="B88" s="39" t="s">
        <v>113</v>
      </c>
      <c r="C88" s="34">
        <v>5</v>
      </c>
      <c r="D88" s="54" t="s">
        <v>34</v>
      </c>
      <c r="E88" s="34"/>
      <c r="F88" s="34">
        <f t="shared" si="4"/>
        <v>0</v>
      </c>
      <c r="G88" s="24"/>
    </row>
    <row r="89" spans="1:7" s="29" customFormat="1" x14ac:dyDescent="0.25">
      <c r="A89" s="35" t="s">
        <v>41</v>
      </c>
      <c r="B89" s="39" t="s">
        <v>114</v>
      </c>
      <c r="C89" s="34">
        <v>30</v>
      </c>
      <c r="D89" s="54" t="s">
        <v>34</v>
      </c>
      <c r="E89" s="34"/>
      <c r="F89" s="34">
        <f t="shared" si="4"/>
        <v>0</v>
      </c>
      <c r="G89" s="24"/>
    </row>
    <row r="90" spans="1:7" s="29" customFormat="1" x14ac:dyDescent="0.25">
      <c r="A90" s="35" t="s">
        <v>43</v>
      </c>
      <c r="B90" s="39" t="s">
        <v>115</v>
      </c>
      <c r="C90" s="34">
        <v>30</v>
      </c>
      <c r="D90" s="54" t="s">
        <v>34</v>
      </c>
      <c r="E90" s="34"/>
      <c r="F90" s="34">
        <f t="shared" si="4"/>
        <v>0</v>
      </c>
      <c r="G90" s="24">
        <f>SUM(F79:F90)</f>
        <v>0</v>
      </c>
    </row>
    <row r="91" spans="1:7" s="29" customFormat="1" x14ac:dyDescent="0.25">
      <c r="A91" s="35"/>
      <c r="B91" s="9"/>
      <c r="C91" s="36"/>
      <c r="D91" s="37"/>
      <c r="E91" s="34"/>
      <c r="F91" s="34"/>
      <c r="G91" s="24"/>
    </row>
    <row r="92" spans="1:7" s="29" customFormat="1" ht="15" customHeight="1" x14ac:dyDescent="0.25">
      <c r="A92" s="35"/>
      <c r="B92" s="131" t="s">
        <v>116</v>
      </c>
      <c r="C92" s="131"/>
      <c r="D92" s="131"/>
      <c r="E92" s="131"/>
      <c r="F92" s="38" t="s">
        <v>117</v>
      </c>
      <c r="G92" s="24">
        <f>SUM(G28:G90)</f>
        <v>0</v>
      </c>
    </row>
    <row r="93" spans="1:7" s="29" customFormat="1" ht="15" customHeight="1" x14ac:dyDescent="0.25">
      <c r="A93" s="35"/>
      <c r="B93" s="39"/>
      <c r="C93" s="40"/>
      <c r="D93" s="37"/>
      <c r="E93" s="34"/>
      <c r="F93" s="34"/>
      <c r="G93" s="34"/>
    </row>
    <row r="94" spans="1:7" s="29" customFormat="1" ht="15" customHeight="1" x14ac:dyDescent="0.25">
      <c r="A94" s="30"/>
      <c r="B94" s="49" t="s">
        <v>118</v>
      </c>
      <c r="C94" s="40"/>
      <c r="D94" s="37"/>
      <c r="E94" s="34"/>
      <c r="F94" s="34"/>
      <c r="G94" s="34"/>
    </row>
    <row r="95" spans="1:7" s="29" customFormat="1" ht="15" customHeight="1" x14ac:dyDescent="0.25">
      <c r="A95" s="30"/>
      <c r="B95" s="49"/>
      <c r="C95" s="40"/>
      <c r="D95" s="37"/>
      <c r="E95" s="34"/>
      <c r="F95" s="34"/>
      <c r="G95" s="34"/>
    </row>
    <row r="96" spans="1:7" s="29" customFormat="1" ht="62.25" customHeight="1" x14ac:dyDescent="0.25">
      <c r="A96" s="30" t="s">
        <v>14</v>
      </c>
      <c r="B96" s="49" t="s">
        <v>119</v>
      </c>
      <c r="C96" s="40"/>
      <c r="D96" s="37"/>
      <c r="E96" s="34"/>
      <c r="F96" s="34"/>
      <c r="G96" s="34"/>
    </row>
    <row r="97" spans="1:7" s="29" customFormat="1" ht="15" customHeight="1" x14ac:dyDescent="0.25">
      <c r="A97" s="35" t="s">
        <v>16</v>
      </c>
      <c r="B97" s="9" t="s">
        <v>120</v>
      </c>
      <c r="C97" s="40">
        <v>0.65</v>
      </c>
      <c r="D97" s="37" t="s">
        <v>49</v>
      </c>
      <c r="E97" s="34"/>
      <c r="F97" s="34">
        <f t="shared" ref="F97:F104" si="5">C97*E97</f>
        <v>0</v>
      </c>
      <c r="G97" s="34"/>
    </row>
    <row r="98" spans="1:7" s="29" customFormat="1" ht="15" customHeight="1" x14ac:dyDescent="0.25">
      <c r="A98" s="35" t="s">
        <v>19</v>
      </c>
      <c r="B98" s="9" t="s">
        <v>121</v>
      </c>
      <c r="C98" s="40">
        <v>0.27</v>
      </c>
      <c r="D98" s="37" t="s">
        <v>49</v>
      </c>
      <c r="E98" s="34"/>
      <c r="F98" s="34">
        <f t="shared" si="5"/>
        <v>0</v>
      </c>
      <c r="G98" s="34"/>
    </row>
    <row r="99" spans="1:7" s="29" customFormat="1" ht="15" customHeight="1" x14ac:dyDescent="0.25">
      <c r="A99" s="35" t="s">
        <v>22</v>
      </c>
      <c r="B99" s="9" t="s">
        <v>122</v>
      </c>
      <c r="C99" s="40">
        <v>1.35</v>
      </c>
      <c r="D99" s="37" t="s">
        <v>49</v>
      </c>
      <c r="E99" s="34"/>
      <c r="F99" s="34">
        <f t="shared" si="5"/>
        <v>0</v>
      </c>
      <c r="G99" s="34"/>
    </row>
    <row r="100" spans="1:7" s="29" customFormat="1" x14ac:dyDescent="0.25">
      <c r="A100" s="35" t="s">
        <v>25</v>
      </c>
      <c r="B100" s="9" t="s">
        <v>123</v>
      </c>
      <c r="C100" s="40">
        <f>7.8*0.2</f>
        <v>1.56</v>
      </c>
      <c r="D100" s="37" t="s">
        <v>29</v>
      </c>
      <c r="E100" s="34"/>
      <c r="F100" s="34">
        <f t="shared" si="5"/>
        <v>0</v>
      </c>
      <c r="G100" s="34"/>
    </row>
    <row r="101" spans="1:7" s="29" customFormat="1" ht="30" x14ac:dyDescent="0.25">
      <c r="A101" s="35" t="s">
        <v>27</v>
      </c>
      <c r="B101" s="9" t="s">
        <v>124</v>
      </c>
      <c r="C101" s="40">
        <v>49.24</v>
      </c>
      <c r="D101" s="37" t="s">
        <v>49</v>
      </c>
      <c r="E101" s="34"/>
      <c r="F101" s="34">
        <f t="shared" si="5"/>
        <v>0</v>
      </c>
      <c r="G101" s="34"/>
    </row>
    <row r="102" spans="1:7" s="29" customFormat="1" ht="45" x14ac:dyDescent="0.25">
      <c r="A102" s="35" t="s">
        <v>30</v>
      </c>
      <c r="B102" s="9" t="s">
        <v>125</v>
      </c>
      <c r="C102" s="40">
        <v>123.09</v>
      </c>
      <c r="D102" s="37" t="s">
        <v>49</v>
      </c>
      <c r="E102" s="34"/>
      <c r="F102" s="34">
        <f t="shared" si="5"/>
        <v>0</v>
      </c>
      <c r="G102" s="34"/>
    </row>
    <row r="103" spans="1:7" s="29" customFormat="1" x14ac:dyDescent="0.25">
      <c r="A103" s="35" t="s">
        <v>32</v>
      </c>
      <c r="B103" s="9" t="s">
        <v>126</v>
      </c>
      <c r="C103" s="40">
        <f>45.4*0.3</f>
        <v>13.62</v>
      </c>
      <c r="D103" s="37" t="s">
        <v>29</v>
      </c>
      <c r="E103" s="34"/>
      <c r="F103" s="34">
        <f t="shared" si="5"/>
        <v>0</v>
      </c>
      <c r="G103" s="34"/>
    </row>
    <row r="104" spans="1:7" s="29" customFormat="1" ht="30" x14ac:dyDescent="0.25">
      <c r="A104" s="35" t="s">
        <v>35</v>
      </c>
      <c r="B104" s="9" t="s">
        <v>127</v>
      </c>
      <c r="C104" s="40">
        <f>23.22*0.3</f>
        <v>6.9659999999999993</v>
      </c>
      <c r="D104" s="37" t="s">
        <v>29</v>
      </c>
      <c r="E104" s="34"/>
      <c r="F104" s="34">
        <f t="shared" si="5"/>
        <v>0</v>
      </c>
      <c r="G104" s="34"/>
    </row>
    <row r="105" spans="1:7" s="29" customFormat="1" ht="30" x14ac:dyDescent="0.25">
      <c r="A105" s="35" t="s">
        <v>37</v>
      </c>
      <c r="B105" s="9" t="s">
        <v>128</v>
      </c>
      <c r="C105" s="40">
        <v>128.5</v>
      </c>
      <c r="D105" s="37" t="s">
        <v>29</v>
      </c>
      <c r="E105" s="34"/>
      <c r="F105" s="34">
        <f>C105*E105</f>
        <v>0</v>
      </c>
      <c r="G105" s="34"/>
    </row>
    <row r="106" spans="1:7" s="29" customFormat="1" ht="30" x14ac:dyDescent="0.25">
      <c r="A106" s="35" t="s">
        <v>39</v>
      </c>
      <c r="B106" s="9" t="s">
        <v>48</v>
      </c>
      <c r="C106" s="40">
        <f>+C107</f>
        <v>175.76036999999999</v>
      </c>
      <c r="D106" s="37" t="s">
        <v>49</v>
      </c>
      <c r="E106" s="34"/>
      <c r="F106" s="34">
        <f>C106*E106</f>
        <v>0</v>
      </c>
      <c r="G106" s="34"/>
    </row>
    <row r="107" spans="1:7" s="29" customFormat="1" x14ac:dyDescent="0.25">
      <c r="A107" s="35" t="s">
        <v>41</v>
      </c>
      <c r="B107" s="9" t="s">
        <v>129</v>
      </c>
      <c r="C107" s="40">
        <f>C97+C98+C99+(C100*0.15)+C101+C102+(C103*0.3*0.15)+(C104*0.15*0.3)</f>
        <v>175.76036999999999</v>
      </c>
      <c r="D107" s="37" t="s">
        <v>49</v>
      </c>
      <c r="E107" s="34"/>
      <c r="F107" s="34">
        <f>C107*E107</f>
        <v>0</v>
      </c>
      <c r="G107" s="24">
        <f>SUM(F97:F107)</f>
        <v>0</v>
      </c>
    </row>
    <row r="108" spans="1:7" s="29" customFormat="1" x14ac:dyDescent="0.25">
      <c r="A108" s="35"/>
      <c r="B108" s="9"/>
      <c r="C108" s="40"/>
      <c r="D108" s="37"/>
      <c r="E108" s="34"/>
      <c r="F108" s="34"/>
      <c r="G108" s="34"/>
    </row>
    <row r="109" spans="1:7" s="29" customFormat="1" x14ac:dyDescent="0.25">
      <c r="A109" s="30" t="s">
        <v>52</v>
      </c>
      <c r="B109" s="49" t="s">
        <v>130</v>
      </c>
      <c r="C109" s="40"/>
      <c r="D109" s="37"/>
      <c r="E109" s="34"/>
      <c r="F109" s="34"/>
      <c r="G109" s="34"/>
    </row>
    <row r="110" spans="1:7" s="29" customFormat="1" ht="15" customHeight="1" x14ac:dyDescent="0.25">
      <c r="A110" s="35" t="s">
        <v>16</v>
      </c>
      <c r="B110" s="9" t="s">
        <v>131</v>
      </c>
      <c r="C110" s="40">
        <v>120</v>
      </c>
      <c r="D110" s="37" t="s">
        <v>29</v>
      </c>
      <c r="E110" s="34"/>
      <c r="F110" s="34">
        <f>C110*E110</f>
        <v>0</v>
      </c>
      <c r="G110" s="34"/>
    </row>
    <row r="111" spans="1:7" s="29" customFormat="1" x14ac:dyDescent="0.25">
      <c r="A111" s="35" t="s">
        <v>19</v>
      </c>
      <c r="B111" s="9" t="s">
        <v>132</v>
      </c>
      <c r="C111" s="40">
        <v>100</v>
      </c>
      <c r="D111" s="37" t="s">
        <v>18</v>
      </c>
      <c r="E111" s="34"/>
      <c r="F111" s="34">
        <f>C111*E111</f>
        <v>0</v>
      </c>
      <c r="G111" s="24">
        <f>SUM(F110:F111)</f>
        <v>0</v>
      </c>
    </row>
    <row r="112" spans="1:7" s="29" customFormat="1" x14ac:dyDescent="0.25">
      <c r="A112" s="35"/>
      <c r="B112" s="9"/>
      <c r="C112" s="40"/>
      <c r="D112" s="37"/>
      <c r="E112" s="34"/>
      <c r="F112" s="34"/>
      <c r="G112" s="34"/>
    </row>
    <row r="113" spans="1:7" s="29" customFormat="1" x14ac:dyDescent="0.25">
      <c r="A113" s="30" t="s">
        <v>55</v>
      </c>
      <c r="B113" s="49" t="s">
        <v>99</v>
      </c>
      <c r="C113" s="40"/>
      <c r="D113" s="37"/>
      <c r="E113" s="34"/>
      <c r="F113" s="34"/>
      <c r="G113" s="34"/>
    </row>
    <row r="114" spans="1:7" s="29" customFormat="1" ht="32.25" customHeight="1" x14ac:dyDescent="0.25">
      <c r="A114" s="35" t="s">
        <v>16</v>
      </c>
      <c r="B114" s="9" t="s">
        <v>133</v>
      </c>
      <c r="C114" s="40">
        <v>100</v>
      </c>
      <c r="D114" s="37" t="s">
        <v>29</v>
      </c>
      <c r="E114" s="34"/>
      <c r="F114" s="34">
        <f t="shared" ref="F114:F123" si="6">C114*E114</f>
        <v>0</v>
      </c>
      <c r="G114" s="56"/>
    </row>
    <row r="115" spans="1:7" s="29" customFormat="1" ht="15" customHeight="1" x14ac:dyDescent="0.25">
      <c r="A115" s="35" t="s">
        <v>19</v>
      </c>
      <c r="B115" s="39" t="s">
        <v>134</v>
      </c>
      <c r="C115" s="40">
        <v>32.51</v>
      </c>
      <c r="D115" s="37" t="s">
        <v>18</v>
      </c>
      <c r="E115" s="34"/>
      <c r="F115" s="34">
        <f t="shared" si="6"/>
        <v>0</v>
      </c>
      <c r="G115" s="34"/>
    </row>
    <row r="116" spans="1:7" s="29" customFormat="1" ht="35.25" customHeight="1" x14ac:dyDescent="0.25">
      <c r="A116" s="57" t="s">
        <v>25</v>
      </c>
      <c r="B116" s="9" t="s">
        <v>135</v>
      </c>
      <c r="C116" s="40">
        <v>118.79</v>
      </c>
      <c r="D116" s="37" t="s">
        <v>29</v>
      </c>
      <c r="E116" s="34"/>
      <c r="F116" s="34">
        <f t="shared" si="6"/>
        <v>0</v>
      </c>
      <c r="G116" s="34"/>
    </row>
    <row r="117" spans="1:7" s="29" customFormat="1" ht="77.25" customHeight="1" x14ac:dyDescent="0.25">
      <c r="A117" s="57" t="s">
        <v>27</v>
      </c>
      <c r="B117" s="9" t="s">
        <v>136</v>
      </c>
      <c r="C117" s="40">
        <v>128.5</v>
      </c>
      <c r="D117" s="37" t="s">
        <v>29</v>
      </c>
      <c r="E117" s="34"/>
      <c r="F117" s="34">
        <f t="shared" si="6"/>
        <v>0</v>
      </c>
      <c r="G117" s="34"/>
    </row>
    <row r="118" spans="1:7" s="29" customFormat="1" ht="30" x14ac:dyDescent="0.25">
      <c r="A118" s="57" t="s">
        <v>30</v>
      </c>
      <c r="B118" s="9" t="s">
        <v>137</v>
      </c>
      <c r="C118" s="40">
        <v>492.4</v>
      </c>
      <c r="D118" s="37" t="s">
        <v>29</v>
      </c>
      <c r="E118" s="34"/>
      <c r="F118" s="34">
        <f t="shared" si="6"/>
        <v>0</v>
      </c>
    </row>
    <row r="119" spans="1:7" s="29" customFormat="1" ht="30" x14ac:dyDescent="0.25">
      <c r="A119" s="57" t="s">
        <v>32</v>
      </c>
      <c r="B119" s="9" t="s">
        <v>138</v>
      </c>
      <c r="C119" s="40">
        <v>12</v>
      </c>
      <c r="D119" s="37" t="s">
        <v>34</v>
      </c>
      <c r="E119" s="34"/>
      <c r="F119" s="34">
        <f t="shared" si="6"/>
        <v>0</v>
      </c>
    </row>
    <row r="120" spans="1:7" s="29" customFormat="1" ht="30" x14ac:dyDescent="0.25">
      <c r="A120" s="57" t="s">
        <v>35</v>
      </c>
      <c r="B120" s="9" t="s">
        <v>139</v>
      </c>
      <c r="C120" s="40">
        <v>1</v>
      </c>
      <c r="D120" s="37" t="s">
        <v>34</v>
      </c>
      <c r="E120" s="34"/>
      <c r="F120" s="34">
        <f t="shared" si="6"/>
        <v>0</v>
      </c>
      <c r="G120" s="24"/>
    </row>
    <row r="121" spans="1:7" s="29" customFormat="1" ht="30" x14ac:dyDescent="0.25">
      <c r="A121" s="57" t="s">
        <v>37</v>
      </c>
      <c r="B121" s="9" t="s">
        <v>140</v>
      </c>
      <c r="C121" s="40">
        <v>12</v>
      </c>
      <c r="D121" s="37" t="s">
        <v>34</v>
      </c>
      <c r="E121" s="34"/>
      <c r="F121" s="34">
        <f t="shared" si="6"/>
        <v>0</v>
      </c>
      <c r="G121" s="24"/>
    </row>
    <row r="122" spans="1:7" s="29" customFormat="1" ht="45" x14ac:dyDescent="0.25">
      <c r="A122" s="57" t="s">
        <v>39</v>
      </c>
      <c r="B122" s="9" t="s">
        <v>141</v>
      </c>
      <c r="C122" s="40">
        <v>135.57</v>
      </c>
      <c r="D122" s="37" t="s">
        <v>18</v>
      </c>
      <c r="E122" s="34"/>
      <c r="F122" s="34">
        <f t="shared" si="6"/>
        <v>0</v>
      </c>
    </row>
    <row r="123" spans="1:7" s="29" customFormat="1" ht="30" x14ac:dyDescent="0.25">
      <c r="A123" s="57" t="s">
        <v>41</v>
      </c>
      <c r="B123" s="9" t="s">
        <v>142</v>
      </c>
      <c r="C123" s="40">
        <v>2</v>
      </c>
      <c r="D123" s="37" t="s">
        <v>34</v>
      </c>
      <c r="E123" s="34"/>
      <c r="F123" s="34">
        <f t="shared" si="6"/>
        <v>0</v>
      </c>
      <c r="G123" s="24">
        <f>SUM(F114:F123)</f>
        <v>0</v>
      </c>
    </row>
    <row r="124" spans="1:7" s="29" customFormat="1" ht="15" customHeight="1" x14ac:dyDescent="0.25">
      <c r="A124" s="58"/>
      <c r="B124" s="59"/>
      <c r="C124" s="34"/>
      <c r="D124" s="44"/>
      <c r="E124" s="42"/>
      <c r="F124" s="43"/>
      <c r="G124" s="38"/>
    </row>
    <row r="125" spans="1:7" s="29" customFormat="1" ht="15" customHeight="1" x14ac:dyDescent="0.25">
      <c r="A125" s="58"/>
      <c r="B125" s="131" t="s">
        <v>143</v>
      </c>
      <c r="C125" s="131"/>
      <c r="D125" s="131"/>
      <c r="E125" s="131"/>
      <c r="F125" s="38" t="s">
        <v>117</v>
      </c>
      <c r="G125" s="24">
        <f>SUM(G107:G123)</f>
        <v>0</v>
      </c>
    </row>
    <row r="126" spans="1:7" s="29" customFormat="1" ht="15" customHeight="1" x14ac:dyDescent="0.25">
      <c r="A126" s="25"/>
      <c r="E126" s="27"/>
      <c r="F126" s="28"/>
      <c r="G126" s="24"/>
    </row>
    <row r="127" spans="1:7" s="29" customFormat="1" ht="15" customHeight="1" x14ac:dyDescent="0.25">
      <c r="A127" s="25"/>
      <c r="B127" s="131" t="s">
        <v>144</v>
      </c>
      <c r="C127" s="131"/>
      <c r="D127" s="131"/>
      <c r="E127" s="131"/>
      <c r="F127" s="38" t="s">
        <v>117</v>
      </c>
      <c r="G127" s="24">
        <f>G92+G125</f>
        <v>0</v>
      </c>
    </row>
    <row r="128" spans="1:7" s="29" customFormat="1" ht="15" customHeight="1" x14ac:dyDescent="0.25">
      <c r="A128" s="25"/>
      <c r="E128" s="27"/>
      <c r="F128" s="28"/>
      <c r="G128" s="24"/>
    </row>
    <row r="129" spans="1:7" s="29" customFormat="1" x14ac:dyDescent="0.25">
      <c r="A129" s="60"/>
      <c r="B129" s="61" t="s">
        <v>145</v>
      </c>
      <c r="C129" s="24"/>
      <c r="D129" s="44"/>
      <c r="E129" s="44"/>
      <c r="F129" s="44"/>
      <c r="G129" s="38"/>
    </row>
    <row r="130" spans="1:7" s="29" customFormat="1" x14ac:dyDescent="0.25">
      <c r="A130" s="60"/>
      <c r="B130" s="61"/>
      <c r="C130" s="24"/>
      <c r="D130" s="44"/>
      <c r="E130" s="44"/>
      <c r="F130" s="44"/>
      <c r="G130" s="38"/>
    </row>
    <row r="131" spans="1:7" s="29" customFormat="1" ht="15" customHeight="1" x14ac:dyDescent="0.25">
      <c r="A131" s="30" t="s">
        <v>14</v>
      </c>
      <c r="B131" s="31" t="s">
        <v>146</v>
      </c>
      <c r="C131" s="32"/>
      <c r="D131" s="33"/>
      <c r="E131" s="27"/>
      <c r="F131" s="34"/>
      <c r="G131" s="24"/>
    </row>
    <row r="132" spans="1:7" s="29" customFormat="1" ht="30" customHeight="1" x14ac:dyDescent="0.25">
      <c r="A132" s="35" t="s">
        <v>16</v>
      </c>
      <c r="B132" s="9" t="s">
        <v>17</v>
      </c>
      <c r="C132" s="36">
        <v>22</v>
      </c>
      <c r="D132" s="37" t="s">
        <v>18</v>
      </c>
      <c r="E132" s="34"/>
      <c r="F132" s="34">
        <f t="shared" ref="F132:F145" si="7">C132*E132</f>
        <v>0</v>
      </c>
      <c r="G132" s="34"/>
    </row>
    <row r="133" spans="1:7" s="65" customFormat="1" ht="30" customHeight="1" x14ac:dyDescent="0.25">
      <c r="A133" s="62" t="s">
        <v>22</v>
      </c>
      <c r="B133" s="9" t="s">
        <v>147</v>
      </c>
      <c r="C133" s="63">
        <v>36</v>
      </c>
      <c r="D133" s="64" t="s">
        <v>34</v>
      </c>
      <c r="E133" s="34"/>
      <c r="F133" s="34">
        <f t="shared" si="7"/>
        <v>0</v>
      </c>
      <c r="G133" s="34"/>
    </row>
    <row r="134" spans="1:7" s="65" customFormat="1" ht="30" x14ac:dyDescent="0.25">
      <c r="A134" s="62" t="s">
        <v>25</v>
      </c>
      <c r="B134" s="9" t="s">
        <v>148</v>
      </c>
      <c r="C134" s="63">
        <v>14</v>
      </c>
      <c r="D134" s="64" t="s">
        <v>34</v>
      </c>
      <c r="E134" s="34"/>
      <c r="F134" s="34">
        <f t="shared" si="7"/>
        <v>0</v>
      </c>
      <c r="G134" s="34"/>
    </row>
    <row r="135" spans="1:7" s="65" customFormat="1" ht="30" x14ac:dyDescent="0.25">
      <c r="A135" s="62" t="s">
        <v>27</v>
      </c>
      <c r="B135" s="9" t="s">
        <v>149</v>
      </c>
      <c r="C135" s="63">
        <v>1</v>
      </c>
      <c r="D135" s="64" t="s">
        <v>24</v>
      </c>
      <c r="E135" s="34"/>
      <c r="F135" s="34">
        <f t="shared" si="7"/>
        <v>0</v>
      </c>
      <c r="G135" s="34"/>
    </row>
    <row r="136" spans="1:7" s="65" customFormat="1" ht="30" x14ac:dyDescent="0.25">
      <c r="A136" s="62" t="s">
        <v>30</v>
      </c>
      <c r="B136" s="9" t="s">
        <v>150</v>
      </c>
      <c r="C136" s="63">
        <v>1.1100000000000001</v>
      </c>
      <c r="D136" s="64" t="s">
        <v>29</v>
      </c>
      <c r="E136" s="34"/>
      <c r="F136" s="34">
        <f t="shared" si="7"/>
        <v>0</v>
      </c>
      <c r="G136" s="34"/>
    </row>
    <row r="137" spans="1:7" s="65" customFormat="1" ht="30" x14ac:dyDescent="0.25">
      <c r="A137" s="62" t="s">
        <v>32</v>
      </c>
      <c r="B137" s="9" t="s">
        <v>151</v>
      </c>
      <c r="C137" s="63">
        <v>1.1100000000000001</v>
      </c>
      <c r="D137" s="64" t="s">
        <v>29</v>
      </c>
      <c r="E137" s="34"/>
      <c r="F137" s="34">
        <f t="shared" si="7"/>
        <v>0</v>
      </c>
      <c r="G137" s="34"/>
    </row>
    <row r="138" spans="1:7" s="29" customFormat="1" ht="15" customHeight="1" x14ac:dyDescent="0.25">
      <c r="A138" s="35" t="s">
        <v>35</v>
      </c>
      <c r="B138" s="39" t="s">
        <v>152</v>
      </c>
      <c r="C138" s="36">
        <v>8</v>
      </c>
      <c r="D138" s="37" t="s">
        <v>34</v>
      </c>
      <c r="E138" s="34"/>
      <c r="F138" s="34">
        <f t="shared" si="7"/>
        <v>0</v>
      </c>
      <c r="G138" s="34"/>
    </row>
    <row r="139" spans="1:7" s="29" customFormat="1" ht="30" x14ac:dyDescent="0.25">
      <c r="A139" s="35" t="s">
        <v>37</v>
      </c>
      <c r="B139" s="9" t="s">
        <v>153</v>
      </c>
      <c r="C139" s="36">
        <f>3.32*8</f>
        <v>26.56</v>
      </c>
      <c r="D139" s="37" t="s">
        <v>29</v>
      </c>
      <c r="E139" s="34"/>
      <c r="F139" s="34">
        <f t="shared" si="7"/>
        <v>0</v>
      </c>
      <c r="G139" s="34"/>
    </row>
    <row r="140" spans="1:7" s="29" customFormat="1" ht="30" x14ac:dyDescent="0.25">
      <c r="A140" s="35" t="s">
        <v>39</v>
      </c>
      <c r="B140" s="9" t="s">
        <v>154</v>
      </c>
      <c r="C140" s="36">
        <v>8</v>
      </c>
      <c r="D140" s="37" t="s">
        <v>29</v>
      </c>
      <c r="E140" s="34"/>
      <c r="F140" s="34">
        <f t="shared" si="7"/>
        <v>0</v>
      </c>
      <c r="G140" s="34"/>
    </row>
    <row r="141" spans="1:7" s="29" customFormat="1" ht="30" x14ac:dyDescent="0.25">
      <c r="A141" s="35" t="s">
        <v>41</v>
      </c>
      <c r="B141" s="9" t="s">
        <v>155</v>
      </c>
      <c r="C141" s="36">
        <f>3.75*8</f>
        <v>30</v>
      </c>
      <c r="D141" s="37" t="s">
        <v>29</v>
      </c>
      <c r="E141" s="34"/>
      <c r="F141" s="34">
        <f t="shared" si="7"/>
        <v>0</v>
      </c>
      <c r="G141" s="34"/>
    </row>
    <row r="142" spans="1:7" s="29" customFormat="1" ht="29.25" customHeight="1" x14ac:dyDescent="0.25">
      <c r="A142" s="35" t="s">
        <v>43</v>
      </c>
      <c r="B142" s="9" t="s">
        <v>156</v>
      </c>
      <c r="C142" s="36">
        <v>1</v>
      </c>
      <c r="D142" s="37" t="s">
        <v>34</v>
      </c>
      <c r="E142" s="34"/>
      <c r="F142" s="34">
        <f t="shared" si="7"/>
        <v>0</v>
      </c>
      <c r="G142" s="34"/>
    </row>
    <row r="143" spans="1:7" s="29" customFormat="1" x14ac:dyDescent="0.25">
      <c r="A143" s="35" t="s">
        <v>45</v>
      </c>
      <c r="B143" s="39" t="s">
        <v>157</v>
      </c>
      <c r="C143" s="36">
        <v>332.35</v>
      </c>
      <c r="D143" s="37" t="s">
        <v>29</v>
      </c>
      <c r="E143" s="34"/>
      <c r="F143" s="34">
        <f t="shared" si="7"/>
        <v>0</v>
      </c>
      <c r="G143" s="34"/>
    </row>
    <row r="144" spans="1:7" s="29" customFormat="1" ht="15" customHeight="1" x14ac:dyDescent="0.25">
      <c r="A144" s="35" t="s">
        <v>47</v>
      </c>
      <c r="B144" s="39" t="s">
        <v>158</v>
      </c>
      <c r="C144" s="36">
        <f>19*0.2</f>
        <v>3.8000000000000003</v>
      </c>
      <c r="D144" s="37" t="s">
        <v>29</v>
      </c>
      <c r="E144" s="34"/>
      <c r="F144" s="34">
        <f t="shared" si="7"/>
        <v>0</v>
      </c>
      <c r="G144" s="34"/>
    </row>
    <row r="145" spans="1:7" s="29" customFormat="1" ht="14.1" customHeight="1" x14ac:dyDescent="0.25">
      <c r="A145" s="35" t="s">
        <v>159</v>
      </c>
      <c r="B145" s="39" t="s">
        <v>42</v>
      </c>
      <c r="C145" s="36">
        <v>8</v>
      </c>
      <c r="D145" s="37" t="s">
        <v>34</v>
      </c>
      <c r="E145" s="34"/>
      <c r="F145" s="34">
        <f t="shared" si="7"/>
        <v>0</v>
      </c>
      <c r="G145" s="34"/>
    </row>
    <row r="146" spans="1:7" s="29" customFormat="1" x14ac:dyDescent="0.25">
      <c r="A146" s="35" t="s">
        <v>50</v>
      </c>
      <c r="B146" s="39" t="s">
        <v>44</v>
      </c>
      <c r="C146" s="40">
        <v>8</v>
      </c>
      <c r="D146" s="37" t="s">
        <v>34</v>
      </c>
      <c r="E146" s="34"/>
      <c r="F146" s="34">
        <f>C146*E146</f>
        <v>0</v>
      </c>
      <c r="G146" s="34"/>
    </row>
    <row r="147" spans="1:7" s="29" customFormat="1" x14ac:dyDescent="0.25">
      <c r="A147" s="35" t="s">
        <v>160</v>
      </c>
      <c r="B147" s="39" t="s">
        <v>46</v>
      </c>
      <c r="C147" s="40">
        <v>8</v>
      </c>
      <c r="D147" s="37" t="s">
        <v>34</v>
      </c>
      <c r="E147" s="34"/>
      <c r="F147" s="34">
        <f>C147*E147</f>
        <v>0</v>
      </c>
      <c r="G147" s="34"/>
    </row>
    <row r="148" spans="1:7" s="29" customFormat="1" x14ac:dyDescent="0.25">
      <c r="A148" s="35" t="s">
        <v>161</v>
      </c>
      <c r="B148" s="9" t="s">
        <v>162</v>
      </c>
      <c r="C148" s="40">
        <f>+C149</f>
        <v>53.2348</v>
      </c>
      <c r="D148" s="37" t="s">
        <v>49</v>
      </c>
      <c r="E148" s="34"/>
      <c r="F148" s="34">
        <f>C148*E148</f>
        <v>0</v>
      </c>
      <c r="G148" s="34"/>
    </row>
    <row r="149" spans="1:7" s="29" customFormat="1" ht="30" x14ac:dyDescent="0.25">
      <c r="A149" s="35" t="s">
        <v>163</v>
      </c>
      <c r="B149" s="9" t="s">
        <v>48</v>
      </c>
      <c r="C149" s="40">
        <f>(C132*0.05)+(C136*0.03)+(C137*0.02)+(C139*0.03)+(C140*0.02)+(C141*0.02)+(C142*0.1)+(C143*0.15)+(C144*0.15)</f>
        <v>53.2348</v>
      </c>
      <c r="D149" s="37" t="s">
        <v>49</v>
      </c>
      <c r="E149" s="34"/>
      <c r="F149" s="34">
        <f>C149*E149</f>
        <v>0</v>
      </c>
      <c r="G149" s="34"/>
    </row>
    <row r="150" spans="1:7" s="29" customFormat="1" x14ac:dyDescent="0.25">
      <c r="A150" s="35" t="s">
        <v>164</v>
      </c>
      <c r="B150" s="39" t="s">
        <v>51</v>
      </c>
      <c r="C150" s="40">
        <f>C149</f>
        <v>53.2348</v>
      </c>
      <c r="D150" s="37" t="s">
        <v>49</v>
      </c>
      <c r="E150" s="34"/>
      <c r="F150" s="34">
        <f>C150*E150</f>
        <v>0</v>
      </c>
      <c r="G150" s="24">
        <f>SUM(F132:F150)</f>
        <v>0</v>
      </c>
    </row>
    <row r="151" spans="1:7" s="29" customFormat="1" x14ac:dyDescent="0.25">
      <c r="A151" s="35"/>
      <c r="B151" s="39"/>
      <c r="C151" s="40"/>
      <c r="D151" s="37"/>
      <c r="E151" s="42"/>
      <c r="F151" s="43"/>
      <c r="G151" s="38"/>
    </row>
    <row r="152" spans="1:7" s="29" customFormat="1" x14ac:dyDescent="0.25">
      <c r="A152" s="35"/>
      <c r="B152" s="39"/>
      <c r="C152" s="40"/>
      <c r="D152" s="37"/>
      <c r="E152" s="42"/>
      <c r="F152" s="43"/>
      <c r="G152" s="38"/>
    </row>
    <row r="153" spans="1:7" s="29" customFormat="1" x14ac:dyDescent="0.25">
      <c r="A153" s="35"/>
      <c r="B153" s="39"/>
      <c r="C153" s="40"/>
      <c r="D153" s="37"/>
      <c r="E153" s="42"/>
      <c r="F153" s="43"/>
      <c r="G153" s="38"/>
    </row>
    <row r="154" spans="1:7" s="29" customFormat="1" x14ac:dyDescent="0.25">
      <c r="A154" s="35"/>
      <c r="B154" s="39"/>
      <c r="C154" s="40"/>
      <c r="D154" s="37"/>
      <c r="E154" s="42"/>
      <c r="F154" s="43"/>
      <c r="G154" s="38"/>
    </row>
    <row r="155" spans="1:7" s="29" customFormat="1" x14ac:dyDescent="0.25">
      <c r="A155" s="30" t="s">
        <v>52</v>
      </c>
      <c r="B155" s="31" t="s">
        <v>165</v>
      </c>
      <c r="C155" s="40"/>
      <c r="D155" s="37"/>
      <c r="E155" s="27"/>
      <c r="F155" s="28"/>
      <c r="G155" s="24"/>
    </row>
    <row r="156" spans="1:7" s="29" customFormat="1" ht="33" customHeight="1" x14ac:dyDescent="0.25">
      <c r="A156" s="35" t="s">
        <v>16</v>
      </c>
      <c r="B156" s="9" t="s">
        <v>166</v>
      </c>
      <c r="C156" s="36">
        <v>0.97</v>
      </c>
      <c r="D156" s="37" t="s">
        <v>49</v>
      </c>
      <c r="E156" s="34"/>
      <c r="F156" s="34">
        <f>C156*E156</f>
        <v>0</v>
      </c>
      <c r="G156" s="38"/>
    </row>
    <row r="157" spans="1:7" s="29" customFormat="1" ht="32.25" customHeight="1" x14ac:dyDescent="0.25">
      <c r="A157" s="35" t="s">
        <v>19</v>
      </c>
      <c r="B157" s="9" t="s">
        <v>167</v>
      </c>
      <c r="C157" s="36">
        <v>0.55000000000000004</v>
      </c>
      <c r="D157" s="37" t="s">
        <v>49</v>
      </c>
      <c r="E157" s="34"/>
      <c r="F157" s="34">
        <f>C157*E157</f>
        <v>0</v>
      </c>
      <c r="G157" s="41"/>
    </row>
    <row r="158" spans="1:7" s="29" customFormat="1" ht="30" x14ac:dyDescent="0.25">
      <c r="A158" s="35" t="s">
        <v>22</v>
      </c>
      <c r="B158" s="9" t="s">
        <v>168</v>
      </c>
      <c r="C158" s="36">
        <v>0.09</v>
      </c>
      <c r="D158" s="37" t="s">
        <v>49</v>
      </c>
      <c r="E158" s="34"/>
      <c r="F158" s="34">
        <f>C158*E158</f>
        <v>0</v>
      </c>
      <c r="G158" s="38"/>
    </row>
    <row r="159" spans="1:7" s="29" customFormat="1" ht="30" x14ac:dyDescent="0.25">
      <c r="A159" s="35" t="s">
        <v>25</v>
      </c>
      <c r="B159" s="9" t="s">
        <v>169</v>
      </c>
      <c r="C159" s="36">
        <v>0.56999999999999995</v>
      </c>
      <c r="D159" s="37" t="s">
        <v>49</v>
      </c>
      <c r="E159" s="34"/>
      <c r="F159" s="34">
        <f>C159*E159</f>
        <v>0</v>
      </c>
      <c r="G159" s="24">
        <f>SUM(F156:F159)</f>
        <v>0</v>
      </c>
    </row>
    <row r="160" spans="1:7" s="29" customFormat="1" ht="14.1" customHeight="1" x14ac:dyDescent="0.25">
      <c r="A160" s="35"/>
      <c r="B160" s="39"/>
      <c r="C160" s="40"/>
      <c r="D160" s="37"/>
      <c r="E160" s="43"/>
      <c r="F160" s="42"/>
      <c r="G160" s="38"/>
    </row>
    <row r="161" spans="1:7" s="29" customFormat="1" x14ac:dyDescent="0.25">
      <c r="A161" s="30" t="s">
        <v>55</v>
      </c>
      <c r="B161" s="31" t="s">
        <v>170</v>
      </c>
      <c r="C161" s="40"/>
      <c r="D161" s="37"/>
      <c r="E161" s="42"/>
      <c r="F161" s="43"/>
      <c r="G161" s="41"/>
    </row>
    <row r="162" spans="1:7" s="29" customFormat="1" ht="30" x14ac:dyDescent="0.25">
      <c r="A162" s="35" t="s">
        <v>16</v>
      </c>
      <c r="B162" s="9" t="s">
        <v>171</v>
      </c>
      <c r="C162" s="36">
        <f>358.78+3.12</f>
        <v>361.9</v>
      </c>
      <c r="D162" s="37" t="s">
        <v>29</v>
      </c>
      <c r="E162" s="34"/>
      <c r="F162" s="34">
        <f>C162*E162</f>
        <v>0</v>
      </c>
      <c r="G162" s="24">
        <f>SUM(F162)</f>
        <v>0</v>
      </c>
    </row>
    <row r="163" spans="1:7" s="29" customFormat="1" x14ac:dyDescent="0.25">
      <c r="A163" s="35"/>
      <c r="B163" s="39"/>
      <c r="C163" s="40"/>
      <c r="D163" s="37"/>
      <c r="E163" s="42"/>
      <c r="F163" s="43"/>
      <c r="G163" s="38"/>
    </row>
    <row r="164" spans="1:7" s="29" customFormat="1" x14ac:dyDescent="0.25">
      <c r="A164" s="30" t="s">
        <v>58</v>
      </c>
      <c r="B164" s="31" t="s">
        <v>172</v>
      </c>
      <c r="C164" s="40"/>
      <c r="D164" s="37"/>
      <c r="E164" s="27"/>
      <c r="F164" s="28"/>
      <c r="G164" s="24"/>
    </row>
    <row r="165" spans="1:7" s="29" customFormat="1" ht="30" customHeight="1" x14ac:dyDescent="0.25">
      <c r="A165" s="35" t="s">
        <v>16</v>
      </c>
      <c r="B165" s="47" t="s">
        <v>173</v>
      </c>
      <c r="C165" s="40">
        <v>35.979999999999997</v>
      </c>
      <c r="D165" s="37" t="s">
        <v>29</v>
      </c>
      <c r="E165" s="34"/>
      <c r="F165" s="34">
        <f>C165*E165</f>
        <v>0</v>
      </c>
      <c r="G165" s="34"/>
    </row>
    <row r="166" spans="1:7" s="29" customFormat="1" ht="30" customHeight="1" x14ac:dyDescent="0.25">
      <c r="A166" s="35" t="s">
        <v>19</v>
      </c>
      <c r="B166" s="47" t="s">
        <v>174</v>
      </c>
      <c r="C166" s="36">
        <v>35.979999999999997</v>
      </c>
      <c r="D166" s="37" t="s">
        <v>29</v>
      </c>
      <c r="E166" s="34"/>
      <c r="F166" s="34">
        <f>C166*E166</f>
        <v>0</v>
      </c>
      <c r="G166" s="34"/>
    </row>
    <row r="167" spans="1:7" s="29" customFormat="1" ht="15" customHeight="1" x14ac:dyDescent="0.25">
      <c r="A167" s="35" t="s">
        <v>22</v>
      </c>
      <c r="B167" s="47" t="s">
        <v>175</v>
      </c>
      <c r="C167" s="36">
        <f>125.9+3.9</f>
        <v>129.80000000000001</v>
      </c>
      <c r="D167" s="37" t="s">
        <v>18</v>
      </c>
      <c r="E167" s="34"/>
      <c r="F167" s="34">
        <f>C167*E167</f>
        <v>0</v>
      </c>
      <c r="G167" s="24">
        <f>SUM(F165:F167)</f>
        <v>0</v>
      </c>
    </row>
    <row r="168" spans="1:7" s="29" customFormat="1" x14ac:dyDescent="0.25">
      <c r="A168" s="35"/>
      <c r="B168" s="39"/>
      <c r="C168" s="40"/>
      <c r="D168" s="37"/>
      <c r="E168" s="42"/>
      <c r="F168" s="43"/>
      <c r="G168" s="38"/>
    </row>
    <row r="169" spans="1:7" s="29" customFormat="1" x14ac:dyDescent="0.25">
      <c r="A169" s="30" t="s">
        <v>68</v>
      </c>
      <c r="B169" s="31" t="s">
        <v>176</v>
      </c>
      <c r="C169" s="40"/>
      <c r="D169" s="37"/>
      <c r="E169" s="41"/>
      <c r="F169" s="43"/>
      <c r="G169" s="38"/>
    </row>
    <row r="170" spans="1:7" s="29" customFormat="1" ht="45" x14ac:dyDescent="0.25">
      <c r="A170" s="35" t="s">
        <v>16</v>
      </c>
      <c r="B170" s="9" t="s">
        <v>177</v>
      </c>
      <c r="C170" s="36">
        <f>3.32*8</f>
        <v>26.56</v>
      </c>
      <c r="D170" s="37" t="s">
        <v>29</v>
      </c>
      <c r="E170" s="34"/>
      <c r="F170" s="34">
        <f>C170*E170</f>
        <v>0</v>
      </c>
      <c r="G170" s="24">
        <f>SUM(F170)</f>
        <v>0</v>
      </c>
    </row>
    <row r="171" spans="1:7" s="29" customFormat="1" x14ac:dyDescent="0.25">
      <c r="A171" s="35"/>
      <c r="B171" s="39"/>
      <c r="C171" s="40"/>
      <c r="D171" s="37"/>
      <c r="E171" s="42"/>
      <c r="F171" s="43"/>
      <c r="G171" s="38"/>
    </row>
    <row r="172" spans="1:7" s="29" customFormat="1" x14ac:dyDescent="0.25">
      <c r="A172" s="30" t="s">
        <v>76</v>
      </c>
      <c r="B172" s="31" t="s">
        <v>178</v>
      </c>
      <c r="C172" s="40"/>
      <c r="D172" s="37"/>
      <c r="E172" s="42"/>
      <c r="F172" s="43"/>
      <c r="G172" s="38"/>
    </row>
    <row r="173" spans="1:7" s="29" customFormat="1" ht="30" x14ac:dyDescent="0.25">
      <c r="A173" s="35" t="s">
        <v>16</v>
      </c>
      <c r="B173" s="9" t="s">
        <v>179</v>
      </c>
      <c r="C173" s="34">
        <v>6.46</v>
      </c>
      <c r="D173" s="37" t="s">
        <v>29</v>
      </c>
      <c r="E173" s="34"/>
      <c r="F173" s="34">
        <f t="shared" ref="F173:F178" si="8">C173*E173</f>
        <v>0</v>
      </c>
      <c r="G173" s="24"/>
    </row>
    <row r="174" spans="1:7" s="29" customFormat="1" ht="30" x14ac:dyDescent="0.25">
      <c r="A174" s="35" t="s">
        <v>19</v>
      </c>
      <c r="B174" s="9" t="s">
        <v>180</v>
      </c>
      <c r="C174" s="36">
        <v>27.2</v>
      </c>
      <c r="D174" s="37" t="s">
        <v>18</v>
      </c>
      <c r="E174" s="34"/>
      <c r="F174" s="34">
        <f t="shared" si="8"/>
        <v>0</v>
      </c>
      <c r="G174" s="24"/>
    </row>
    <row r="175" spans="1:7" s="29" customFormat="1" ht="32.25" customHeight="1" x14ac:dyDescent="0.25">
      <c r="A175" s="35" t="s">
        <v>22</v>
      </c>
      <c r="B175" s="9" t="s">
        <v>181</v>
      </c>
      <c r="C175" s="40">
        <v>368.19</v>
      </c>
      <c r="D175" s="37" t="s">
        <v>29</v>
      </c>
      <c r="E175" s="34"/>
      <c r="F175" s="34">
        <f t="shared" si="8"/>
        <v>0</v>
      </c>
      <c r="G175" s="38"/>
    </row>
    <row r="176" spans="1:7" s="29" customFormat="1" ht="30" x14ac:dyDescent="0.25">
      <c r="A176" s="35" t="s">
        <v>25</v>
      </c>
      <c r="B176" s="9" t="s">
        <v>182</v>
      </c>
      <c r="C176" s="36">
        <f>7.3*8</f>
        <v>58.4</v>
      </c>
      <c r="D176" s="37" t="s">
        <v>29</v>
      </c>
      <c r="E176" s="34"/>
      <c r="F176" s="34">
        <f t="shared" si="8"/>
        <v>0</v>
      </c>
      <c r="G176" s="38"/>
    </row>
    <row r="177" spans="1:7" s="29" customFormat="1" ht="30" x14ac:dyDescent="0.25">
      <c r="A177" s="35" t="s">
        <v>27</v>
      </c>
      <c r="B177" s="9" t="s">
        <v>183</v>
      </c>
      <c r="C177" s="36">
        <f>7.7*8</f>
        <v>61.6</v>
      </c>
      <c r="D177" s="37" t="s">
        <v>29</v>
      </c>
      <c r="E177" s="34"/>
      <c r="F177" s="34">
        <f t="shared" si="8"/>
        <v>0</v>
      </c>
      <c r="G177" s="38"/>
    </row>
    <row r="178" spans="1:7" s="29" customFormat="1" ht="30" x14ac:dyDescent="0.25">
      <c r="A178" s="35" t="s">
        <v>30</v>
      </c>
      <c r="B178" s="9" t="s">
        <v>184</v>
      </c>
      <c r="C178" s="36">
        <v>85.43</v>
      </c>
      <c r="D178" s="37" t="s">
        <v>67</v>
      </c>
      <c r="E178" s="34"/>
      <c r="F178" s="34">
        <f t="shared" si="8"/>
        <v>0</v>
      </c>
      <c r="G178" s="24">
        <f>SUM(F173:F178)</f>
        <v>0</v>
      </c>
    </row>
    <row r="179" spans="1:7" s="29" customFormat="1" x14ac:dyDescent="0.25">
      <c r="A179" s="35"/>
      <c r="B179" s="39"/>
      <c r="C179" s="40"/>
      <c r="D179" s="37"/>
      <c r="E179" s="34"/>
      <c r="F179" s="34"/>
      <c r="G179" s="38"/>
    </row>
    <row r="180" spans="1:7" s="29" customFormat="1" x14ac:dyDescent="0.25">
      <c r="A180" s="30" t="s">
        <v>84</v>
      </c>
      <c r="B180" s="31" t="s">
        <v>69</v>
      </c>
      <c r="C180" s="40"/>
      <c r="D180" s="37"/>
      <c r="E180" s="34"/>
      <c r="F180" s="34"/>
      <c r="G180" s="38"/>
    </row>
    <row r="181" spans="1:7" s="29" customFormat="1" ht="30" customHeight="1" x14ac:dyDescent="0.25">
      <c r="A181" s="35" t="s">
        <v>16</v>
      </c>
      <c r="B181" s="9" t="s">
        <v>185</v>
      </c>
      <c r="C181" s="40">
        <v>16</v>
      </c>
      <c r="D181" s="37" t="s">
        <v>34</v>
      </c>
      <c r="E181" s="34"/>
      <c r="F181" s="34">
        <f>C181*E181</f>
        <v>0</v>
      </c>
      <c r="G181" s="24"/>
    </row>
    <row r="182" spans="1:7" s="29" customFormat="1" ht="30" customHeight="1" x14ac:dyDescent="0.25">
      <c r="A182" s="35" t="s">
        <v>19</v>
      </c>
      <c r="B182" s="9" t="s">
        <v>186</v>
      </c>
      <c r="C182" s="40">
        <v>18</v>
      </c>
      <c r="D182" s="37" t="s">
        <v>34</v>
      </c>
      <c r="E182" s="34"/>
      <c r="F182" s="34">
        <f>C182*E182</f>
        <v>0</v>
      </c>
      <c r="G182" s="24"/>
    </row>
    <row r="183" spans="1:7" s="29" customFormat="1" ht="45" x14ac:dyDescent="0.25">
      <c r="A183" s="35" t="s">
        <v>22</v>
      </c>
      <c r="B183" s="9" t="s">
        <v>187</v>
      </c>
      <c r="C183" s="40">
        <v>1</v>
      </c>
      <c r="D183" s="37" t="s">
        <v>34</v>
      </c>
      <c r="E183" s="34"/>
      <c r="F183" s="34">
        <f>C183*E183</f>
        <v>0</v>
      </c>
      <c r="G183" s="38"/>
    </row>
    <row r="184" spans="1:7" s="29" customFormat="1" ht="45" x14ac:dyDescent="0.25">
      <c r="A184" s="35" t="s">
        <v>25</v>
      </c>
      <c r="B184" s="9" t="s">
        <v>188</v>
      </c>
      <c r="C184" s="36">
        <v>14</v>
      </c>
      <c r="D184" s="37" t="s">
        <v>21</v>
      </c>
      <c r="E184" s="34"/>
      <c r="F184" s="34">
        <f>C184*E184</f>
        <v>0</v>
      </c>
      <c r="G184" s="38"/>
    </row>
    <row r="185" spans="1:7" s="29" customFormat="1" ht="45" x14ac:dyDescent="0.25">
      <c r="A185" s="35" t="s">
        <v>27</v>
      </c>
      <c r="B185" s="9" t="s">
        <v>189</v>
      </c>
      <c r="C185" s="36">
        <f>(0.9*2.1)*2</f>
        <v>3.7800000000000002</v>
      </c>
      <c r="D185" s="37" t="s">
        <v>29</v>
      </c>
      <c r="E185" s="34"/>
      <c r="F185" s="34">
        <f>C185*E185</f>
        <v>0</v>
      </c>
      <c r="G185" s="24">
        <f>SUM(F181:F185)</f>
        <v>0</v>
      </c>
    </row>
    <row r="186" spans="1:7" s="29" customFormat="1" x14ac:dyDescent="0.25">
      <c r="A186" s="35"/>
      <c r="B186" s="39"/>
      <c r="C186" s="40"/>
      <c r="D186" s="37"/>
      <c r="E186" s="34"/>
      <c r="F186" s="34"/>
      <c r="G186" s="38"/>
    </row>
    <row r="187" spans="1:7" s="29" customFormat="1" x14ac:dyDescent="0.25">
      <c r="A187" s="30" t="s">
        <v>93</v>
      </c>
      <c r="B187" s="31" t="s">
        <v>77</v>
      </c>
      <c r="C187" s="40"/>
      <c r="D187" s="37"/>
      <c r="E187" s="34"/>
      <c r="F187" s="34"/>
      <c r="G187" s="38"/>
    </row>
    <row r="188" spans="1:7" s="29" customFormat="1" ht="45" x14ac:dyDescent="0.25">
      <c r="A188" s="35" t="s">
        <v>16</v>
      </c>
      <c r="B188" s="9" t="s">
        <v>190</v>
      </c>
      <c r="C188" s="40">
        <f>(0.7*2)+(0.74*2)*10</f>
        <v>16.2</v>
      </c>
      <c r="D188" s="37" t="s">
        <v>18</v>
      </c>
      <c r="E188" s="34"/>
      <c r="F188" s="34">
        <f t="shared" ref="F188:F194" si="9">C188*E188</f>
        <v>0</v>
      </c>
      <c r="G188" s="38"/>
    </row>
    <row r="189" spans="1:7" s="29" customFormat="1" ht="45" x14ac:dyDescent="0.25">
      <c r="A189" s="35" t="s">
        <v>19</v>
      </c>
      <c r="B189" s="9" t="s">
        <v>191</v>
      </c>
      <c r="C189" s="40">
        <f>(0.73*2)+(0.92*2)*10</f>
        <v>19.860000000000003</v>
      </c>
      <c r="D189" s="37" t="s">
        <v>18</v>
      </c>
      <c r="E189" s="34"/>
      <c r="F189" s="34">
        <f t="shared" si="9"/>
        <v>0</v>
      </c>
      <c r="G189" s="38"/>
    </row>
    <row r="190" spans="1:7" s="29" customFormat="1" ht="30" x14ac:dyDescent="0.25">
      <c r="A190" s="35" t="s">
        <v>22</v>
      </c>
      <c r="B190" s="9" t="s">
        <v>192</v>
      </c>
      <c r="C190" s="40">
        <f>(1.2*2)+(1.4*2)*12</f>
        <v>35.999999999999993</v>
      </c>
      <c r="D190" s="37" t="s">
        <v>18</v>
      </c>
      <c r="E190" s="34"/>
      <c r="F190" s="34">
        <f t="shared" si="9"/>
        <v>0</v>
      </c>
      <c r="G190" s="38"/>
    </row>
    <row r="191" spans="1:7" s="29" customFormat="1" ht="30" x14ac:dyDescent="0.25">
      <c r="A191" s="35" t="s">
        <v>25</v>
      </c>
      <c r="B191" s="9" t="s">
        <v>193</v>
      </c>
      <c r="C191" s="40">
        <f>(1.75*2)+(1.4*2)*12</f>
        <v>37.099999999999994</v>
      </c>
      <c r="D191" s="37" t="s">
        <v>18</v>
      </c>
      <c r="E191" s="34"/>
      <c r="F191" s="34">
        <f t="shared" si="9"/>
        <v>0</v>
      </c>
      <c r="G191" s="38"/>
    </row>
    <row r="192" spans="1:7" s="29" customFormat="1" ht="30" x14ac:dyDescent="0.25">
      <c r="A192" s="35" t="s">
        <v>27</v>
      </c>
      <c r="B192" s="9" t="s">
        <v>194</v>
      </c>
      <c r="C192" s="40">
        <f>(1.2*1.4*12)*10.76</f>
        <v>216.92159999999998</v>
      </c>
      <c r="D192" s="37" t="s">
        <v>67</v>
      </c>
      <c r="E192" s="34"/>
      <c r="F192" s="34">
        <f t="shared" si="9"/>
        <v>0</v>
      </c>
      <c r="G192" s="24"/>
    </row>
    <row r="193" spans="1:7" s="29" customFormat="1" ht="30" x14ac:dyDescent="0.25">
      <c r="A193" s="35" t="s">
        <v>30</v>
      </c>
      <c r="B193" s="9" t="s">
        <v>195</v>
      </c>
      <c r="C193" s="40">
        <f>(1.75*1.4*12)*10.76</f>
        <v>316.34399999999999</v>
      </c>
      <c r="D193" s="37" t="s">
        <v>67</v>
      </c>
      <c r="E193" s="34"/>
      <c r="F193" s="34">
        <f t="shared" si="9"/>
        <v>0</v>
      </c>
      <c r="G193" s="38"/>
    </row>
    <row r="194" spans="1:7" s="29" customFormat="1" ht="30" x14ac:dyDescent="0.25">
      <c r="A194" s="35" t="s">
        <v>32</v>
      </c>
      <c r="B194" s="9" t="s">
        <v>196</v>
      </c>
      <c r="C194" s="40">
        <f>0.9*0.3*16</f>
        <v>4.32</v>
      </c>
      <c r="D194" s="37" t="s">
        <v>29</v>
      </c>
      <c r="E194" s="34"/>
      <c r="F194" s="34">
        <f t="shared" si="9"/>
        <v>0</v>
      </c>
      <c r="G194" s="24">
        <f>SUM(F188:F194)</f>
        <v>0</v>
      </c>
    </row>
    <row r="195" spans="1:7" s="29" customFormat="1" x14ac:dyDescent="0.25">
      <c r="A195" s="35"/>
      <c r="B195" s="39"/>
      <c r="C195" s="40"/>
      <c r="D195" s="37"/>
      <c r="E195" s="34"/>
      <c r="F195" s="34"/>
      <c r="G195" s="24"/>
    </row>
    <row r="196" spans="1:7" s="29" customFormat="1" x14ac:dyDescent="0.25">
      <c r="A196" s="30" t="s">
        <v>98</v>
      </c>
      <c r="B196" s="31" t="s">
        <v>85</v>
      </c>
      <c r="C196" s="40"/>
      <c r="D196" s="37"/>
      <c r="E196" s="34"/>
      <c r="F196" s="34"/>
      <c r="G196" s="24"/>
    </row>
    <row r="197" spans="1:7" s="29" customFormat="1" x14ac:dyDescent="0.25">
      <c r="A197" s="35" t="s">
        <v>16</v>
      </c>
      <c r="B197" s="39" t="s">
        <v>86</v>
      </c>
      <c r="C197" s="40">
        <v>8</v>
      </c>
      <c r="D197" s="37" t="s">
        <v>21</v>
      </c>
      <c r="E197" s="34"/>
      <c r="F197" s="34">
        <f>C197*E197</f>
        <v>0</v>
      </c>
      <c r="G197" s="38"/>
    </row>
    <row r="198" spans="1:7" s="29" customFormat="1" x14ac:dyDescent="0.25">
      <c r="A198" s="35" t="s">
        <v>19</v>
      </c>
      <c r="B198" s="39" t="s">
        <v>87</v>
      </c>
      <c r="C198" s="40">
        <v>8</v>
      </c>
      <c r="D198" s="37" t="s">
        <v>21</v>
      </c>
      <c r="E198" s="34"/>
      <c r="F198" s="34">
        <f>C198*E198</f>
        <v>0</v>
      </c>
      <c r="G198" s="38"/>
    </row>
    <row r="199" spans="1:7" s="29" customFormat="1" ht="29.25" customHeight="1" x14ac:dyDescent="0.25">
      <c r="A199" s="35" t="s">
        <v>22</v>
      </c>
      <c r="B199" s="9" t="s">
        <v>88</v>
      </c>
      <c r="C199" s="40">
        <v>8</v>
      </c>
      <c r="D199" s="37" t="s">
        <v>21</v>
      </c>
      <c r="E199" s="34"/>
      <c r="F199" s="34">
        <f>C199*E199</f>
        <v>0</v>
      </c>
      <c r="G199" s="24"/>
    </row>
    <row r="200" spans="1:7" s="29" customFormat="1" ht="30" customHeight="1" x14ac:dyDescent="0.25">
      <c r="A200" s="37" t="s">
        <v>25</v>
      </c>
      <c r="B200" s="9" t="s">
        <v>197</v>
      </c>
      <c r="C200" s="36">
        <v>8</v>
      </c>
      <c r="D200" s="37" t="s">
        <v>21</v>
      </c>
      <c r="E200" s="34"/>
      <c r="F200" s="34">
        <f>C200*E200</f>
        <v>0</v>
      </c>
      <c r="G200" s="24"/>
    </row>
    <row r="201" spans="1:7" s="29" customFormat="1" x14ac:dyDescent="0.25">
      <c r="A201" s="35" t="s">
        <v>27</v>
      </c>
      <c r="B201" s="39" t="s">
        <v>92</v>
      </c>
      <c r="C201" s="48">
        <v>1</v>
      </c>
      <c r="D201" s="37" t="s">
        <v>24</v>
      </c>
      <c r="E201" s="34"/>
      <c r="F201" s="34">
        <f>C201*E201</f>
        <v>0</v>
      </c>
      <c r="G201" s="24">
        <f>SUM(F197:F201)</f>
        <v>0</v>
      </c>
    </row>
    <row r="202" spans="1:7" s="29" customFormat="1" x14ac:dyDescent="0.25">
      <c r="A202" s="35"/>
      <c r="B202" s="39"/>
      <c r="C202" s="40"/>
      <c r="D202" s="37"/>
      <c r="E202" s="34"/>
      <c r="F202" s="34"/>
      <c r="G202" s="38"/>
    </row>
    <row r="203" spans="1:7" s="29" customFormat="1" ht="15" customHeight="1" x14ac:dyDescent="0.25">
      <c r="A203" s="30" t="s">
        <v>102</v>
      </c>
      <c r="B203" s="31" t="s">
        <v>94</v>
      </c>
      <c r="C203" s="40"/>
      <c r="D203" s="37"/>
      <c r="E203" s="34"/>
      <c r="F203" s="34"/>
      <c r="G203" s="24"/>
    </row>
    <row r="204" spans="1:7" s="29" customFormat="1" ht="30" customHeight="1" x14ac:dyDescent="0.25">
      <c r="A204" s="35" t="s">
        <v>16</v>
      </c>
      <c r="B204" s="9" t="s">
        <v>198</v>
      </c>
      <c r="C204" s="36">
        <f>1355.76+C162</f>
        <v>1717.6599999999999</v>
      </c>
      <c r="D204" s="37" t="s">
        <v>29</v>
      </c>
      <c r="E204" s="34"/>
      <c r="F204" s="34">
        <f>C204*E204</f>
        <v>0</v>
      </c>
      <c r="G204" s="24"/>
    </row>
    <row r="205" spans="1:7" s="29" customFormat="1" ht="30" x14ac:dyDescent="0.25">
      <c r="A205" s="35" t="s">
        <v>19</v>
      </c>
      <c r="B205" s="9" t="s">
        <v>199</v>
      </c>
      <c r="C205" s="36">
        <v>405.01</v>
      </c>
      <c r="D205" s="37" t="s">
        <v>29</v>
      </c>
      <c r="E205" s="34"/>
      <c r="F205" s="34">
        <f>C205*E205</f>
        <v>0</v>
      </c>
      <c r="G205" s="24"/>
    </row>
    <row r="206" spans="1:7" s="29" customFormat="1" ht="30" x14ac:dyDescent="0.25">
      <c r="A206" s="35" t="s">
        <v>22</v>
      </c>
      <c r="B206" s="9" t="s">
        <v>200</v>
      </c>
      <c r="C206" s="36">
        <v>12.04</v>
      </c>
      <c r="D206" s="37" t="s">
        <v>29</v>
      </c>
      <c r="E206" s="34"/>
      <c r="F206" s="34">
        <f>C206*E206</f>
        <v>0</v>
      </c>
      <c r="G206" s="24">
        <f>SUM(F204:F206)</f>
        <v>0</v>
      </c>
    </row>
    <row r="207" spans="1:7" s="29" customFormat="1" x14ac:dyDescent="0.25">
      <c r="A207" s="35"/>
      <c r="B207" s="39"/>
      <c r="C207" s="40"/>
      <c r="D207" s="66"/>
      <c r="E207" s="34"/>
      <c r="F207" s="34"/>
      <c r="G207" s="38"/>
    </row>
    <row r="208" spans="1:7" s="29" customFormat="1" x14ac:dyDescent="0.25">
      <c r="A208" s="30" t="s">
        <v>201</v>
      </c>
      <c r="B208" s="31" t="s">
        <v>99</v>
      </c>
      <c r="C208" s="40"/>
      <c r="D208" s="37"/>
      <c r="E208" s="34"/>
      <c r="F208" s="34"/>
      <c r="G208" s="38"/>
    </row>
    <row r="209" spans="1:7" s="29" customFormat="1" ht="30" customHeight="1" x14ac:dyDescent="0.25">
      <c r="A209" s="35" t="s">
        <v>16</v>
      </c>
      <c r="B209" s="9" t="s">
        <v>202</v>
      </c>
      <c r="C209" s="36">
        <f>(5.28*2)*10.76</f>
        <v>113.62560000000001</v>
      </c>
      <c r="D209" s="37" t="s">
        <v>67</v>
      </c>
      <c r="E209" s="34"/>
      <c r="F209" s="34">
        <f>C209*E209</f>
        <v>0</v>
      </c>
      <c r="G209" s="24"/>
    </row>
    <row r="210" spans="1:7" s="29" customFormat="1" ht="46.5" customHeight="1" x14ac:dyDescent="0.25">
      <c r="A210" s="35" t="s">
        <v>19</v>
      </c>
      <c r="B210" s="9" t="s">
        <v>203</v>
      </c>
      <c r="C210" s="36">
        <f>3.2*2</f>
        <v>6.4</v>
      </c>
      <c r="D210" s="37" t="s">
        <v>18</v>
      </c>
      <c r="E210" s="34"/>
      <c r="F210" s="34">
        <f>C210*E210</f>
        <v>0</v>
      </c>
      <c r="G210" s="24">
        <f>SUM(F209:F210)</f>
        <v>0</v>
      </c>
    </row>
    <row r="211" spans="1:7" s="29" customFormat="1" ht="15" customHeight="1" x14ac:dyDescent="0.25">
      <c r="A211" s="67"/>
      <c r="B211" s="26"/>
      <c r="C211" s="34"/>
      <c r="D211" s="68"/>
      <c r="E211" s="27"/>
      <c r="F211" s="34"/>
      <c r="G211" s="24"/>
    </row>
    <row r="212" spans="1:7" s="29" customFormat="1" x14ac:dyDescent="0.25">
      <c r="A212" s="69"/>
      <c r="B212" s="132" t="s">
        <v>204</v>
      </c>
      <c r="C212" s="132"/>
      <c r="D212" s="132"/>
      <c r="E212" s="132"/>
      <c r="F212" s="70" t="s">
        <v>117</v>
      </c>
      <c r="G212" s="24">
        <f>SUM(G150:G210)</f>
        <v>0</v>
      </c>
    </row>
    <row r="213" spans="1:7" s="29" customFormat="1" x14ac:dyDescent="0.25">
      <c r="A213" s="69"/>
      <c r="B213" s="28"/>
      <c r="C213" s="28"/>
      <c r="D213" s="28"/>
      <c r="E213" s="28"/>
      <c r="F213" s="70"/>
      <c r="G213" s="24"/>
    </row>
    <row r="214" spans="1:7" s="72" customFormat="1" x14ac:dyDescent="0.25">
      <c r="A214" s="30"/>
      <c r="B214" s="46" t="s">
        <v>205</v>
      </c>
      <c r="C214" s="32"/>
      <c r="D214" s="33"/>
      <c r="E214" s="71"/>
      <c r="F214" s="66"/>
      <c r="G214" s="66"/>
    </row>
    <row r="215" spans="1:7" s="72" customFormat="1" x14ac:dyDescent="0.25">
      <c r="A215" s="30"/>
      <c r="B215" s="46"/>
      <c r="C215" s="32"/>
      <c r="D215" s="33"/>
      <c r="E215" s="71"/>
      <c r="F215" s="66"/>
      <c r="G215" s="66"/>
    </row>
    <row r="216" spans="1:7" s="72" customFormat="1" x14ac:dyDescent="0.25">
      <c r="A216" s="30" t="s">
        <v>14</v>
      </c>
      <c r="B216" s="31" t="s">
        <v>146</v>
      </c>
      <c r="C216" s="32"/>
      <c r="D216" s="33"/>
      <c r="E216" s="71"/>
      <c r="F216" s="66"/>
      <c r="G216" s="66"/>
    </row>
    <row r="217" spans="1:7" s="66" customFormat="1" ht="45" x14ac:dyDescent="0.25">
      <c r="A217" s="35" t="s">
        <v>16</v>
      </c>
      <c r="B217" s="9" t="s">
        <v>17</v>
      </c>
      <c r="C217" s="36">
        <v>22</v>
      </c>
      <c r="D217" s="37" t="s">
        <v>18</v>
      </c>
      <c r="E217" s="34"/>
      <c r="F217" s="34">
        <f t="shared" ref="F217:F232" si="10">C217*E217</f>
        <v>0</v>
      </c>
    </row>
    <row r="218" spans="1:7" s="72" customFormat="1" ht="30" x14ac:dyDescent="0.25">
      <c r="A218" s="35" t="s">
        <v>19</v>
      </c>
      <c r="B218" s="9" t="s">
        <v>147</v>
      </c>
      <c r="C218" s="36">
        <v>36</v>
      </c>
      <c r="D218" s="37" t="s">
        <v>34</v>
      </c>
      <c r="E218" s="34"/>
      <c r="F218" s="34">
        <f t="shared" si="10"/>
        <v>0</v>
      </c>
      <c r="G218" s="66"/>
    </row>
    <row r="219" spans="1:7" s="72" customFormat="1" ht="30" x14ac:dyDescent="0.25">
      <c r="A219" s="35" t="s">
        <v>22</v>
      </c>
      <c r="B219" s="9" t="s">
        <v>206</v>
      </c>
      <c r="C219" s="36">
        <v>14</v>
      </c>
      <c r="D219" s="37" t="s">
        <v>34</v>
      </c>
      <c r="E219" s="34"/>
      <c r="F219" s="34">
        <f t="shared" si="10"/>
        <v>0</v>
      </c>
      <c r="G219" s="66"/>
    </row>
    <row r="220" spans="1:7" s="72" customFormat="1" ht="30" x14ac:dyDescent="0.25">
      <c r="A220" s="35" t="s">
        <v>25</v>
      </c>
      <c r="B220" s="9" t="s">
        <v>207</v>
      </c>
      <c r="C220" s="36">
        <v>8</v>
      </c>
      <c r="D220" s="37" t="s">
        <v>34</v>
      </c>
      <c r="E220" s="34"/>
      <c r="F220" s="34">
        <f t="shared" si="10"/>
        <v>0</v>
      </c>
      <c r="G220" s="66"/>
    </row>
    <row r="221" spans="1:7" s="72" customFormat="1" ht="30" x14ac:dyDescent="0.25">
      <c r="A221" s="35" t="s">
        <v>27</v>
      </c>
      <c r="B221" s="9" t="s">
        <v>208</v>
      </c>
      <c r="C221" s="36">
        <v>8</v>
      </c>
      <c r="D221" s="37" t="s">
        <v>34</v>
      </c>
      <c r="E221" s="34"/>
      <c r="F221" s="34">
        <f t="shared" si="10"/>
        <v>0</v>
      </c>
      <c r="G221" s="66"/>
    </row>
    <row r="222" spans="1:7" s="72" customFormat="1" x14ac:dyDescent="0.25">
      <c r="A222" s="35" t="s">
        <v>30</v>
      </c>
      <c r="B222" s="39" t="s">
        <v>209</v>
      </c>
      <c r="C222" s="36">
        <f>(1.85*0.6)*8</f>
        <v>8.8800000000000008</v>
      </c>
      <c r="D222" s="37" t="s">
        <v>29</v>
      </c>
      <c r="E222" s="34"/>
      <c r="F222" s="34">
        <f t="shared" si="10"/>
        <v>0</v>
      </c>
      <c r="G222" s="66"/>
    </row>
    <row r="223" spans="1:7" s="72" customFormat="1" x14ac:dyDescent="0.25">
      <c r="A223" s="35" t="s">
        <v>32</v>
      </c>
      <c r="B223" s="39" t="s">
        <v>210</v>
      </c>
      <c r="C223" s="36">
        <v>8</v>
      </c>
      <c r="D223" s="37" t="s">
        <v>34</v>
      </c>
      <c r="E223" s="34"/>
      <c r="F223" s="34">
        <f t="shared" si="10"/>
        <v>0</v>
      </c>
      <c r="G223" s="66"/>
    </row>
    <row r="224" spans="1:7" s="72" customFormat="1" ht="30" x14ac:dyDescent="0.25">
      <c r="A224" s="35" t="s">
        <v>35</v>
      </c>
      <c r="B224" s="9" t="s">
        <v>211</v>
      </c>
      <c r="C224" s="36">
        <f>7.7*8</f>
        <v>61.6</v>
      </c>
      <c r="D224" s="37" t="s">
        <v>29</v>
      </c>
      <c r="E224" s="34"/>
      <c r="F224" s="34">
        <f t="shared" si="10"/>
        <v>0</v>
      </c>
      <c r="G224" s="66"/>
    </row>
    <row r="225" spans="1:7" s="72" customFormat="1" x14ac:dyDescent="0.25">
      <c r="A225" s="35" t="s">
        <v>37</v>
      </c>
      <c r="B225" s="39" t="s">
        <v>157</v>
      </c>
      <c r="C225" s="36">
        <v>332.35</v>
      </c>
      <c r="D225" s="37" t="s">
        <v>29</v>
      </c>
      <c r="E225" s="34"/>
      <c r="F225" s="34">
        <f t="shared" si="10"/>
        <v>0</v>
      </c>
      <c r="G225" s="66"/>
    </row>
    <row r="226" spans="1:7" s="72" customFormat="1" x14ac:dyDescent="0.25">
      <c r="A226" s="35" t="s">
        <v>39</v>
      </c>
      <c r="B226" s="39" t="s">
        <v>158</v>
      </c>
      <c r="C226" s="36">
        <v>3.8</v>
      </c>
      <c r="D226" s="37" t="s">
        <v>29</v>
      </c>
      <c r="E226" s="34"/>
      <c r="F226" s="34">
        <f t="shared" si="10"/>
        <v>0</v>
      </c>
      <c r="G226" s="66"/>
    </row>
    <row r="227" spans="1:7" s="72" customFormat="1" x14ac:dyDescent="0.25">
      <c r="A227" s="35" t="s">
        <v>41</v>
      </c>
      <c r="B227" s="39" t="s">
        <v>42</v>
      </c>
      <c r="C227" s="36">
        <v>8</v>
      </c>
      <c r="D227" s="37" t="s">
        <v>34</v>
      </c>
      <c r="E227" s="34"/>
      <c r="F227" s="34">
        <f t="shared" si="10"/>
        <v>0</v>
      </c>
      <c r="G227" s="66"/>
    </row>
    <row r="228" spans="1:7" s="72" customFormat="1" x14ac:dyDescent="0.25">
      <c r="A228" s="35" t="s">
        <v>43</v>
      </c>
      <c r="B228" s="39" t="s">
        <v>44</v>
      </c>
      <c r="C228" s="40">
        <v>8</v>
      </c>
      <c r="D228" s="37" t="s">
        <v>34</v>
      </c>
      <c r="E228" s="34"/>
      <c r="F228" s="34">
        <f t="shared" si="10"/>
        <v>0</v>
      </c>
      <c r="G228" s="66"/>
    </row>
    <row r="229" spans="1:7" s="72" customFormat="1" x14ac:dyDescent="0.25">
      <c r="A229" s="35" t="s">
        <v>45</v>
      </c>
      <c r="B229" s="39" t="s">
        <v>46</v>
      </c>
      <c r="C229" s="40">
        <v>8</v>
      </c>
      <c r="D229" s="37" t="s">
        <v>34</v>
      </c>
      <c r="E229" s="34"/>
      <c r="F229" s="34">
        <f t="shared" si="10"/>
        <v>0</v>
      </c>
      <c r="G229" s="66"/>
    </row>
    <row r="230" spans="1:7" s="72" customFormat="1" x14ac:dyDescent="0.25">
      <c r="A230" s="35" t="s">
        <v>47</v>
      </c>
      <c r="B230" s="39" t="s">
        <v>162</v>
      </c>
      <c r="C230" s="40">
        <f>(C217*0.05)+(C222*0.04)+(C224*0.04)+(C225*0.15)+(C226*0.15)</f>
        <v>54.341699999999996</v>
      </c>
      <c r="D230" s="37" t="s">
        <v>49</v>
      </c>
      <c r="E230" s="34"/>
      <c r="F230" s="34">
        <f t="shared" si="10"/>
        <v>0</v>
      </c>
      <c r="G230" s="66"/>
    </row>
    <row r="231" spans="1:7" s="72" customFormat="1" ht="30" x14ac:dyDescent="0.25">
      <c r="A231" s="35" t="s">
        <v>50</v>
      </c>
      <c r="B231" s="9" t="s">
        <v>48</v>
      </c>
      <c r="C231" s="40">
        <f>C230</f>
        <v>54.341699999999996</v>
      </c>
      <c r="D231" s="37" t="s">
        <v>49</v>
      </c>
      <c r="E231" s="34"/>
      <c r="F231" s="34">
        <f t="shared" si="10"/>
        <v>0</v>
      </c>
      <c r="G231" s="66"/>
    </row>
    <row r="232" spans="1:7" s="72" customFormat="1" x14ac:dyDescent="0.25">
      <c r="A232" s="35" t="s">
        <v>160</v>
      </c>
      <c r="B232" s="39" t="s">
        <v>51</v>
      </c>
      <c r="C232" s="40">
        <f>C231</f>
        <v>54.341699999999996</v>
      </c>
      <c r="D232" s="37" t="s">
        <v>49</v>
      </c>
      <c r="E232" s="34"/>
      <c r="F232" s="34">
        <f t="shared" si="10"/>
        <v>0</v>
      </c>
      <c r="G232" s="24">
        <f>SUM(F217:F232)</f>
        <v>0</v>
      </c>
    </row>
    <row r="233" spans="1:7" s="72" customFormat="1" x14ac:dyDescent="0.25">
      <c r="A233" s="35"/>
      <c r="B233" s="39"/>
      <c r="C233" s="36"/>
      <c r="D233" s="37"/>
      <c r="E233" s="71"/>
      <c r="F233" s="66"/>
      <c r="G233" s="66"/>
    </row>
    <row r="234" spans="1:7" s="72" customFormat="1" x14ac:dyDescent="0.25">
      <c r="A234" s="35"/>
      <c r="B234" s="39"/>
      <c r="C234" s="36"/>
      <c r="D234" s="37"/>
      <c r="E234" s="71"/>
      <c r="F234" s="66"/>
      <c r="G234" s="66"/>
    </row>
    <row r="235" spans="1:7" s="72" customFormat="1" x14ac:dyDescent="0.25">
      <c r="A235" s="35"/>
      <c r="B235" s="39"/>
      <c r="C235" s="36"/>
      <c r="D235" s="37"/>
      <c r="E235" s="71"/>
      <c r="F235" s="66"/>
      <c r="G235" s="66"/>
    </row>
    <row r="236" spans="1:7" s="72" customFormat="1" x14ac:dyDescent="0.25">
      <c r="A236" s="35"/>
      <c r="B236" s="39"/>
      <c r="C236" s="36"/>
      <c r="D236" s="37"/>
      <c r="E236" s="71"/>
      <c r="F236" s="66"/>
      <c r="G236" s="66"/>
    </row>
    <row r="237" spans="1:7" s="72" customFormat="1" x14ac:dyDescent="0.25">
      <c r="A237" s="30" t="s">
        <v>52</v>
      </c>
      <c r="B237" s="31" t="s">
        <v>165</v>
      </c>
      <c r="C237" s="40"/>
      <c r="D237" s="37"/>
      <c r="E237" s="71"/>
      <c r="F237" s="66"/>
      <c r="G237" s="66"/>
    </row>
    <row r="238" spans="1:7" s="72" customFormat="1" ht="30" x14ac:dyDescent="0.25">
      <c r="A238" s="35" t="s">
        <v>16</v>
      </c>
      <c r="B238" s="9" t="s">
        <v>166</v>
      </c>
      <c r="C238" s="36">
        <v>0.97</v>
      </c>
      <c r="D238" s="37" t="s">
        <v>49</v>
      </c>
      <c r="E238" s="34"/>
      <c r="F238" s="34">
        <f>C238*E238</f>
        <v>0</v>
      </c>
      <c r="G238" s="34"/>
    </row>
    <row r="239" spans="1:7" s="72" customFormat="1" ht="30" x14ac:dyDescent="0.25">
      <c r="A239" s="35" t="s">
        <v>19</v>
      </c>
      <c r="B239" s="9" t="s">
        <v>167</v>
      </c>
      <c r="C239" s="36">
        <v>0.55000000000000004</v>
      </c>
      <c r="D239" s="37" t="s">
        <v>49</v>
      </c>
      <c r="E239" s="34"/>
      <c r="F239" s="34">
        <f>C239*E239</f>
        <v>0</v>
      </c>
      <c r="G239" s="34"/>
    </row>
    <row r="240" spans="1:7" s="72" customFormat="1" ht="30" x14ac:dyDescent="0.25">
      <c r="A240" s="35" t="s">
        <v>22</v>
      </c>
      <c r="B240" s="9" t="s">
        <v>168</v>
      </c>
      <c r="C240" s="36">
        <v>0.09</v>
      </c>
      <c r="D240" s="37" t="s">
        <v>49</v>
      </c>
      <c r="E240" s="34"/>
      <c r="F240" s="34">
        <f>C240*E240</f>
        <v>0</v>
      </c>
      <c r="G240" s="34"/>
    </row>
    <row r="241" spans="1:7" s="72" customFormat="1" ht="30" x14ac:dyDescent="0.25">
      <c r="A241" s="35" t="s">
        <v>25</v>
      </c>
      <c r="B241" s="9" t="s">
        <v>212</v>
      </c>
      <c r="C241" s="36">
        <v>0.56999999999999995</v>
      </c>
      <c r="D241" s="37" t="s">
        <v>49</v>
      </c>
      <c r="E241" s="34"/>
      <c r="F241" s="34">
        <f>C241*E241</f>
        <v>0</v>
      </c>
      <c r="G241" s="24">
        <f>SUM(F238:F241)</f>
        <v>0</v>
      </c>
    </row>
    <row r="242" spans="1:7" s="72" customFormat="1" x14ac:dyDescent="0.25">
      <c r="A242" s="35"/>
      <c r="B242" s="39"/>
      <c r="C242" s="36"/>
      <c r="D242" s="37"/>
      <c r="E242" s="71"/>
      <c r="F242" s="66"/>
      <c r="G242" s="66"/>
    </row>
    <row r="243" spans="1:7" s="72" customFormat="1" x14ac:dyDescent="0.25">
      <c r="A243" s="30" t="s">
        <v>55</v>
      </c>
      <c r="B243" s="31" t="s">
        <v>213</v>
      </c>
      <c r="C243" s="40"/>
      <c r="D243" s="37"/>
      <c r="E243" s="71"/>
      <c r="F243" s="66"/>
      <c r="G243" s="66"/>
    </row>
    <row r="244" spans="1:7" s="72" customFormat="1" ht="30" x14ac:dyDescent="0.25">
      <c r="A244" s="35" t="s">
        <v>16</v>
      </c>
      <c r="B244" s="9" t="s">
        <v>171</v>
      </c>
      <c r="C244" s="36">
        <f>358.78+3.12</f>
        <v>361.9</v>
      </c>
      <c r="D244" s="37" t="s">
        <v>29</v>
      </c>
      <c r="E244" s="34"/>
      <c r="F244" s="34">
        <f>C244*E244</f>
        <v>0</v>
      </c>
      <c r="G244" s="24">
        <f>SUM(F244)</f>
        <v>0</v>
      </c>
    </row>
    <row r="245" spans="1:7" s="72" customFormat="1" x14ac:dyDescent="0.25">
      <c r="A245" s="35"/>
      <c r="B245" s="39"/>
      <c r="C245" s="40"/>
      <c r="D245" s="66"/>
      <c r="E245" s="71"/>
      <c r="F245" s="66"/>
      <c r="G245" s="66"/>
    </row>
    <row r="246" spans="1:7" s="72" customFormat="1" x14ac:dyDescent="0.25">
      <c r="A246" s="30" t="s">
        <v>58</v>
      </c>
      <c r="B246" s="31" t="s">
        <v>172</v>
      </c>
      <c r="C246" s="40"/>
      <c r="D246" s="37"/>
      <c r="E246" s="71"/>
      <c r="F246" s="66"/>
      <c r="G246" s="66"/>
    </row>
    <row r="247" spans="1:7" s="72" customFormat="1" ht="30" x14ac:dyDescent="0.25">
      <c r="A247" s="35" t="s">
        <v>16</v>
      </c>
      <c r="B247" s="9" t="s">
        <v>214</v>
      </c>
      <c r="C247" s="40">
        <v>35.979999999999997</v>
      </c>
      <c r="D247" s="37" t="s">
        <v>29</v>
      </c>
      <c r="E247" s="73"/>
      <c r="F247" s="73">
        <f>C247*E247</f>
        <v>0</v>
      </c>
      <c r="G247" s="66"/>
    </row>
    <row r="248" spans="1:7" s="72" customFormat="1" ht="30" x14ac:dyDescent="0.25">
      <c r="A248" s="35" t="s">
        <v>19</v>
      </c>
      <c r="B248" s="9" t="s">
        <v>215</v>
      </c>
      <c r="C248" s="36">
        <v>35.979999999999997</v>
      </c>
      <c r="D248" s="37" t="s">
        <v>29</v>
      </c>
      <c r="E248" s="73"/>
      <c r="F248" s="73">
        <f>C248*E248</f>
        <v>0</v>
      </c>
      <c r="G248" s="66"/>
    </row>
    <row r="249" spans="1:7" s="72" customFormat="1" ht="30" x14ac:dyDescent="0.25">
      <c r="A249" s="35" t="s">
        <v>22</v>
      </c>
      <c r="B249" s="9" t="s">
        <v>216</v>
      </c>
      <c r="C249" s="36">
        <v>125.9</v>
      </c>
      <c r="D249" s="37" t="s">
        <v>18</v>
      </c>
      <c r="E249" s="73"/>
      <c r="F249" s="73">
        <f>C249*E249</f>
        <v>0</v>
      </c>
      <c r="G249" s="24">
        <f>SUM(F247:F249)</f>
        <v>0</v>
      </c>
    </row>
    <row r="250" spans="1:7" s="72" customFormat="1" x14ac:dyDescent="0.25">
      <c r="A250" s="35"/>
      <c r="B250" s="39"/>
      <c r="C250" s="40"/>
      <c r="D250" s="37"/>
      <c r="E250" s="71"/>
      <c r="F250" s="66"/>
      <c r="G250" s="66"/>
    </row>
    <row r="251" spans="1:7" s="72" customFormat="1" x14ac:dyDescent="0.25">
      <c r="A251" s="30" t="s">
        <v>68</v>
      </c>
      <c r="B251" s="31" t="s">
        <v>176</v>
      </c>
      <c r="C251" s="40"/>
      <c r="D251" s="37"/>
      <c r="E251" s="71"/>
      <c r="F251" s="66"/>
      <c r="G251" s="66"/>
    </row>
    <row r="252" spans="1:7" s="72" customFormat="1" ht="45" x14ac:dyDescent="0.25">
      <c r="A252" s="35" t="s">
        <v>16</v>
      </c>
      <c r="B252" s="9" t="s">
        <v>177</v>
      </c>
      <c r="C252" s="36">
        <f>3.32*8</f>
        <v>26.56</v>
      </c>
      <c r="D252" s="37" t="s">
        <v>29</v>
      </c>
      <c r="E252" s="73"/>
      <c r="F252" s="73">
        <f>C252*E252</f>
        <v>0</v>
      </c>
      <c r="G252" s="24">
        <f>SUM(F252)</f>
        <v>0</v>
      </c>
    </row>
    <row r="253" spans="1:7" s="72" customFormat="1" x14ac:dyDescent="0.25">
      <c r="A253" s="35"/>
      <c r="B253" s="9"/>
      <c r="C253" s="36"/>
      <c r="D253" s="37"/>
      <c r="E253" s="73"/>
      <c r="F253" s="73"/>
      <c r="G253" s="24"/>
    </row>
    <row r="254" spans="1:7" s="72" customFormat="1" x14ac:dyDescent="0.25">
      <c r="A254" s="30" t="s">
        <v>76</v>
      </c>
      <c r="B254" s="31" t="s">
        <v>178</v>
      </c>
      <c r="C254" s="40"/>
      <c r="D254" s="37"/>
      <c r="E254" s="71"/>
      <c r="F254" s="66"/>
      <c r="G254" s="66"/>
    </row>
    <row r="255" spans="1:7" s="72" customFormat="1" ht="30" x14ac:dyDescent="0.25">
      <c r="A255" s="35" t="s">
        <v>16</v>
      </c>
      <c r="B255" s="9" t="s">
        <v>217</v>
      </c>
      <c r="C255" s="36">
        <v>6.46</v>
      </c>
      <c r="D255" s="37" t="s">
        <v>29</v>
      </c>
      <c r="E255" s="73"/>
      <c r="F255" s="73">
        <f t="shared" ref="F255:F260" si="11">C255*E255</f>
        <v>0</v>
      </c>
      <c r="G255" s="66"/>
    </row>
    <row r="256" spans="1:7" s="72" customFormat="1" ht="30" x14ac:dyDescent="0.25">
      <c r="A256" s="35" t="s">
        <v>19</v>
      </c>
      <c r="B256" s="9" t="s">
        <v>180</v>
      </c>
      <c r="C256" s="36">
        <v>27.2</v>
      </c>
      <c r="D256" s="37" t="s">
        <v>18</v>
      </c>
      <c r="E256" s="73"/>
      <c r="F256" s="73">
        <f t="shared" si="11"/>
        <v>0</v>
      </c>
      <c r="G256" s="66"/>
    </row>
    <row r="257" spans="1:7" s="72" customFormat="1" ht="30" x14ac:dyDescent="0.25">
      <c r="A257" s="35" t="s">
        <v>22</v>
      </c>
      <c r="B257" s="9" t="s">
        <v>181</v>
      </c>
      <c r="C257" s="40">
        <v>368.19</v>
      </c>
      <c r="D257" s="37" t="s">
        <v>29</v>
      </c>
      <c r="E257" s="73"/>
      <c r="F257" s="73">
        <f t="shared" si="11"/>
        <v>0</v>
      </c>
      <c r="G257" s="66"/>
    </row>
    <row r="258" spans="1:7" s="72" customFormat="1" ht="30" x14ac:dyDescent="0.25">
      <c r="A258" s="35" t="s">
        <v>25</v>
      </c>
      <c r="B258" s="9" t="s">
        <v>218</v>
      </c>
      <c r="C258" s="36">
        <f>7.3*8</f>
        <v>58.4</v>
      </c>
      <c r="D258" s="37" t="s">
        <v>29</v>
      </c>
      <c r="E258" s="73"/>
      <c r="F258" s="73">
        <f t="shared" si="11"/>
        <v>0</v>
      </c>
      <c r="G258" s="66"/>
    </row>
    <row r="259" spans="1:7" s="72" customFormat="1" ht="30" x14ac:dyDescent="0.25">
      <c r="A259" s="35" t="s">
        <v>27</v>
      </c>
      <c r="B259" s="9" t="s">
        <v>219</v>
      </c>
      <c r="C259" s="36">
        <f>7.7*8</f>
        <v>61.6</v>
      </c>
      <c r="D259" s="37" t="s">
        <v>29</v>
      </c>
      <c r="E259" s="73"/>
      <c r="F259" s="73">
        <f t="shared" si="11"/>
        <v>0</v>
      </c>
      <c r="G259" s="66"/>
    </row>
    <row r="260" spans="1:7" s="72" customFormat="1" ht="30" x14ac:dyDescent="0.25">
      <c r="A260" s="35" t="s">
        <v>30</v>
      </c>
      <c r="B260" s="9" t="s">
        <v>184</v>
      </c>
      <c r="C260" s="36">
        <v>85.43</v>
      </c>
      <c r="D260" s="37" t="s">
        <v>67</v>
      </c>
      <c r="E260" s="73"/>
      <c r="F260" s="73">
        <f t="shared" si="11"/>
        <v>0</v>
      </c>
      <c r="G260" s="24">
        <f>SUM(F255:F260)</f>
        <v>0</v>
      </c>
    </row>
    <row r="261" spans="1:7" s="72" customFormat="1" x14ac:dyDescent="0.25">
      <c r="A261" s="35"/>
      <c r="B261" s="39"/>
      <c r="C261" s="40"/>
      <c r="D261" s="37"/>
      <c r="E261" s="71"/>
      <c r="F261" s="66"/>
      <c r="G261" s="66"/>
    </row>
    <row r="262" spans="1:7" s="72" customFormat="1" x14ac:dyDescent="0.25">
      <c r="A262" s="30" t="s">
        <v>84</v>
      </c>
      <c r="B262" s="31" t="s">
        <v>69</v>
      </c>
      <c r="C262" s="40"/>
      <c r="D262" s="37"/>
      <c r="E262" s="71"/>
      <c r="F262" s="66"/>
      <c r="G262" s="66"/>
    </row>
    <row r="263" spans="1:7" s="72" customFormat="1" ht="30" x14ac:dyDescent="0.25">
      <c r="A263" s="35" t="s">
        <v>16</v>
      </c>
      <c r="B263" s="9" t="s">
        <v>220</v>
      </c>
      <c r="C263" s="40">
        <v>16</v>
      </c>
      <c r="D263" s="37" t="s">
        <v>34</v>
      </c>
      <c r="E263" s="73"/>
      <c r="F263" s="73">
        <f>C263*E263</f>
        <v>0</v>
      </c>
      <c r="G263" s="66"/>
    </row>
    <row r="264" spans="1:7" s="72" customFormat="1" ht="30" x14ac:dyDescent="0.25">
      <c r="A264" s="35" t="s">
        <v>19</v>
      </c>
      <c r="B264" s="9" t="s">
        <v>221</v>
      </c>
      <c r="C264" s="40">
        <v>18</v>
      </c>
      <c r="D264" s="37" t="s">
        <v>34</v>
      </c>
      <c r="E264" s="73"/>
      <c r="F264" s="73">
        <f>C264*E264</f>
        <v>0</v>
      </c>
      <c r="G264" s="66"/>
    </row>
    <row r="265" spans="1:7" s="72" customFormat="1" ht="45" x14ac:dyDescent="0.25">
      <c r="A265" s="35" t="s">
        <v>22</v>
      </c>
      <c r="B265" s="9" t="s">
        <v>187</v>
      </c>
      <c r="C265" s="40">
        <v>1</v>
      </c>
      <c r="D265" s="37" t="s">
        <v>34</v>
      </c>
      <c r="E265" s="73"/>
      <c r="F265" s="73">
        <f>C265*E265</f>
        <v>0</v>
      </c>
      <c r="G265" s="66"/>
    </row>
    <row r="266" spans="1:7" s="72" customFormat="1" ht="45" x14ac:dyDescent="0.25">
      <c r="A266" s="35" t="s">
        <v>25</v>
      </c>
      <c r="B266" s="9" t="s">
        <v>222</v>
      </c>
      <c r="C266" s="36">
        <v>14</v>
      </c>
      <c r="D266" s="37" t="s">
        <v>21</v>
      </c>
      <c r="E266" s="73"/>
      <c r="F266" s="73">
        <f>C266*E266</f>
        <v>0</v>
      </c>
      <c r="G266" s="66"/>
    </row>
    <row r="267" spans="1:7" s="72" customFormat="1" ht="45" x14ac:dyDescent="0.25">
      <c r="A267" s="35" t="s">
        <v>27</v>
      </c>
      <c r="B267" s="9" t="s">
        <v>189</v>
      </c>
      <c r="C267" s="36">
        <f>(0.9*2.1)*2</f>
        <v>3.7800000000000002</v>
      </c>
      <c r="D267" s="37" t="s">
        <v>29</v>
      </c>
      <c r="E267" s="73"/>
      <c r="F267" s="73">
        <f>C267*E267</f>
        <v>0</v>
      </c>
      <c r="G267" s="24">
        <f>SUM(F263:F267)</f>
        <v>0</v>
      </c>
    </row>
    <row r="268" spans="1:7" s="72" customFormat="1" x14ac:dyDescent="0.25">
      <c r="A268" s="35"/>
      <c r="B268" s="39"/>
      <c r="C268" s="40"/>
      <c r="D268" s="37"/>
      <c r="E268" s="71"/>
      <c r="F268" s="66"/>
      <c r="G268" s="66"/>
    </row>
    <row r="269" spans="1:7" s="72" customFormat="1" x14ac:dyDescent="0.25">
      <c r="A269" s="30" t="s">
        <v>93</v>
      </c>
      <c r="B269" s="31" t="s">
        <v>77</v>
      </c>
      <c r="C269" s="40"/>
      <c r="D269" s="37"/>
      <c r="E269" s="71"/>
      <c r="F269" s="66"/>
      <c r="G269" s="66"/>
    </row>
    <row r="270" spans="1:7" s="72" customFormat="1" ht="45" x14ac:dyDescent="0.25">
      <c r="A270" s="35" t="s">
        <v>16</v>
      </c>
      <c r="B270" s="9" t="s">
        <v>190</v>
      </c>
      <c r="C270" s="40">
        <f>(0.7*2)+(0.74*2)*10</f>
        <v>16.2</v>
      </c>
      <c r="D270" s="37" t="s">
        <v>18</v>
      </c>
      <c r="E270" s="73"/>
      <c r="F270" s="73">
        <f t="shared" ref="F270:F276" si="12">C270*E270</f>
        <v>0</v>
      </c>
      <c r="G270" s="66"/>
    </row>
    <row r="271" spans="1:7" s="72" customFormat="1" ht="45" x14ac:dyDescent="0.25">
      <c r="A271" s="35" t="s">
        <v>19</v>
      </c>
      <c r="B271" s="9" t="s">
        <v>191</v>
      </c>
      <c r="C271" s="40">
        <f>(0.73*2)+(0.92*2)*10</f>
        <v>19.860000000000003</v>
      </c>
      <c r="D271" s="37" t="s">
        <v>18</v>
      </c>
      <c r="E271" s="73"/>
      <c r="F271" s="73">
        <f t="shared" si="12"/>
        <v>0</v>
      </c>
      <c r="G271" s="66"/>
    </row>
    <row r="272" spans="1:7" s="72" customFormat="1" ht="30" x14ac:dyDescent="0.25">
      <c r="A272" s="35" t="s">
        <v>22</v>
      </c>
      <c r="B272" s="9" t="s">
        <v>192</v>
      </c>
      <c r="C272" s="40">
        <f>(1.2*2)+(1.4*2)*12</f>
        <v>35.999999999999993</v>
      </c>
      <c r="D272" s="37" t="s">
        <v>18</v>
      </c>
      <c r="E272" s="73"/>
      <c r="F272" s="73">
        <f t="shared" si="12"/>
        <v>0</v>
      </c>
      <c r="G272" s="66"/>
    </row>
    <row r="273" spans="1:7" s="72" customFormat="1" ht="30" x14ac:dyDescent="0.25">
      <c r="A273" s="35" t="s">
        <v>25</v>
      </c>
      <c r="B273" s="9" t="s">
        <v>193</v>
      </c>
      <c r="C273" s="40">
        <f>(1.75*2)+(1.4*2)*12</f>
        <v>37.099999999999994</v>
      </c>
      <c r="D273" s="37" t="s">
        <v>18</v>
      </c>
      <c r="E273" s="73"/>
      <c r="F273" s="73">
        <f t="shared" si="12"/>
        <v>0</v>
      </c>
      <c r="G273" s="66"/>
    </row>
    <row r="274" spans="1:7" s="72" customFormat="1" ht="30" x14ac:dyDescent="0.25">
      <c r="A274" s="35" t="s">
        <v>27</v>
      </c>
      <c r="B274" s="9" t="s">
        <v>223</v>
      </c>
      <c r="C274" s="40">
        <f>(1.2*1.4*12)*10.76</f>
        <v>216.92159999999998</v>
      </c>
      <c r="D274" s="37" t="s">
        <v>67</v>
      </c>
      <c r="E274" s="73"/>
      <c r="F274" s="73">
        <f t="shared" si="12"/>
        <v>0</v>
      </c>
      <c r="G274" s="66"/>
    </row>
    <row r="275" spans="1:7" s="72" customFormat="1" ht="30" x14ac:dyDescent="0.25">
      <c r="A275" s="35" t="s">
        <v>30</v>
      </c>
      <c r="B275" s="9" t="s">
        <v>195</v>
      </c>
      <c r="C275" s="40">
        <f>(1.75*1.4*12)*10.76</f>
        <v>316.34399999999999</v>
      </c>
      <c r="D275" s="37" t="s">
        <v>67</v>
      </c>
      <c r="E275" s="73"/>
      <c r="F275" s="73">
        <f t="shared" si="12"/>
        <v>0</v>
      </c>
      <c r="G275" s="66"/>
    </row>
    <row r="276" spans="1:7" s="72" customFormat="1" ht="30" x14ac:dyDescent="0.25">
      <c r="A276" s="35" t="s">
        <v>32</v>
      </c>
      <c r="B276" s="9" t="s">
        <v>224</v>
      </c>
      <c r="C276" s="40">
        <f>(0.9*0.3*16)/0.0929</f>
        <v>46.501614639397204</v>
      </c>
      <c r="D276" s="37" t="s">
        <v>29</v>
      </c>
      <c r="E276" s="73"/>
      <c r="F276" s="73">
        <f t="shared" si="12"/>
        <v>0</v>
      </c>
      <c r="G276" s="24">
        <f>SUM(F270:F276)</f>
        <v>0</v>
      </c>
    </row>
    <row r="277" spans="1:7" s="72" customFormat="1" x14ac:dyDescent="0.25">
      <c r="A277" s="35"/>
      <c r="B277" s="39"/>
      <c r="C277" s="36"/>
      <c r="D277" s="37"/>
      <c r="E277" s="71"/>
      <c r="F277" s="66"/>
      <c r="G277" s="66"/>
    </row>
    <row r="278" spans="1:7" s="72" customFormat="1" x14ac:dyDescent="0.25">
      <c r="A278" s="30" t="s">
        <v>98</v>
      </c>
      <c r="B278" s="31" t="s">
        <v>225</v>
      </c>
      <c r="C278" s="40"/>
      <c r="D278" s="37"/>
      <c r="E278" s="71"/>
      <c r="F278" s="66"/>
      <c r="G278" s="66"/>
    </row>
    <row r="279" spans="1:7" s="72" customFormat="1" x14ac:dyDescent="0.25">
      <c r="A279" s="35" t="s">
        <v>16</v>
      </c>
      <c r="B279" s="39" t="s">
        <v>86</v>
      </c>
      <c r="C279" s="40">
        <v>8</v>
      </c>
      <c r="D279" s="37" t="s">
        <v>21</v>
      </c>
      <c r="E279" s="73"/>
      <c r="F279" s="73">
        <f>C279*E279</f>
        <v>0</v>
      </c>
      <c r="G279" s="66"/>
    </row>
    <row r="280" spans="1:7" s="72" customFormat="1" x14ac:dyDescent="0.25">
      <c r="A280" s="35" t="s">
        <v>19</v>
      </c>
      <c r="B280" s="39" t="s">
        <v>87</v>
      </c>
      <c r="C280" s="40">
        <v>8</v>
      </c>
      <c r="D280" s="37" t="s">
        <v>21</v>
      </c>
      <c r="E280" s="73"/>
      <c r="F280" s="73">
        <f>C280*E280</f>
        <v>0</v>
      </c>
      <c r="G280" s="66"/>
    </row>
    <row r="281" spans="1:7" s="72" customFormat="1" ht="30" x14ac:dyDescent="0.25">
      <c r="A281" s="35" t="s">
        <v>22</v>
      </c>
      <c r="B281" s="9" t="s">
        <v>88</v>
      </c>
      <c r="C281" s="40">
        <v>8</v>
      </c>
      <c r="D281" s="37" t="s">
        <v>21</v>
      </c>
      <c r="E281" s="73"/>
      <c r="F281" s="73">
        <f>C281*E281</f>
        <v>0</v>
      </c>
      <c r="G281" s="66"/>
    </row>
    <row r="282" spans="1:7" s="72" customFormat="1" ht="30" x14ac:dyDescent="0.25">
      <c r="A282" s="37" t="s">
        <v>25</v>
      </c>
      <c r="B282" s="9" t="s">
        <v>197</v>
      </c>
      <c r="C282" s="36">
        <v>8</v>
      </c>
      <c r="D282" s="37" t="s">
        <v>21</v>
      </c>
      <c r="E282" s="73"/>
      <c r="F282" s="73">
        <f>C282*E282</f>
        <v>0</v>
      </c>
      <c r="G282" s="66"/>
    </row>
    <row r="283" spans="1:7" s="72" customFormat="1" x14ac:dyDescent="0.25">
      <c r="A283" s="35" t="s">
        <v>27</v>
      </c>
      <c r="B283" s="39" t="s">
        <v>92</v>
      </c>
      <c r="C283" s="48">
        <v>1</v>
      </c>
      <c r="D283" s="37" t="s">
        <v>24</v>
      </c>
      <c r="E283" s="73"/>
      <c r="F283" s="73">
        <f>C283*E283</f>
        <v>0</v>
      </c>
      <c r="G283" s="24">
        <f>SUM(F279:F283)</f>
        <v>0</v>
      </c>
    </row>
    <row r="284" spans="1:7" s="72" customFormat="1" x14ac:dyDescent="0.25">
      <c r="A284" s="35"/>
      <c r="B284" s="39"/>
      <c r="C284" s="36"/>
      <c r="D284" s="37"/>
      <c r="E284" s="71"/>
      <c r="F284" s="66"/>
      <c r="G284" s="66"/>
    </row>
    <row r="285" spans="1:7" s="72" customFormat="1" x14ac:dyDescent="0.25">
      <c r="A285" s="30" t="s">
        <v>102</v>
      </c>
      <c r="B285" s="31" t="s">
        <v>94</v>
      </c>
      <c r="C285" s="40"/>
      <c r="D285" s="37"/>
      <c r="E285" s="71"/>
      <c r="F285" s="66"/>
      <c r="G285" s="66"/>
    </row>
    <row r="286" spans="1:7" s="72" customFormat="1" ht="30" x14ac:dyDescent="0.25">
      <c r="A286" s="35" t="s">
        <v>16</v>
      </c>
      <c r="B286" s="9" t="s">
        <v>198</v>
      </c>
      <c r="C286" s="36">
        <f>1355.76+C244</f>
        <v>1717.6599999999999</v>
      </c>
      <c r="D286" s="37" t="s">
        <v>29</v>
      </c>
      <c r="E286" s="73"/>
      <c r="F286" s="73">
        <f>C286*E286</f>
        <v>0</v>
      </c>
      <c r="G286" s="66"/>
    </row>
    <row r="287" spans="1:7" s="72" customFormat="1" ht="30" x14ac:dyDescent="0.25">
      <c r="A287" s="35" t="s">
        <v>19</v>
      </c>
      <c r="B287" s="9" t="s">
        <v>199</v>
      </c>
      <c r="C287" s="36">
        <v>405.01</v>
      </c>
      <c r="D287" s="37" t="s">
        <v>29</v>
      </c>
      <c r="E287" s="73"/>
      <c r="F287" s="73">
        <f>C287*E287</f>
        <v>0</v>
      </c>
      <c r="G287" s="66"/>
    </row>
    <row r="288" spans="1:7" s="72" customFormat="1" ht="30" x14ac:dyDescent="0.25">
      <c r="A288" s="35" t="s">
        <v>22</v>
      </c>
      <c r="B288" s="9" t="s">
        <v>200</v>
      </c>
      <c r="C288" s="36">
        <v>12.04</v>
      </c>
      <c r="D288" s="37" t="s">
        <v>29</v>
      </c>
      <c r="E288" s="73"/>
      <c r="F288" s="73">
        <f>C288*E288</f>
        <v>0</v>
      </c>
      <c r="G288" s="24">
        <f>SUM(F286:F288)</f>
        <v>0</v>
      </c>
    </row>
    <row r="289" spans="1:7" s="72" customFormat="1" x14ac:dyDescent="0.25">
      <c r="A289" s="35"/>
      <c r="B289" s="39"/>
      <c r="C289" s="40"/>
      <c r="D289" s="66"/>
      <c r="E289" s="71"/>
      <c r="F289" s="66"/>
      <c r="G289" s="66"/>
    </row>
    <row r="290" spans="1:7" s="72" customFormat="1" x14ac:dyDescent="0.25">
      <c r="A290" s="30" t="s">
        <v>201</v>
      </c>
      <c r="B290" s="31" t="s">
        <v>99</v>
      </c>
      <c r="C290" s="40"/>
      <c r="D290" s="37"/>
      <c r="E290" s="71"/>
      <c r="F290" s="66"/>
      <c r="G290" s="66"/>
    </row>
    <row r="291" spans="1:7" s="72" customFormat="1" ht="45" x14ac:dyDescent="0.25">
      <c r="A291" s="35" t="s">
        <v>16</v>
      </c>
      <c r="B291" s="9" t="s">
        <v>202</v>
      </c>
      <c r="C291" s="36">
        <f>(5.28*2)*10.76</f>
        <v>113.62560000000001</v>
      </c>
      <c r="D291" s="37" t="s">
        <v>67</v>
      </c>
      <c r="E291" s="73"/>
      <c r="F291" s="73">
        <f>C291*E291</f>
        <v>0</v>
      </c>
      <c r="G291" s="66"/>
    </row>
    <row r="292" spans="1:7" s="72" customFormat="1" ht="45" x14ac:dyDescent="0.25">
      <c r="A292" s="35" t="s">
        <v>19</v>
      </c>
      <c r="B292" s="9" t="s">
        <v>226</v>
      </c>
      <c r="C292" s="36">
        <f>3.2*2</f>
        <v>6.4</v>
      </c>
      <c r="D292" s="37" t="s">
        <v>18</v>
      </c>
      <c r="E292" s="73"/>
      <c r="F292" s="73">
        <f>C292*E292</f>
        <v>0</v>
      </c>
      <c r="G292" s="24">
        <f>SUM(F291:F292)</f>
        <v>0</v>
      </c>
    </row>
    <row r="293" spans="1:7" s="72" customFormat="1" x14ac:dyDescent="0.25">
      <c r="A293" s="35"/>
      <c r="B293" s="9"/>
      <c r="C293" s="36"/>
      <c r="D293" s="37"/>
      <c r="E293" s="73"/>
      <c r="F293" s="73"/>
      <c r="G293" s="24"/>
    </row>
    <row r="294" spans="1:7" s="72" customFormat="1" x14ac:dyDescent="0.25">
      <c r="A294" s="30" t="s">
        <v>227</v>
      </c>
      <c r="B294" s="31" t="s">
        <v>103</v>
      </c>
      <c r="C294" s="74"/>
      <c r="D294" s="54"/>
      <c r="E294" s="75"/>
      <c r="F294" s="53"/>
      <c r="G294" s="24"/>
    </row>
    <row r="295" spans="1:7" s="72" customFormat="1" ht="30" x14ac:dyDescent="0.25">
      <c r="A295" s="35" t="s">
        <v>16</v>
      </c>
      <c r="B295" s="9" t="s">
        <v>228</v>
      </c>
      <c r="C295" s="73">
        <v>12</v>
      </c>
      <c r="D295" s="55" t="s">
        <v>34</v>
      </c>
      <c r="E295" s="73"/>
      <c r="F295" s="73">
        <f t="shared" ref="F295:F303" si="13">C295*E295</f>
        <v>0</v>
      </c>
      <c r="G295" s="24"/>
    </row>
    <row r="296" spans="1:7" s="72" customFormat="1" x14ac:dyDescent="0.25">
      <c r="A296" s="35" t="s">
        <v>19</v>
      </c>
      <c r="B296" s="39" t="s">
        <v>106</v>
      </c>
      <c r="C296" s="73">
        <v>50</v>
      </c>
      <c r="D296" s="54" t="s">
        <v>34</v>
      </c>
      <c r="E296" s="73"/>
      <c r="F296" s="73">
        <f t="shared" si="13"/>
        <v>0</v>
      </c>
      <c r="G296" s="24"/>
    </row>
    <row r="297" spans="1:7" s="72" customFormat="1" x14ac:dyDescent="0.25">
      <c r="A297" s="35" t="s">
        <v>22</v>
      </c>
      <c r="B297" s="39" t="s">
        <v>229</v>
      </c>
      <c r="C297" s="73">
        <v>50</v>
      </c>
      <c r="D297" s="54" t="s">
        <v>34</v>
      </c>
      <c r="E297" s="73"/>
      <c r="F297" s="73">
        <f t="shared" si="13"/>
        <v>0</v>
      </c>
      <c r="G297" s="24"/>
    </row>
    <row r="298" spans="1:7" s="72" customFormat="1" x14ac:dyDescent="0.25">
      <c r="A298" s="35" t="s">
        <v>25</v>
      </c>
      <c r="B298" s="39" t="s">
        <v>108</v>
      </c>
      <c r="C298" s="73">
        <v>46</v>
      </c>
      <c r="D298" s="54" t="s">
        <v>34</v>
      </c>
      <c r="E298" s="73"/>
      <c r="F298" s="73">
        <f t="shared" si="13"/>
        <v>0</v>
      </c>
      <c r="G298" s="24"/>
    </row>
    <row r="299" spans="1:7" s="72" customFormat="1" x14ac:dyDescent="0.25">
      <c r="A299" s="35" t="s">
        <v>27</v>
      </c>
      <c r="B299" s="39" t="s">
        <v>109</v>
      </c>
      <c r="C299" s="73">
        <v>5</v>
      </c>
      <c r="D299" s="54" t="s">
        <v>34</v>
      </c>
      <c r="E299" s="73"/>
      <c r="F299" s="73">
        <f t="shared" si="13"/>
        <v>0</v>
      </c>
      <c r="G299" s="24"/>
    </row>
    <row r="300" spans="1:7" s="72" customFormat="1" x14ac:dyDescent="0.25">
      <c r="A300" s="35" t="s">
        <v>30</v>
      </c>
      <c r="B300" s="39" t="s">
        <v>110</v>
      </c>
      <c r="C300" s="73">
        <v>4</v>
      </c>
      <c r="D300" s="54" t="s">
        <v>34</v>
      </c>
      <c r="E300" s="73"/>
      <c r="F300" s="73">
        <f t="shared" si="13"/>
        <v>0</v>
      </c>
      <c r="G300" s="24"/>
    </row>
    <row r="301" spans="1:7" s="72" customFormat="1" x14ac:dyDescent="0.25">
      <c r="A301" s="35" t="s">
        <v>32</v>
      </c>
      <c r="B301" s="39" t="s">
        <v>111</v>
      </c>
      <c r="C301" s="73">
        <v>44</v>
      </c>
      <c r="D301" s="54" t="s">
        <v>34</v>
      </c>
      <c r="E301" s="73"/>
      <c r="F301" s="73">
        <f t="shared" si="13"/>
        <v>0</v>
      </c>
      <c r="G301" s="24"/>
    </row>
    <row r="302" spans="1:7" s="72" customFormat="1" x14ac:dyDescent="0.25">
      <c r="A302" s="35" t="s">
        <v>35</v>
      </c>
      <c r="B302" s="39" t="s">
        <v>112</v>
      </c>
      <c r="C302" s="73">
        <v>4</v>
      </c>
      <c r="D302" s="54" t="s">
        <v>34</v>
      </c>
      <c r="E302" s="73"/>
      <c r="F302" s="73">
        <f t="shared" si="13"/>
        <v>0</v>
      </c>
      <c r="G302" s="24"/>
    </row>
    <row r="303" spans="1:7" s="72" customFormat="1" x14ac:dyDescent="0.25">
      <c r="A303" s="35" t="s">
        <v>37</v>
      </c>
      <c r="B303" s="39" t="s">
        <v>113</v>
      </c>
      <c r="C303" s="73">
        <v>5</v>
      </c>
      <c r="D303" s="54" t="s">
        <v>34</v>
      </c>
      <c r="E303" s="73"/>
      <c r="F303" s="73">
        <f t="shared" si="13"/>
        <v>0</v>
      </c>
      <c r="G303" s="24"/>
    </row>
    <row r="304" spans="1:7" s="72" customFormat="1" x14ac:dyDescent="0.25">
      <c r="A304" s="35" t="s">
        <v>39</v>
      </c>
      <c r="B304" s="39" t="s">
        <v>114</v>
      </c>
      <c r="C304" s="73">
        <v>30</v>
      </c>
      <c r="D304" s="54" t="s">
        <v>34</v>
      </c>
      <c r="E304" s="73"/>
      <c r="F304" s="73">
        <f>C304*E304</f>
        <v>0</v>
      </c>
      <c r="G304" s="24"/>
    </row>
    <row r="305" spans="1:7" s="72" customFormat="1" x14ac:dyDescent="0.25">
      <c r="A305" s="35" t="s">
        <v>41</v>
      </c>
      <c r="B305" s="39" t="s">
        <v>115</v>
      </c>
      <c r="C305" s="73">
        <v>30</v>
      </c>
      <c r="D305" s="54" t="s">
        <v>34</v>
      </c>
      <c r="E305" s="73"/>
      <c r="F305" s="73">
        <f>C305*E305</f>
        <v>0</v>
      </c>
      <c r="G305" s="24">
        <f>SUM(F295:F305)</f>
        <v>0</v>
      </c>
    </row>
    <row r="306" spans="1:7" s="72" customFormat="1" x14ac:dyDescent="0.25">
      <c r="A306" s="35"/>
      <c r="B306" s="39"/>
      <c r="C306" s="40"/>
      <c r="D306" s="37"/>
      <c r="E306" s="71"/>
      <c r="F306" s="66"/>
      <c r="G306" s="66"/>
    </row>
    <row r="307" spans="1:7" s="72" customFormat="1" x14ac:dyDescent="0.25">
      <c r="A307" s="35"/>
      <c r="B307" s="126" t="s">
        <v>230</v>
      </c>
      <c r="C307" s="126"/>
      <c r="D307" s="126"/>
      <c r="E307" s="126"/>
      <c r="F307" s="70" t="s">
        <v>117</v>
      </c>
      <c r="G307" s="24">
        <f>SUM(G232:G305)</f>
        <v>0</v>
      </c>
    </row>
    <row r="308" spans="1:7" s="72" customFormat="1" x14ac:dyDescent="0.25">
      <c r="A308" s="35"/>
      <c r="B308" s="76"/>
      <c r="C308" s="76"/>
      <c r="D308" s="76"/>
      <c r="E308" s="77"/>
      <c r="F308" s="66"/>
      <c r="G308" s="66"/>
    </row>
    <row r="309" spans="1:7" s="72" customFormat="1" x14ac:dyDescent="0.25">
      <c r="A309" s="30"/>
      <c r="B309" s="46" t="s">
        <v>231</v>
      </c>
      <c r="C309" s="32"/>
      <c r="D309" s="33"/>
      <c r="E309" s="71"/>
      <c r="F309" s="66"/>
      <c r="G309" s="66"/>
    </row>
    <row r="310" spans="1:7" s="72" customFormat="1" x14ac:dyDescent="0.25">
      <c r="A310" s="35"/>
      <c r="B310" s="39"/>
      <c r="C310" s="40"/>
      <c r="D310" s="37"/>
      <c r="E310" s="71"/>
      <c r="F310" s="66"/>
      <c r="G310" s="66"/>
    </row>
    <row r="311" spans="1:7" s="72" customFormat="1" x14ac:dyDescent="0.25">
      <c r="A311" s="30" t="s">
        <v>14</v>
      </c>
      <c r="B311" s="31" t="s">
        <v>146</v>
      </c>
      <c r="C311" s="32"/>
      <c r="D311" s="33"/>
      <c r="E311" s="71"/>
      <c r="F311" s="66"/>
      <c r="G311" s="66"/>
    </row>
    <row r="312" spans="1:7" s="66" customFormat="1" ht="45" x14ac:dyDescent="0.25">
      <c r="A312" s="35" t="s">
        <v>16</v>
      </c>
      <c r="B312" s="9" t="s">
        <v>17</v>
      </c>
      <c r="C312" s="36">
        <v>22</v>
      </c>
      <c r="D312" s="37" t="s">
        <v>18</v>
      </c>
      <c r="E312" s="73"/>
      <c r="F312" s="73">
        <f t="shared" ref="F312:F327" si="14">C312*E312</f>
        <v>0</v>
      </c>
    </row>
    <row r="313" spans="1:7" s="72" customFormat="1" ht="30" x14ac:dyDescent="0.25">
      <c r="A313" s="35" t="s">
        <v>19</v>
      </c>
      <c r="B313" s="9" t="s">
        <v>147</v>
      </c>
      <c r="C313" s="36">
        <v>36</v>
      </c>
      <c r="D313" s="37" t="s">
        <v>34</v>
      </c>
      <c r="E313" s="73"/>
      <c r="F313" s="73">
        <f t="shared" si="14"/>
        <v>0</v>
      </c>
      <c r="G313" s="66"/>
    </row>
    <row r="314" spans="1:7" s="72" customFormat="1" ht="30" x14ac:dyDescent="0.25">
      <c r="A314" s="35" t="s">
        <v>22</v>
      </c>
      <c r="B314" s="9" t="s">
        <v>206</v>
      </c>
      <c r="C314" s="36">
        <v>14</v>
      </c>
      <c r="D314" s="37" t="s">
        <v>34</v>
      </c>
      <c r="E314" s="73"/>
      <c r="F314" s="73">
        <f t="shared" si="14"/>
        <v>0</v>
      </c>
      <c r="G314" s="66"/>
    </row>
    <row r="315" spans="1:7" s="72" customFormat="1" ht="30" x14ac:dyDescent="0.25">
      <c r="A315" s="35" t="s">
        <v>25</v>
      </c>
      <c r="B315" s="9" t="s">
        <v>207</v>
      </c>
      <c r="C315" s="36">
        <v>8</v>
      </c>
      <c r="D315" s="37" t="s">
        <v>34</v>
      </c>
      <c r="E315" s="73"/>
      <c r="F315" s="73">
        <f t="shared" si="14"/>
        <v>0</v>
      </c>
      <c r="G315" s="66"/>
    </row>
    <row r="316" spans="1:7" s="72" customFormat="1" ht="30" x14ac:dyDescent="0.25">
      <c r="A316" s="35" t="s">
        <v>27</v>
      </c>
      <c r="B316" s="9" t="s">
        <v>208</v>
      </c>
      <c r="C316" s="36">
        <v>8</v>
      </c>
      <c r="D316" s="37" t="s">
        <v>34</v>
      </c>
      <c r="E316" s="73"/>
      <c r="F316" s="73">
        <f t="shared" si="14"/>
        <v>0</v>
      </c>
      <c r="G316" s="66"/>
    </row>
    <row r="317" spans="1:7" s="72" customFormat="1" x14ac:dyDescent="0.25">
      <c r="A317" s="35" t="s">
        <v>30</v>
      </c>
      <c r="B317" s="39" t="s">
        <v>209</v>
      </c>
      <c r="C317" s="36">
        <f>(1.85*0.6)*8</f>
        <v>8.8800000000000008</v>
      </c>
      <c r="D317" s="37" t="s">
        <v>29</v>
      </c>
      <c r="E317" s="73"/>
      <c r="F317" s="73">
        <f t="shared" si="14"/>
        <v>0</v>
      </c>
      <c r="G317" s="66"/>
    </row>
    <row r="318" spans="1:7" s="72" customFormat="1" x14ac:dyDescent="0.25">
      <c r="A318" s="35" t="s">
        <v>32</v>
      </c>
      <c r="B318" s="39" t="s">
        <v>210</v>
      </c>
      <c r="C318" s="36">
        <v>8</v>
      </c>
      <c r="D318" s="37" t="s">
        <v>34</v>
      </c>
      <c r="E318" s="34"/>
      <c r="F318" s="73">
        <f t="shared" si="14"/>
        <v>0</v>
      </c>
      <c r="G318" s="66"/>
    </row>
    <row r="319" spans="1:7" s="72" customFormat="1" ht="30" x14ac:dyDescent="0.25">
      <c r="A319" s="35" t="s">
        <v>35</v>
      </c>
      <c r="B319" s="9" t="s">
        <v>211</v>
      </c>
      <c r="C319" s="36">
        <f>7.7*8</f>
        <v>61.6</v>
      </c>
      <c r="D319" s="37" t="s">
        <v>29</v>
      </c>
      <c r="E319" s="34"/>
      <c r="F319" s="73">
        <f t="shared" si="14"/>
        <v>0</v>
      </c>
      <c r="G319" s="66"/>
    </row>
    <row r="320" spans="1:7" s="72" customFormat="1" x14ac:dyDescent="0.25">
      <c r="A320" s="35" t="s">
        <v>37</v>
      </c>
      <c r="B320" s="39" t="s">
        <v>157</v>
      </c>
      <c r="C320" s="36">
        <v>332.35</v>
      </c>
      <c r="D320" s="37" t="s">
        <v>29</v>
      </c>
      <c r="E320" s="34"/>
      <c r="F320" s="73">
        <f t="shared" si="14"/>
        <v>0</v>
      </c>
      <c r="G320" s="66"/>
    </row>
    <row r="321" spans="1:7" s="72" customFormat="1" x14ac:dyDescent="0.25">
      <c r="A321" s="35" t="s">
        <v>39</v>
      </c>
      <c r="B321" s="39" t="s">
        <v>158</v>
      </c>
      <c r="C321" s="36">
        <v>3.8</v>
      </c>
      <c r="D321" s="37" t="s">
        <v>29</v>
      </c>
      <c r="E321" s="34"/>
      <c r="F321" s="73">
        <f t="shared" si="14"/>
        <v>0</v>
      </c>
      <c r="G321" s="66"/>
    </row>
    <row r="322" spans="1:7" s="72" customFormat="1" x14ac:dyDescent="0.25">
      <c r="A322" s="35" t="s">
        <v>41</v>
      </c>
      <c r="B322" s="39" t="s">
        <v>42</v>
      </c>
      <c r="C322" s="36">
        <v>8</v>
      </c>
      <c r="D322" s="37" t="s">
        <v>34</v>
      </c>
      <c r="E322" s="34"/>
      <c r="F322" s="73">
        <f t="shared" si="14"/>
        <v>0</v>
      </c>
      <c r="G322" s="66"/>
    </row>
    <row r="323" spans="1:7" s="72" customFormat="1" x14ac:dyDescent="0.25">
      <c r="A323" s="35" t="s">
        <v>43</v>
      </c>
      <c r="B323" s="39" t="s">
        <v>44</v>
      </c>
      <c r="C323" s="40">
        <v>8</v>
      </c>
      <c r="D323" s="37" t="s">
        <v>34</v>
      </c>
      <c r="E323" s="34"/>
      <c r="F323" s="73">
        <f t="shared" si="14"/>
        <v>0</v>
      </c>
      <c r="G323" s="66"/>
    </row>
    <row r="324" spans="1:7" s="72" customFormat="1" x14ac:dyDescent="0.25">
      <c r="A324" s="35" t="s">
        <v>45</v>
      </c>
      <c r="B324" s="39" t="s">
        <v>46</v>
      </c>
      <c r="C324" s="40">
        <v>8</v>
      </c>
      <c r="D324" s="37" t="s">
        <v>34</v>
      </c>
      <c r="E324" s="34"/>
      <c r="F324" s="73">
        <f t="shared" si="14"/>
        <v>0</v>
      </c>
      <c r="G324" s="66"/>
    </row>
    <row r="325" spans="1:7" s="72" customFormat="1" x14ac:dyDescent="0.25">
      <c r="A325" s="35" t="s">
        <v>47</v>
      </c>
      <c r="B325" s="39" t="s">
        <v>162</v>
      </c>
      <c r="C325" s="40">
        <f>(C312*0.05)+(C317*0.04)+(C319*0.04)+(C320*0.15)+(C321*0.15)</f>
        <v>54.341699999999996</v>
      </c>
      <c r="D325" s="37" t="s">
        <v>49</v>
      </c>
      <c r="E325" s="34"/>
      <c r="F325" s="73">
        <f t="shared" si="14"/>
        <v>0</v>
      </c>
      <c r="G325" s="66"/>
    </row>
    <row r="326" spans="1:7" s="72" customFormat="1" ht="30" x14ac:dyDescent="0.25">
      <c r="A326" s="35" t="s">
        <v>50</v>
      </c>
      <c r="B326" s="9" t="s">
        <v>48</v>
      </c>
      <c r="C326" s="40">
        <f>C325</f>
        <v>54.341699999999996</v>
      </c>
      <c r="D326" s="37" t="s">
        <v>49</v>
      </c>
      <c r="E326" s="34"/>
      <c r="F326" s="73">
        <f t="shared" si="14"/>
        <v>0</v>
      </c>
      <c r="G326" s="66"/>
    </row>
    <row r="327" spans="1:7" s="72" customFormat="1" x14ac:dyDescent="0.25">
      <c r="A327" s="35" t="s">
        <v>160</v>
      </c>
      <c r="B327" s="39" t="s">
        <v>51</v>
      </c>
      <c r="C327" s="40">
        <f>C326</f>
        <v>54.341699999999996</v>
      </c>
      <c r="D327" s="37" t="s">
        <v>49</v>
      </c>
      <c r="E327" s="34"/>
      <c r="F327" s="73">
        <f t="shared" si="14"/>
        <v>0</v>
      </c>
      <c r="G327" s="24">
        <f>SUM(F312:F327)</f>
        <v>0</v>
      </c>
    </row>
    <row r="328" spans="1:7" s="72" customFormat="1" x14ac:dyDescent="0.25">
      <c r="A328" s="35"/>
      <c r="B328" s="39"/>
      <c r="C328" s="36"/>
      <c r="D328" s="37"/>
      <c r="E328" s="71"/>
      <c r="F328" s="66"/>
      <c r="G328" s="66"/>
    </row>
    <row r="329" spans="1:7" s="72" customFormat="1" x14ac:dyDescent="0.25">
      <c r="A329" s="30" t="s">
        <v>52</v>
      </c>
      <c r="B329" s="31" t="s">
        <v>165</v>
      </c>
      <c r="C329" s="40"/>
      <c r="D329" s="37"/>
      <c r="E329" s="71"/>
      <c r="F329" s="66"/>
      <c r="G329" s="66"/>
    </row>
    <row r="330" spans="1:7" s="72" customFormat="1" ht="30" x14ac:dyDescent="0.25">
      <c r="A330" s="35" t="s">
        <v>16</v>
      </c>
      <c r="B330" s="9" t="s">
        <v>166</v>
      </c>
      <c r="C330" s="36">
        <v>0.97</v>
      </c>
      <c r="D330" s="37" t="s">
        <v>49</v>
      </c>
      <c r="E330" s="34"/>
      <c r="F330" s="34">
        <f>C330*E330</f>
        <v>0</v>
      </c>
      <c r="G330" s="66"/>
    </row>
    <row r="331" spans="1:7" s="72" customFormat="1" ht="30" x14ac:dyDescent="0.25">
      <c r="A331" s="35" t="s">
        <v>19</v>
      </c>
      <c r="B331" s="9" t="s">
        <v>167</v>
      </c>
      <c r="C331" s="36">
        <v>0.55000000000000004</v>
      </c>
      <c r="D331" s="37" t="s">
        <v>49</v>
      </c>
      <c r="E331" s="34"/>
      <c r="F331" s="34">
        <f>C331*E331</f>
        <v>0</v>
      </c>
      <c r="G331" s="66"/>
    </row>
    <row r="332" spans="1:7" s="72" customFormat="1" ht="30" x14ac:dyDescent="0.25">
      <c r="A332" s="35" t="s">
        <v>22</v>
      </c>
      <c r="B332" s="9" t="s">
        <v>168</v>
      </c>
      <c r="C332" s="36">
        <v>0.09</v>
      </c>
      <c r="D332" s="37" t="s">
        <v>49</v>
      </c>
      <c r="E332" s="34"/>
      <c r="F332" s="34">
        <f>C332*E332</f>
        <v>0</v>
      </c>
      <c r="G332" s="66"/>
    </row>
    <row r="333" spans="1:7" s="72" customFormat="1" ht="30" x14ac:dyDescent="0.25">
      <c r="A333" s="35" t="s">
        <v>25</v>
      </c>
      <c r="B333" s="9" t="s">
        <v>212</v>
      </c>
      <c r="C333" s="36">
        <v>0.56999999999999995</v>
      </c>
      <c r="D333" s="37" t="s">
        <v>49</v>
      </c>
      <c r="E333" s="34"/>
      <c r="F333" s="34">
        <f>C333*E333</f>
        <v>0</v>
      </c>
      <c r="G333" s="24">
        <f>SUM(F330:F333)</f>
        <v>0</v>
      </c>
    </row>
    <row r="334" spans="1:7" s="72" customFormat="1" x14ac:dyDescent="0.25">
      <c r="A334" s="35"/>
      <c r="B334" s="39"/>
      <c r="C334" s="36"/>
      <c r="D334" s="37"/>
      <c r="E334" s="71"/>
      <c r="F334" s="66"/>
      <c r="G334" s="66"/>
    </row>
    <row r="335" spans="1:7" s="72" customFormat="1" x14ac:dyDescent="0.25">
      <c r="A335" s="30" t="s">
        <v>55</v>
      </c>
      <c r="B335" s="31" t="s">
        <v>170</v>
      </c>
      <c r="C335" s="40"/>
      <c r="D335" s="37"/>
      <c r="E335" s="71"/>
      <c r="F335" s="66"/>
      <c r="G335" s="66"/>
    </row>
    <row r="336" spans="1:7" s="72" customFormat="1" ht="30" x14ac:dyDescent="0.25">
      <c r="A336" s="35" t="s">
        <v>16</v>
      </c>
      <c r="B336" s="9" t="s">
        <v>171</v>
      </c>
      <c r="C336" s="36">
        <f>358.78+3.12</f>
        <v>361.9</v>
      </c>
      <c r="D336" s="37" t="s">
        <v>29</v>
      </c>
      <c r="E336" s="34"/>
      <c r="F336" s="34">
        <f>C336*E336</f>
        <v>0</v>
      </c>
      <c r="G336" s="24">
        <f>SUM(F336)</f>
        <v>0</v>
      </c>
    </row>
    <row r="337" spans="1:7" s="72" customFormat="1" x14ac:dyDescent="0.25">
      <c r="A337" s="35"/>
      <c r="B337" s="39"/>
      <c r="C337" s="40"/>
      <c r="D337" s="66"/>
      <c r="E337" s="71"/>
      <c r="F337" s="66"/>
      <c r="G337" s="66"/>
    </row>
    <row r="338" spans="1:7" s="72" customFormat="1" x14ac:dyDescent="0.25">
      <c r="A338" s="30" t="s">
        <v>58</v>
      </c>
      <c r="B338" s="31" t="s">
        <v>172</v>
      </c>
      <c r="C338" s="40"/>
      <c r="D338" s="37"/>
      <c r="E338" s="71"/>
      <c r="F338" s="66"/>
      <c r="G338" s="66"/>
    </row>
    <row r="339" spans="1:7" s="72" customFormat="1" ht="30" x14ac:dyDescent="0.25">
      <c r="A339" s="35" t="s">
        <v>16</v>
      </c>
      <c r="B339" s="9" t="s">
        <v>214</v>
      </c>
      <c r="C339" s="40">
        <v>35.979999999999997</v>
      </c>
      <c r="D339" s="37" t="s">
        <v>29</v>
      </c>
      <c r="E339" s="73"/>
      <c r="F339" s="73">
        <f>C339*E339</f>
        <v>0</v>
      </c>
      <c r="G339" s="66"/>
    </row>
    <row r="340" spans="1:7" s="72" customFormat="1" ht="30" x14ac:dyDescent="0.25">
      <c r="A340" s="35" t="s">
        <v>19</v>
      </c>
      <c r="B340" s="9" t="s">
        <v>215</v>
      </c>
      <c r="C340" s="36">
        <v>35.979999999999997</v>
      </c>
      <c r="D340" s="37" t="s">
        <v>29</v>
      </c>
      <c r="E340" s="73"/>
      <c r="F340" s="73">
        <f>C340*E340</f>
        <v>0</v>
      </c>
      <c r="G340" s="66"/>
    </row>
    <row r="341" spans="1:7" s="72" customFormat="1" ht="30" x14ac:dyDescent="0.25">
      <c r="A341" s="35" t="s">
        <v>22</v>
      </c>
      <c r="B341" s="9" t="s">
        <v>216</v>
      </c>
      <c r="C341" s="36">
        <f>125.9+3.9</f>
        <v>129.80000000000001</v>
      </c>
      <c r="D341" s="37" t="s">
        <v>18</v>
      </c>
      <c r="E341" s="73"/>
      <c r="F341" s="73">
        <f>C341*E341</f>
        <v>0</v>
      </c>
      <c r="G341" s="24">
        <f>SUM(F339:F341)</f>
        <v>0</v>
      </c>
    </row>
    <row r="342" spans="1:7" s="72" customFormat="1" x14ac:dyDescent="0.25">
      <c r="A342" s="35"/>
      <c r="B342" s="39"/>
      <c r="C342" s="36"/>
      <c r="D342" s="37"/>
      <c r="E342" s="73"/>
      <c r="F342" s="73"/>
      <c r="G342" s="66"/>
    </row>
    <row r="343" spans="1:7" s="72" customFormat="1" x14ac:dyDescent="0.25">
      <c r="A343" s="30" t="s">
        <v>68</v>
      </c>
      <c r="B343" s="31" t="s">
        <v>56</v>
      </c>
      <c r="C343" s="40"/>
      <c r="D343" s="37"/>
      <c r="E343" s="71"/>
      <c r="F343" s="66"/>
      <c r="G343" s="66"/>
    </row>
    <row r="344" spans="1:7" s="72" customFormat="1" ht="45" x14ac:dyDescent="0.25">
      <c r="A344" s="35" t="s">
        <v>16</v>
      </c>
      <c r="B344" s="9" t="s">
        <v>177</v>
      </c>
      <c r="C344" s="36">
        <f>3.32*8</f>
        <v>26.56</v>
      </c>
      <c r="D344" s="37" t="s">
        <v>29</v>
      </c>
      <c r="E344" s="73"/>
      <c r="F344" s="73">
        <f>C344*E344</f>
        <v>0</v>
      </c>
      <c r="G344" s="24">
        <f>SUM(F344)</f>
        <v>0</v>
      </c>
    </row>
    <row r="345" spans="1:7" s="72" customFormat="1" x14ac:dyDescent="0.25">
      <c r="A345" s="35"/>
      <c r="B345" s="39"/>
      <c r="C345" s="40"/>
      <c r="D345" s="37"/>
      <c r="E345" s="71"/>
      <c r="F345" s="66"/>
      <c r="G345" s="66"/>
    </row>
    <row r="346" spans="1:7" s="72" customFormat="1" x14ac:dyDescent="0.25">
      <c r="A346" s="30" t="s">
        <v>76</v>
      </c>
      <c r="B346" s="31" t="s">
        <v>178</v>
      </c>
      <c r="C346" s="40"/>
      <c r="D346" s="37"/>
      <c r="E346" s="71"/>
      <c r="F346" s="66"/>
      <c r="G346" s="66"/>
    </row>
    <row r="347" spans="1:7" s="72" customFormat="1" ht="30" x14ac:dyDescent="0.25">
      <c r="A347" s="35" t="s">
        <v>16</v>
      </c>
      <c r="B347" s="9" t="s">
        <v>232</v>
      </c>
      <c r="C347" s="36">
        <v>6.46</v>
      </c>
      <c r="D347" s="37" t="s">
        <v>29</v>
      </c>
      <c r="E347" s="73"/>
      <c r="F347" s="73">
        <f t="shared" ref="F347:F352" si="15">C347*E347</f>
        <v>0</v>
      </c>
      <c r="G347" s="66"/>
    </row>
    <row r="348" spans="1:7" s="72" customFormat="1" ht="30" x14ac:dyDescent="0.25">
      <c r="A348" s="35" t="s">
        <v>19</v>
      </c>
      <c r="B348" s="9" t="s">
        <v>180</v>
      </c>
      <c r="C348" s="36">
        <v>27.2</v>
      </c>
      <c r="D348" s="37" t="s">
        <v>18</v>
      </c>
      <c r="E348" s="73"/>
      <c r="F348" s="73">
        <f t="shared" si="15"/>
        <v>0</v>
      </c>
      <c r="G348" s="66"/>
    </row>
    <row r="349" spans="1:7" s="72" customFormat="1" ht="30" x14ac:dyDescent="0.25">
      <c r="A349" s="35" t="s">
        <v>22</v>
      </c>
      <c r="B349" s="9" t="s">
        <v>181</v>
      </c>
      <c r="C349" s="40">
        <v>368.19</v>
      </c>
      <c r="D349" s="37" t="s">
        <v>29</v>
      </c>
      <c r="E349" s="73"/>
      <c r="F349" s="73">
        <f t="shared" si="15"/>
        <v>0</v>
      </c>
      <c r="G349" s="66"/>
    </row>
    <row r="350" spans="1:7" s="72" customFormat="1" ht="30" x14ac:dyDescent="0.25">
      <c r="A350" s="35" t="s">
        <v>25</v>
      </c>
      <c r="B350" s="9" t="s">
        <v>233</v>
      </c>
      <c r="C350" s="36">
        <f>7.3*8</f>
        <v>58.4</v>
      </c>
      <c r="D350" s="37" t="s">
        <v>29</v>
      </c>
      <c r="E350" s="73"/>
      <c r="F350" s="73">
        <f t="shared" si="15"/>
        <v>0</v>
      </c>
      <c r="G350" s="66"/>
    </row>
    <row r="351" spans="1:7" s="72" customFormat="1" ht="30" x14ac:dyDescent="0.25">
      <c r="A351" s="35" t="s">
        <v>27</v>
      </c>
      <c r="B351" s="9" t="s">
        <v>234</v>
      </c>
      <c r="C351" s="36">
        <f>7.7*8</f>
        <v>61.6</v>
      </c>
      <c r="D351" s="37" t="s">
        <v>29</v>
      </c>
      <c r="E351" s="73"/>
      <c r="F351" s="73">
        <f t="shared" si="15"/>
        <v>0</v>
      </c>
      <c r="G351" s="66"/>
    </row>
    <row r="352" spans="1:7" s="72" customFormat="1" ht="30" x14ac:dyDescent="0.25">
      <c r="A352" s="35" t="s">
        <v>30</v>
      </c>
      <c r="B352" s="9" t="s">
        <v>184</v>
      </c>
      <c r="C352" s="36">
        <v>85.43</v>
      </c>
      <c r="D352" s="37" t="s">
        <v>67</v>
      </c>
      <c r="E352" s="73"/>
      <c r="F352" s="73">
        <f t="shared" si="15"/>
        <v>0</v>
      </c>
      <c r="G352" s="24">
        <f>SUM(F347:F352)</f>
        <v>0</v>
      </c>
    </row>
    <row r="353" spans="1:7" s="72" customFormat="1" x14ac:dyDescent="0.25">
      <c r="A353" s="35"/>
      <c r="B353" s="39"/>
      <c r="C353" s="40"/>
      <c r="D353" s="37"/>
      <c r="E353" s="71"/>
      <c r="F353" s="66"/>
      <c r="G353" s="66"/>
    </row>
    <row r="354" spans="1:7" s="72" customFormat="1" x14ac:dyDescent="0.25">
      <c r="A354" s="30" t="s">
        <v>84</v>
      </c>
      <c r="B354" s="31" t="s">
        <v>69</v>
      </c>
      <c r="C354" s="40"/>
      <c r="D354" s="37"/>
      <c r="E354" s="71"/>
      <c r="F354" s="66"/>
      <c r="G354" s="66"/>
    </row>
    <row r="355" spans="1:7" s="72" customFormat="1" ht="30" x14ac:dyDescent="0.25">
      <c r="A355" s="35" t="s">
        <v>16</v>
      </c>
      <c r="B355" s="9" t="s">
        <v>220</v>
      </c>
      <c r="C355" s="40">
        <v>16</v>
      </c>
      <c r="D355" s="37" t="s">
        <v>34</v>
      </c>
      <c r="E355" s="73"/>
      <c r="F355" s="73">
        <f>C355*E355</f>
        <v>0</v>
      </c>
      <c r="G355" s="66"/>
    </row>
    <row r="356" spans="1:7" s="72" customFormat="1" ht="30" x14ac:dyDescent="0.25">
      <c r="A356" s="35" t="s">
        <v>19</v>
      </c>
      <c r="B356" s="9" t="s">
        <v>221</v>
      </c>
      <c r="C356" s="40">
        <v>18</v>
      </c>
      <c r="D356" s="37" t="s">
        <v>34</v>
      </c>
      <c r="E356" s="73"/>
      <c r="F356" s="73">
        <f>C356*E356</f>
        <v>0</v>
      </c>
      <c r="G356" s="66"/>
    </row>
    <row r="357" spans="1:7" s="72" customFormat="1" ht="45" x14ac:dyDescent="0.25">
      <c r="A357" s="35" t="s">
        <v>22</v>
      </c>
      <c r="B357" s="9" t="s">
        <v>187</v>
      </c>
      <c r="C357" s="40">
        <v>1</v>
      </c>
      <c r="D357" s="37" t="s">
        <v>34</v>
      </c>
      <c r="E357" s="73"/>
      <c r="F357" s="73">
        <f>C357*E357</f>
        <v>0</v>
      </c>
      <c r="G357" s="66"/>
    </row>
    <row r="358" spans="1:7" s="72" customFormat="1" ht="45" x14ac:dyDescent="0.25">
      <c r="A358" s="35" t="s">
        <v>25</v>
      </c>
      <c r="B358" s="9" t="s">
        <v>222</v>
      </c>
      <c r="C358" s="36">
        <v>14</v>
      </c>
      <c r="D358" s="37" t="s">
        <v>21</v>
      </c>
      <c r="E358" s="73"/>
      <c r="F358" s="73">
        <f>C358*E358</f>
        <v>0</v>
      </c>
      <c r="G358" s="66"/>
    </row>
    <row r="359" spans="1:7" s="72" customFormat="1" ht="45" x14ac:dyDescent="0.25">
      <c r="A359" s="35" t="s">
        <v>27</v>
      </c>
      <c r="B359" s="9" t="s">
        <v>189</v>
      </c>
      <c r="C359" s="36">
        <v>3.78</v>
      </c>
      <c r="D359" s="37" t="s">
        <v>29</v>
      </c>
      <c r="E359" s="73"/>
      <c r="F359" s="73">
        <f>C359*E359</f>
        <v>0</v>
      </c>
      <c r="G359" s="24">
        <f>SUM(F355:F359)</f>
        <v>0</v>
      </c>
    </row>
    <row r="360" spans="1:7" s="72" customFormat="1" x14ac:dyDescent="0.25">
      <c r="A360" s="35"/>
      <c r="B360" s="39"/>
      <c r="C360" s="40"/>
      <c r="D360" s="37"/>
      <c r="E360" s="71"/>
      <c r="F360" s="66"/>
      <c r="G360" s="66"/>
    </row>
    <row r="361" spans="1:7" s="72" customFormat="1" x14ac:dyDescent="0.25">
      <c r="A361" s="30" t="s">
        <v>93</v>
      </c>
      <c r="B361" s="31" t="s">
        <v>77</v>
      </c>
      <c r="C361" s="40"/>
      <c r="D361" s="37"/>
      <c r="E361" s="71"/>
      <c r="F361" s="66"/>
      <c r="G361" s="66"/>
    </row>
    <row r="362" spans="1:7" s="72" customFormat="1" ht="45" x14ac:dyDescent="0.25">
      <c r="A362" s="35" t="s">
        <v>16</v>
      </c>
      <c r="B362" s="9" t="s">
        <v>190</v>
      </c>
      <c r="C362" s="40">
        <f>(0.7*2)+(0.74*2)*10</f>
        <v>16.2</v>
      </c>
      <c r="D362" s="37" t="s">
        <v>18</v>
      </c>
      <c r="E362" s="73"/>
      <c r="F362" s="73">
        <f t="shared" ref="F362:F368" si="16">C362*E362</f>
        <v>0</v>
      </c>
      <c r="G362" s="66"/>
    </row>
    <row r="363" spans="1:7" s="72" customFormat="1" ht="45" x14ac:dyDescent="0.25">
      <c r="A363" s="35" t="s">
        <v>19</v>
      </c>
      <c r="B363" s="9" t="s">
        <v>191</v>
      </c>
      <c r="C363" s="40">
        <f>(0.73*2)+(0.92*2)*10</f>
        <v>19.860000000000003</v>
      </c>
      <c r="D363" s="37" t="s">
        <v>18</v>
      </c>
      <c r="E363" s="73"/>
      <c r="F363" s="73">
        <f t="shared" si="16"/>
        <v>0</v>
      </c>
      <c r="G363" s="66"/>
    </row>
    <row r="364" spans="1:7" s="72" customFormat="1" ht="30" x14ac:dyDescent="0.25">
      <c r="A364" s="35" t="s">
        <v>22</v>
      </c>
      <c r="B364" s="9" t="s">
        <v>235</v>
      </c>
      <c r="C364" s="40">
        <f>(1.2*2)+(1.4*2)*12</f>
        <v>35.999999999999993</v>
      </c>
      <c r="D364" s="37" t="s">
        <v>18</v>
      </c>
      <c r="E364" s="73"/>
      <c r="F364" s="73">
        <f t="shared" si="16"/>
        <v>0</v>
      </c>
      <c r="G364" s="66"/>
    </row>
    <row r="365" spans="1:7" s="72" customFormat="1" ht="30" x14ac:dyDescent="0.25">
      <c r="A365" s="35" t="s">
        <v>25</v>
      </c>
      <c r="B365" s="9" t="s">
        <v>193</v>
      </c>
      <c r="C365" s="40">
        <f>(1.75*2)+(1.4*2)*12</f>
        <v>37.099999999999994</v>
      </c>
      <c r="D365" s="37" t="s">
        <v>18</v>
      </c>
      <c r="E365" s="73"/>
      <c r="F365" s="73">
        <f t="shared" si="16"/>
        <v>0</v>
      </c>
      <c r="G365" s="66"/>
    </row>
    <row r="366" spans="1:7" s="72" customFormat="1" ht="30" x14ac:dyDescent="0.25">
      <c r="A366" s="35" t="s">
        <v>27</v>
      </c>
      <c r="B366" s="9" t="s">
        <v>223</v>
      </c>
      <c r="C366" s="40">
        <f>(1.2*1.4*12)*10.76</f>
        <v>216.92159999999998</v>
      </c>
      <c r="D366" s="37" t="s">
        <v>67</v>
      </c>
      <c r="E366" s="73"/>
      <c r="F366" s="73">
        <f t="shared" si="16"/>
        <v>0</v>
      </c>
      <c r="G366" s="66"/>
    </row>
    <row r="367" spans="1:7" s="72" customFormat="1" ht="30" x14ac:dyDescent="0.25">
      <c r="A367" s="35" t="s">
        <v>30</v>
      </c>
      <c r="B367" s="9" t="s">
        <v>195</v>
      </c>
      <c r="C367" s="40">
        <f>(1.75*1.4*12)*10.76</f>
        <v>316.34399999999999</v>
      </c>
      <c r="D367" s="37" t="s">
        <v>67</v>
      </c>
      <c r="E367" s="73"/>
      <c r="F367" s="73">
        <f t="shared" si="16"/>
        <v>0</v>
      </c>
      <c r="G367" s="66"/>
    </row>
    <row r="368" spans="1:7" s="72" customFormat="1" ht="30" x14ac:dyDescent="0.25">
      <c r="A368" s="35" t="s">
        <v>32</v>
      </c>
      <c r="B368" s="9" t="s">
        <v>224</v>
      </c>
      <c r="C368" s="40">
        <f>0.9*0.3*16</f>
        <v>4.32</v>
      </c>
      <c r="D368" s="37" t="s">
        <v>29</v>
      </c>
      <c r="E368" s="73"/>
      <c r="F368" s="73">
        <f t="shared" si="16"/>
        <v>0</v>
      </c>
      <c r="G368" s="24">
        <f>SUM(F362:F368)</f>
        <v>0</v>
      </c>
    </row>
    <row r="369" spans="1:7" s="72" customFormat="1" x14ac:dyDescent="0.25">
      <c r="A369" s="35"/>
      <c r="B369" s="39"/>
      <c r="C369" s="36"/>
      <c r="D369" s="37"/>
      <c r="E369" s="71"/>
      <c r="F369" s="66"/>
      <c r="G369" s="66"/>
    </row>
    <row r="370" spans="1:7" s="72" customFormat="1" x14ac:dyDescent="0.25">
      <c r="A370" s="35"/>
      <c r="B370" s="39"/>
      <c r="C370" s="36"/>
      <c r="D370" s="37"/>
      <c r="E370" s="71"/>
      <c r="F370" s="66"/>
      <c r="G370" s="66"/>
    </row>
    <row r="371" spans="1:7" s="72" customFormat="1" x14ac:dyDescent="0.25">
      <c r="A371" s="35"/>
      <c r="B371" s="39"/>
      <c r="C371" s="36"/>
      <c r="D371" s="37"/>
      <c r="E371" s="71"/>
      <c r="F371" s="66"/>
      <c r="G371" s="66"/>
    </row>
    <row r="372" spans="1:7" s="72" customFormat="1" x14ac:dyDescent="0.25">
      <c r="A372" s="30" t="s">
        <v>98</v>
      </c>
      <c r="B372" s="31" t="s">
        <v>85</v>
      </c>
      <c r="C372" s="40"/>
      <c r="D372" s="37"/>
      <c r="E372" s="71"/>
      <c r="F372" s="66"/>
      <c r="G372" s="66"/>
    </row>
    <row r="373" spans="1:7" s="72" customFormat="1" x14ac:dyDescent="0.25">
      <c r="A373" s="35" t="s">
        <v>16</v>
      </c>
      <c r="B373" s="39" t="s">
        <v>86</v>
      </c>
      <c r="C373" s="40">
        <v>8</v>
      </c>
      <c r="D373" s="37" t="s">
        <v>21</v>
      </c>
      <c r="E373" s="73"/>
      <c r="F373" s="73">
        <f>C373*E373</f>
        <v>0</v>
      </c>
      <c r="G373" s="66"/>
    </row>
    <row r="374" spans="1:7" s="72" customFormat="1" x14ac:dyDescent="0.25">
      <c r="A374" s="35" t="s">
        <v>19</v>
      </c>
      <c r="B374" s="39" t="s">
        <v>87</v>
      </c>
      <c r="C374" s="40">
        <v>8</v>
      </c>
      <c r="D374" s="37" t="s">
        <v>21</v>
      </c>
      <c r="E374" s="73"/>
      <c r="F374" s="73">
        <f>C374*E374</f>
        <v>0</v>
      </c>
      <c r="G374" s="66"/>
    </row>
    <row r="375" spans="1:7" s="72" customFormat="1" ht="30" x14ac:dyDescent="0.25">
      <c r="A375" s="35" t="s">
        <v>22</v>
      </c>
      <c r="B375" s="9" t="s">
        <v>88</v>
      </c>
      <c r="C375" s="40">
        <v>8</v>
      </c>
      <c r="D375" s="37" t="s">
        <v>21</v>
      </c>
      <c r="E375" s="73"/>
      <c r="F375" s="73">
        <f>C375*E375</f>
        <v>0</v>
      </c>
      <c r="G375" s="66"/>
    </row>
    <row r="376" spans="1:7" s="72" customFormat="1" ht="30" x14ac:dyDescent="0.25">
      <c r="A376" s="37" t="s">
        <v>25</v>
      </c>
      <c r="B376" s="9" t="s">
        <v>197</v>
      </c>
      <c r="C376" s="36">
        <v>8</v>
      </c>
      <c r="D376" s="37" t="s">
        <v>21</v>
      </c>
      <c r="E376" s="73"/>
      <c r="F376" s="73">
        <f>C376*E376</f>
        <v>0</v>
      </c>
      <c r="G376" s="66"/>
    </row>
    <row r="377" spans="1:7" s="72" customFormat="1" x14ac:dyDescent="0.25">
      <c r="A377" s="35" t="s">
        <v>27</v>
      </c>
      <c r="B377" s="39" t="s">
        <v>92</v>
      </c>
      <c r="C377" s="48">
        <v>1</v>
      </c>
      <c r="D377" s="37" t="s">
        <v>24</v>
      </c>
      <c r="E377" s="73"/>
      <c r="F377" s="73">
        <f>C377*E377</f>
        <v>0</v>
      </c>
      <c r="G377" s="24">
        <f>SUM(F373:F377)</f>
        <v>0</v>
      </c>
    </row>
    <row r="378" spans="1:7" s="72" customFormat="1" x14ac:dyDescent="0.25">
      <c r="A378" s="35"/>
      <c r="B378" s="39"/>
      <c r="C378" s="36"/>
      <c r="D378" s="37"/>
      <c r="E378" s="71"/>
      <c r="F378" s="66"/>
      <c r="G378" s="66"/>
    </row>
    <row r="379" spans="1:7" s="72" customFormat="1" x14ac:dyDescent="0.25">
      <c r="A379" s="30" t="s">
        <v>102</v>
      </c>
      <c r="B379" s="31" t="s">
        <v>94</v>
      </c>
      <c r="C379" s="40"/>
      <c r="D379" s="37"/>
      <c r="E379" s="71"/>
      <c r="F379" s="66"/>
      <c r="G379" s="66"/>
    </row>
    <row r="380" spans="1:7" s="72" customFormat="1" ht="30" x14ac:dyDescent="0.25">
      <c r="A380" s="35" t="s">
        <v>16</v>
      </c>
      <c r="B380" s="9" t="s">
        <v>198</v>
      </c>
      <c r="C380" s="36">
        <f>1355.76+C336</f>
        <v>1717.6599999999999</v>
      </c>
      <c r="D380" s="37" t="s">
        <v>29</v>
      </c>
      <c r="E380" s="36"/>
      <c r="F380" s="36">
        <f>C380*E380</f>
        <v>0</v>
      </c>
      <c r="G380" s="66"/>
    </row>
    <row r="381" spans="1:7" s="72" customFormat="1" ht="30" x14ac:dyDescent="0.25">
      <c r="A381" s="35" t="s">
        <v>19</v>
      </c>
      <c r="B381" s="9" t="s">
        <v>199</v>
      </c>
      <c r="C381" s="36">
        <v>405.01</v>
      </c>
      <c r="D381" s="37" t="s">
        <v>29</v>
      </c>
      <c r="E381" s="36"/>
      <c r="F381" s="36">
        <f>C381*E381</f>
        <v>0</v>
      </c>
      <c r="G381" s="66"/>
    </row>
    <row r="382" spans="1:7" s="72" customFormat="1" ht="30" x14ac:dyDescent="0.25">
      <c r="A382" s="35" t="s">
        <v>22</v>
      </c>
      <c r="B382" s="9" t="s">
        <v>200</v>
      </c>
      <c r="C382" s="36">
        <v>12.04</v>
      </c>
      <c r="D382" s="37" t="s">
        <v>29</v>
      </c>
      <c r="E382" s="36"/>
      <c r="F382" s="36">
        <f>C382*E382</f>
        <v>0</v>
      </c>
      <c r="G382" s="24">
        <f>SUM(F380:F382)</f>
        <v>0</v>
      </c>
    </row>
    <row r="383" spans="1:7" s="72" customFormat="1" x14ac:dyDescent="0.25">
      <c r="A383" s="35"/>
      <c r="B383" s="39"/>
      <c r="C383" s="40"/>
      <c r="D383" s="66"/>
      <c r="E383" s="71"/>
      <c r="F383" s="66"/>
      <c r="G383" s="66"/>
    </row>
    <row r="384" spans="1:7" s="72" customFormat="1" x14ac:dyDescent="0.25">
      <c r="A384" s="30" t="s">
        <v>201</v>
      </c>
      <c r="B384" s="31" t="s">
        <v>99</v>
      </c>
      <c r="C384" s="40"/>
      <c r="D384" s="37"/>
      <c r="E384" s="71"/>
      <c r="F384" s="66"/>
      <c r="G384" s="66"/>
    </row>
    <row r="385" spans="1:7" s="72" customFormat="1" ht="45" x14ac:dyDescent="0.25">
      <c r="A385" s="35" t="s">
        <v>16</v>
      </c>
      <c r="B385" s="9" t="s">
        <v>236</v>
      </c>
      <c r="C385" s="36">
        <f>(5.28*2)*10.76</f>
        <v>113.62560000000001</v>
      </c>
      <c r="D385" s="37" t="s">
        <v>67</v>
      </c>
      <c r="E385" s="34"/>
      <c r="F385" s="34">
        <f>C385*E385</f>
        <v>0</v>
      </c>
      <c r="G385" s="66"/>
    </row>
    <row r="386" spans="1:7" s="72" customFormat="1" ht="45" x14ac:dyDescent="0.25">
      <c r="A386" s="35" t="s">
        <v>19</v>
      </c>
      <c r="B386" s="9" t="s">
        <v>226</v>
      </c>
      <c r="C386" s="36">
        <f>3.2*2</f>
        <v>6.4</v>
      </c>
      <c r="D386" s="37" t="s">
        <v>18</v>
      </c>
      <c r="E386" s="34"/>
      <c r="F386" s="34">
        <f>C386*E386</f>
        <v>0</v>
      </c>
      <c r="G386" s="24">
        <f>SUM(F385:F386)</f>
        <v>0</v>
      </c>
    </row>
    <row r="387" spans="1:7" s="72" customFormat="1" x14ac:dyDescent="0.25">
      <c r="A387" s="35"/>
      <c r="B387" s="9"/>
      <c r="C387" s="36"/>
      <c r="D387" s="37"/>
      <c r="E387" s="34"/>
      <c r="F387" s="34"/>
      <c r="G387" s="24"/>
    </row>
    <row r="388" spans="1:7" s="72" customFormat="1" x14ac:dyDescent="0.25">
      <c r="A388" s="30" t="s">
        <v>227</v>
      </c>
      <c r="B388" s="31" t="s">
        <v>103</v>
      </c>
      <c r="C388" s="74"/>
      <c r="D388" s="54"/>
      <c r="E388" s="75"/>
      <c r="F388" s="53"/>
      <c r="G388" s="24"/>
    </row>
    <row r="389" spans="1:7" s="72" customFormat="1" ht="30" x14ac:dyDescent="0.25">
      <c r="A389" s="35" t="s">
        <v>16</v>
      </c>
      <c r="B389" s="9" t="s">
        <v>228</v>
      </c>
      <c r="C389" s="34">
        <v>12</v>
      </c>
      <c r="D389" s="55" t="s">
        <v>21</v>
      </c>
      <c r="E389" s="34"/>
      <c r="F389" s="34">
        <f>C389*E389</f>
        <v>0</v>
      </c>
      <c r="G389" s="24"/>
    </row>
    <row r="390" spans="1:7" s="72" customFormat="1" x14ac:dyDescent="0.25">
      <c r="A390" s="35" t="s">
        <v>19</v>
      </c>
      <c r="B390" s="39" t="s">
        <v>106</v>
      </c>
      <c r="C390" s="34">
        <v>50</v>
      </c>
      <c r="D390" s="55" t="s">
        <v>21</v>
      </c>
      <c r="E390" s="34"/>
      <c r="F390" s="34">
        <f>C390*E390</f>
        <v>0</v>
      </c>
      <c r="G390" s="24"/>
    </row>
    <row r="391" spans="1:7" s="72" customFormat="1" x14ac:dyDescent="0.25">
      <c r="A391" s="35" t="s">
        <v>22</v>
      </c>
      <c r="B391" s="39" t="s">
        <v>229</v>
      </c>
      <c r="C391" s="34">
        <v>50</v>
      </c>
      <c r="D391" s="55" t="s">
        <v>21</v>
      </c>
      <c r="E391" s="34"/>
      <c r="F391" s="34">
        <f>C391*E391</f>
        <v>0</v>
      </c>
      <c r="G391" s="24"/>
    </row>
    <row r="392" spans="1:7" s="72" customFormat="1" x14ac:dyDescent="0.25">
      <c r="A392" s="35" t="s">
        <v>25</v>
      </c>
      <c r="B392" s="39" t="s">
        <v>237</v>
      </c>
      <c r="C392" s="34">
        <v>46</v>
      </c>
      <c r="D392" s="55" t="s">
        <v>21</v>
      </c>
      <c r="E392" s="34"/>
      <c r="F392" s="34">
        <f t="shared" ref="F392:F399" si="17">C392*E392</f>
        <v>0</v>
      </c>
      <c r="G392" s="24"/>
    </row>
    <row r="393" spans="1:7" s="72" customFormat="1" x14ac:dyDescent="0.25">
      <c r="A393" s="35" t="s">
        <v>27</v>
      </c>
      <c r="B393" s="39" t="s">
        <v>109</v>
      </c>
      <c r="C393" s="34">
        <v>5</v>
      </c>
      <c r="D393" s="55" t="s">
        <v>21</v>
      </c>
      <c r="E393" s="34"/>
      <c r="F393" s="34">
        <f t="shared" si="17"/>
        <v>0</v>
      </c>
      <c r="G393" s="24"/>
    </row>
    <row r="394" spans="1:7" s="72" customFormat="1" x14ac:dyDescent="0.25">
      <c r="A394" s="35" t="s">
        <v>30</v>
      </c>
      <c r="B394" s="39" t="s">
        <v>110</v>
      </c>
      <c r="C394" s="34">
        <v>4</v>
      </c>
      <c r="D394" s="55" t="s">
        <v>21</v>
      </c>
      <c r="E394" s="34"/>
      <c r="F394" s="34">
        <f t="shared" si="17"/>
        <v>0</v>
      </c>
      <c r="G394" s="24"/>
    </row>
    <row r="395" spans="1:7" s="72" customFormat="1" x14ac:dyDescent="0.25">
      <c r="A395" s="35" t="s">
        <v>32</v>
      </c>
      <c r="B395" s="39" t="s">
        <v>238</v>
      </c>
      <c r="C395" s="34">
        <v>44</v>
      </c>
      <c r="D395" s="55" t="s">
        <v>21</v>
      </c>
      <c r="E395" s="34"/>
      <c r="F395" s="34">
        <f t="shared" si="17"/>
        <v>0</v>
      </c>
      <c r="G395" s="24"/>
    </row>
    <row r="396" spans="1:7" s="72" customFormat="1" x14ac:dyDescent="0.25">
      <c r="A396" s="35" t="s">
        <v>35</v>
      </c>
      <c r="B396" s="39" t="s">
        <v>112</v>
      </c>
      <c r="C396" s="34">
        <v>4</v>
      </c>
      <c r="D396" s="55" t="s">
        <v>21</v>
      </c>
      <c r="E396" s="34"/>
      <c r="F396" s="34">
        <f t="shared" si="17"/>
        <v>0</v>
      </c>
      <c r="G396" s="24"/>
    </row>
    <row r="397" spans="1:7" s="72" customFormat="1" x14ac:dyDescent="0.25">
      <c r="A397" s="35" t="s">
        <v>37</v>
      </c>
      <c r="B397" s="39" t="s">
        <v>113</v>
      </c>
      <c r="C397" s="34">
        <v>5</v>
      </c>
      <c r="D397" s="55" t="s">
        <v>21</v>
      </c>
      <c r="E397" s="34"/>
      <c r="F397" s="34">
        <f t="shared" si="17"/>
        <v>0</v>
      </c>
      <c r="G397" s="24"/>
    </row>
    <row r="398" spans="1:7" s="72" customFormat="1" x14ac:dyDescent="0.25">
      <c r="A398" s="35" t="s">
        <v>39</v>
      </c>
      <c r="B398" s="39" t="s">
        <v>114</v>
      </c>
      <c r="C398" s="34">
        <v>30</v>
      </c>
      <c r="D398" s="55" t="s">
        <v>21</v>
      </c>
      <c r="E398" s="34"/>
      <c r="F398" s="34">
        <f t="shared" si="17"/>
        <v>0</v>
      </c>
      <c r="G398" s="24"/>
    </row>
    <row r="399" spans="1:7" s="72" customFormat="1" x14ac:dyDescent="0.25">
      <c r="A399" s="35" t="s">
        <v>41</v>
      </c>
      <c r="B399" s="39" t="s">
        <v>115</v>
      </c>
      <c r="C399" s="34">
        <v>30</v>
      </c>
      <c r="D399" s="55" t="s">
        <v>21</v>
      </c>
      <c r="E399" s="34"/>
      <c r="F399" s="34">
        <f t="shared" si="17"/>
        <v>0</v>
      </c>
      <c r="G399" s="24">
        <f>SUM(F389:F399)</f>
        <v>0</v>
      </c>
    </row>
    <row r="400" spans="1:7" s="72" customFormat="1" x14ac:dyDescent="0.25">
      <c r="A400" s="35"/>
      <c r="B400" s="39"/>
      <c r="C400" s="40"/>
      <c r="D400" s="37"/>
      <c r="E400" s="71"/>
      <c r="F400" s="66"/>
      <c r="G400" s="66"/>
    </row>
    <row r="401" spans="1:7" s="72" customFormat="1" x14ac:dyDescent="0.25">
      <c r="A401" s="35"/>
      <c r="B401" s="126" t="s">
        <v>239</v>
      </c>
      <c r="C401" s="126"/>
      <c r="D401" s="126"/>
      <c r="E401" s="126"/>
      <c r="F401" s="70" t="s">
        <v>117</v>
      </c>
      <c r="G401" s="24">
        <f>SUM(G327:G399)</f>
        <v>0</v>
      </c>
    </row>
    <row r="402" spans="1:7" s="72" customFormat="1" x14ac:dyDescent="0.25">
      <c r="A402" s="35"/>
      <c r="B402" s="39"/>
      <c r="C402" s="40"/>
      <c r="D402" s="37"/>
      <c r="E402" s="71"/>
      <c r="F402" s="66"/>
      <c r="G402" s="66"/>
    </row>
    <row r="403" spans="1:7" s="72" customFormat="1" x14ac:dyDescent="0.25">
      <c r="A403" s="35"/>
      <c r="B403" s="39"/>
      <c r="C403" s="40"/>
      <c r="D403" s="37"/>
      <c r="E403" s="71"/>
      <c r="F403" s="66"/>
      <c r="G403" s="66"/>
    </row>
    <row r="404" spans="1:7" s="72" customFormat="1" x14ac:dyDescent="0.25">
      <c r="A404" s="35"/>
      <c r="B404" s="39"/>
      <c r="C404" s="40"/>
      <c r="D404" s="37"/>
      <c r="E404" s="71"/>
      <c r="F404" s="66"/>
      <c r="G404" s="66"/>
    </row>
    <row r="405" spans="1:7" s="72" customFormat="1" x14ac:dyDescent="0.25">
      <c r="A405" s="35"/>
      <c r="B405" s="39"/>
      <c r="C405" s="40"/>
      <c r="D405" s="37"/>
      <c r="E405" s="71"/>
      <c r="F405" s="66"/>
      <c r="G405" s="66"/>
    </row>
    <row r="406" spans="1:7" s="72" customFormat="1" x14ac:dyDescent="0.25">
      <c r="A406" s="30"/>
      <c r="B406" s="46" t="s">
        <v>240</v>
      </c>
      <c r="C406" s="32"/>
      <c r="D406" s="33"/>
      <c r="E406" s="71"/>
      <c r="F406" s="66"/>
      <c r="G406" s="66"/>
    </row>
    <row r="407" spans="1:7" s="72" customFormat="1" x14ac:dyDescent="0.25">
      <c r="A407" s="30"/>
      <c r="B407" s="30"/>
      <c r="C407" s="32"/>
      <c r="D407" s="33"/>
      <c r="E407" s="71"/>
      <c r="F407" s="66"/>
      <c r="G407" s="66"/>
    </row>
    <row r="408" spans="1:7" s="72" customFormat="1" x14ac:dyDescent="0.25">
      <c r="A408" s="30" t="s">
        <v>14</v>
      </c>
      <c r="B408" s="31" t="s">
        <v>146</v>
      </c>
      <c r="C408" s="32"/>
      <c r="D408" s="33"/>
      <c r="E408" s="71"/>
      <c r="F408" s="66"/>
      <c r="G408" s="66"/>
    </row>
    <row r="409" spans="1:7" s="66" customFormat="1" ht="45" x14ac:dyDescent="0.25">
      <c r="A409" s="35" t="s">
        <v>16</v>
      </c>
      <c r="B409" s="9" t="s">
        <v>17</v>
      </c>
      <c r="C409" s="36">
        <v>22</v>
      </c>
      <c r="D409" s="37" t="s">
        <v>18</v>
      </c>
      <c r="E409" s="36"/>
      <c r="F409" s="36">
        <f t="shared" ref="F409:F424" si="18">C409*E409</f>
        <v>0</v>
      </c>
    </row>
    <row r="410" spans="1:7" s="72" customFormat="1" ht="30" x14ac:dyDescent="0.25">
      <c r="A410" s="35" t="s">
        <v>19</v>
      </c>
      <c r="B410" s="9" t="s">
        <v>147</v>
      </c>
      <c r="C410" s="36">
        <v>36</v>
      </c>
      <c r="D410" s="37" t="s">
        <v>34</v>
      </c>
      <c r="E410" s="73"/>
      <c r="F410" s="36">
        <f t="shared" si="18"/>
        <v>0</v>
      </c>
      <c r="G410" s="66"/>
    </row>
    <row r="411" spans="1:7" s="72" customFormat="1" ht="30" x14ac:dyDescent="0.25">
      <c r="A411" s="35" t="s">
        <v>22</v>
      </c>
      <c r="B411" s="9" t="s">
        <v>206</v>
      </c>
      <c r="C411" s="36">
        <v>14</v>
      </c>
      <c r="D411" s="37" t="s">
        <v>34</v>
      </c>
      <c r="E411" s="73"/>
      <c r="F411" s="36">
        <f t="shared" si="18"/>
        <v>0</v>
      </c>
      <c r="G411" s="66"/>
    </row>
    <row r="412" spans="1:7" s="72" customFormat="1" ht="30" x14ac:dyDescent="0.25">
      <c r="A412" s="35" t="s">
        <v>25</v>
      </c>
      <c r="B412" s="9" t="s">
        <v>207</v>
      </c>
      <c r="C412" s="36">
        <v>8</v>
      </c>
      <c r="D412" s="37" t="s">
        <v>34</v>
      </c>
      <c r="E412" s="73"/>
      <c r="F412" s="36">
        <f t="shared" si="18"/>
        <v>0</v>
      </c>
      <c r="G412" s="66"/>
    </row>
    <row r="413" spans="1:7" s="72" customFormat="1" ht="30" x14ac:dyDescent="0.25">
      <c r="A413" s="35" t="s">
        <v>27</v>
      </c>
      <c r="B413" s="9" t="s">
        <v>208</v>
      </c>
      <c r="C413" s="36">
        <v>8</v>
      </c>
      <c r="D413" s="37" t="s">
        <v>34</v>
      </c>
      <c r="E413" s="73"/>
      <c r="F413" s="36">
        <f t="shared" si="18"/>
        <v>0</v>
      </c>
      <c r="G413" s="66"/>
    </row>
    <row r="414" spans="1:7" s="72" customFormat="1" x14ac:dyDescent="0.25">
      <c r="A414" s="35" t="s">
        <v>30</v>
      </c>
      <c r="B414" s="39" t="s">
        <v>209</v>
      </c>
      <c r="C414" s="36">
        <f>(1.85*0.6)*8</f>
        <v>8.8800000000000008</v>
      </c>
      <c r="D414" s="37" t="s">
        <v>29</v>
      </c>
      <c r="E414" s="36"/>
      <c r="F414" s="36">
        <f t="shared" si="18"/>
        <v>0</v>
      </c>
      <c r="G414" s="66"/>
    </row>
    <row r="415" spans="1:7" s="72" customFormat="1" x14ac:dyDescent="0.25">
      <c r="A415" s="35" t="s">
        <v>32</v>
      </c>
      <c r="B415" s="39" t="s">
        <v>210</v>
      </c>
      <c r="C415" s="36">
        <v>8</v>
      </c>
      <c r="D415" s="37" t="s">
        <v>34</v>
      </c>
      <c r="E415" s="34"/>
      <c r="F415" s="36">
        <f t="shared" si="18"/>
        <v>0</v>
      </c>
      <c r="G415" s="66"/>
    </row>
    <row r="416" spans="1:7" s="72" customFormat="1" ht="30" x14ac:dyDescent="0.25">
      <c r="A416" s="35" t="s">
        <v>35</v>
      </c>
      <c r="B416" s="9" t="s">
        <v>211</v>
      </c>
      <c r="C416" s="36">
        <f>7.7*8</f>
        <v>61.6</v>
      </c>
      <c r="D416" s="37" t="s">
        <v>29</v>
      </c>
      <c r="E416" s="34"/>
      <c r="F416" s="36">
        <f t="shared" si="18"/>
        <v>0</v>
      </c>
      <c r="G416" s="66"/>
    </row>
    <row r="417" spans="1:7" s="72" customFormat="1" x14ac:dyDescent="0.25">
      <c r="A417" s="35" t="s">
        <v>37</v>
      </c>
      <c r="B417" s="39" t="s">
        <v>157</v>
      </c>
      <c r="C417" s="36">
        <v>332.35</v>
      </c>
      <c r="D417" s="37" t="s">
        <v>29</v>
      </c>
      <c r="E417" s="34"/>
      <c r="F417" s="36">
        <f t="shared" si="18"/>
        <v>0</v>
      </c>
      <c r="G417" s="66"/>
    </row>
    <row r="418" spans="1:7" s="72" customFormat="1" x14ac:dyDescent="0.25">
      <c r="A418" s="35" t="s">
        <v>39</v>
      </c>
      <c r="B418" s="39" t="s">
        <v>158</v>
      </c>
      <c r="C418" s="36">
        <v>3.8</v>
      </c>
      <c r="D418" s="37" t="s">
        <v>29</v>
      </c>
      <c r="E418" s="34"/>
      <c r="F418" s="36">
        <f t="shared" si="18"/>
        <v>0</v>
      </c>
      <c r="G418" s="66"/>
    </row>
    <row r="419" spans="1:7" s="72" customFormat="1" x14ac:dyDescent="0.25">
      <c r="A419" s="35" t="s">
        <v>41</v>
      </c>
      <c r="B419" s="39" t="s">
        <v>42</v>
      </c>
      <c r="C419" s="36">
        <v>8</v>
      </c>
      <c r="D419" s="37" t="s">
        <v>34</v>
      </c>
      <c r="E419" s="34"/>
      <c r="F419" s="36">
        <f t="shared" si="18"/>
        <v>0</v>
      </c>
      <c r="G419" s="66"/>
    </row>
    <row r="420" spans="1:7" s="72" customFormat="1" x14ac:dyDescent="0.25">
      <c r="A420" s="35" t="s">
        <v>43</v>
      </c>
      <c r="B420" s="39" t="s">
        <v>44</v>
      </c>
      <c r="C420" s="40">
        <v>8</v>
      </c>
      <c r="D420" s="37" t="s">
        <v>34</v>
      </c>
      <c r="E420" s="34"/>
      <c r="F420" s="36">
        <f t="shared" si="18"/>
        <v>0</v>
      </c>
      <c r="G420" s="66"/>
    </row>
    <row r="421" spans="1:7" s="72" customFormat="1" x14ac:dyDescent="0.25">
      <c r="A421" s="35" t="s">
        <v>45</v>
      </c>
      <c r="B421" s="39" t="s">
        <v>46</v>
      </c>
      <c r="C421" s="40">
        <v>8</v>
      </c>
      <c r="D421" s="37" t="s">
        <v>34</v>
      </c>
      <c r="E421" s="34"/>
      <c r="F421" s="36">
        <f t="shared" si="18"/>
        <v>0</v>
      </c>
      <c r="G421" s="66"/>
    </row>
    <row r="422" spans="1:7" s="72" customFormat="1" x14ac:dyDescent="0.25">
      <c r="A422" s="35" t="s">
        <v>47</v>
      </c>
      <c r="B422" s="39" t="s">
        <v>162</v>
      </c>
      <c r="C422" s="40">
        <f>(C409*0.05)+(C414*0.04)+(C416*0.04)+(C417*0.15)+(C418*0.15)</f>
        <v>54.341699999999996</v>
      </c>
      <c r="D422" s="37" t="s">
        <v>49</v>
      </c>
      <c r="E422" s="34"/>
      <c r="F422" s="36">
        <f t="shared" si="18"/>
        <v>0</v>
      </c>
      <c r="G422" s="66"/>
    </row>
    <row r="423" spans="1:7" s="72" customFormat="1" ht="30" x14ac:dyDescent="0.25">
      <c r="A423" s="35" t="s">
        <v>50</v>
      </c>
      <c r="B423" s="9" t="s">
        <v>48</v>
      </c>
      <c r="C423" s="40">
        <f>C422</f>
        <v>54.341699999999996</v>
      </c>
      <c r="D423" s="37" t="s">
        <v>49</v>
      </c>
      <c r="E423" s="34"/>
      <c r="F423" s="36">
        <f t="shared" si="18"/>
        <v>0</v>
      </c>
      <c r="G423" s="66"/>
    </row>
    <row r="424" spans="1:7" s="72" customFormat="1" x14ac:dyDescent="0.25">
      <c r="A424" s="35" t="s">
        <v>160</v>
      </c>
      <c r="B424" s="39" t="s">
        <v>51</v>
      </c>
      <c r="C424" s="40">
        <f>C423</f>
        <v>54.341699999999996</v>
      </c>
      <c r="D424" s="37" t="s">
        <v>49</v>
      </c>
      <c r="E424" s="34"/>
      <c r="F424" s="36">
        <f t="shared" si="18"/>
        <v>0</v>
      </c>
      <c r="G424" s="24">
        <f>SUM(F409:F424)</f>
        <v>0</v>
      </c>
    </row>
    <row r="425" spans="1:7" s="72" customFormat="1" x14ac:dyDescent="0.25">
      <c r="A425" s="35"/>
      <c r="B425" s="39"/>
      <c r="C425" s="36"/>
      <c r="D425" s="37"/>
      <c r="E425" s="71"/>
      <c r="F425" s="66"/>
      <c r="G425" s="66"/>
    </row>
    <row r="426" spans="1:7" s="72" customFormat="1" x14ac:dyDescent="0.25">
      <c r="A426" s="30" t="s">
        <v>52</v>
      </c>
      <c r="B426" s="31" t="s">
        <v>165</v>
      </c>
      <c r="C426" s="40"/>
      <c r="D426" s="37"/>
      <c r="E426" s="71"/>
      <c r="F426" s="66"/>
      <c r="G426" s="66"/>
    </row>
    <row r="427" spans="1:7" s="72" customFormat="1" ht="30" x14ac:dyDescent="0.25">
      <c r="A427" s="35" t="s">
        <v>16</v>
      </c>
      <c r="B427" s="9" t="s">
        <v>166</v>
      </c>
      <c r="C427" s="36">
        <v>0.97</v>
      </c>
      <c r="D427" s="37" t="s">
        <v>49</v>
      </c>
      <c r="E427" s="36"/>
      <c r="F427" s="36">
        <f>C427*E427</f>
        <v>0</v>
      </c>
      <c r="G427" s="66"/>
    </row>
    <row r="428" spans="1:7" s="72" customFormat="1" ht="30" x14ac:dyDescent="0.25">
      <c r="A428" s="35" t="s">
        <v>19</v>
      </c>
      <c r="B428" s="9" t="s">
        <v>167</v>
      </c>
      <c r="C428" s="36">
        <v>0.55000000000000004</v>
      </c>
      <c r="D428" s="37" t="s">
        <v>49</v>
      </c>
      <c r="E428" s="36"/>
      <c r="F428" s="36">
        <f>C428*E428</f>
        <v>0</v>
      </c>
      <c r="G428" s="66"/>
    </row>
    <row r="429" spans="1:7" s="72" customFormat="1" ht="30" x14ac:dyDescent="0.25">
      <c r="A429" s="35" t="s">
        <v>22</v>
      </c>
      <c r="B429" s="9" t="s">
        <v>168</v>
      </c>
      <c r="C429" s="36">
        <v>0.09</v>
      </c>
      <c r="D429" s="37" t="s">
        <v>49</v>
      </c>
      <c r="E429" s="36"/>
      <c r="F429" s="36">
        <f>C429*E429</f>
        <v>0</v>
      </c>
      <c r="G429" s="66"/>
    </row>
    <row r="430" spans="1:7" s="72" customFormat="1" ht="30" x14ac:dyDescent="0.25">
      <c r="A430" s="35" t="s">
        <v>25</v>
      </c>
      <c r="B430" s="9" t="s">
        <v>241</v>
      </c>
      <c r="C430" s="36">
        <v>0.56999999999999995</v>
      </c>
      <c r="D430" s="37" t="s">
        <v>49</v>
      </c>
      <c r="E430" s="36"/>
      <c r="F430" s="36">
        <f>C430*E430</f>
        <v>0</v>
      </c>
      <c r="G430" s="24">
        <f>SUM(F427:F430)</f>
        <v>0</v>
      </c>
    </row>
    <row r="431" spans="1:7" s="72" customFormat="1" x14ac:dyDescent="0.25">
      <c r="A431" s="35"/>
      <c r="B431" s="39"/>
      <c r="C431" s="36"/>
      <c r="D431" s="37"/>
      <c r="E431" s="71"/>
      <c r="F431" s="66"/>
      <c r="G431" s="66"/>
    </row>
    <row r="432" spans="1:7" s="72" customFormat="1" x14ac:dyDescent="0.25">
      <c r="A432" s="30" t="s">
        <v>55</v>
      </c>
      <c r="B432" s="31" t="s">
        <v>170</v>
      </c>
      <c r="C432" s="40"/>
      <c r="D432" s="37"/>
      <c r="E432" s="71"/>
      <c r="F432" s="66"/>
      <c r="G432" s="66"/>
    </row>
    <row r="433" spans="1:7" s="72" customFormat="1" ht="30" x14ac:dyDescent="0.25">
      <c r="A433" s="35" t="s">
        <v>16</v>
      </c>
      <c r="B433" s="9" t="s">
        <v>171</v>
      </c>
      <c r="C433" s="36">
        <f>358.78+3.12</f>
        <v>361.9</v>
      </c>
      <c r="D433" s="37" t="s">
        <v>29</v>
      </c>
      <c r="E433" s="36"/>
      <c r="F433" s="36">
        <f>C433*E433</f>
        <v>0</v>
      </c>
      <c r="G433" s="24">
        <f>SUM(F433)</f>
        <v>0</v>
      </c>
    </row>
    <row r="434" spans="1:7" s="72" customFormat="1" x14ac:dyDescent="0.25">
      <c r="A434" s="35"/>
      <c r="B434" s="39"/>
      <c r="C434" s="40"/>
      <c r="D434" s="66"/>
      <c r="E434" s="71"/>
      <c r="F434" s="66"/>
      <c r="G434" s="66"/>
    </row>
    <row r="435" spans="1:7" s="72" customFormat="1" x14ac:dyDescent="0.25">
      <c r="A435" s="35"/>
      <c r="B435" s="39"/>
      <c r="C435" s="40"/>
      <c r="D435" s="66"/>
      <c r="E435" s="71"/>
      <c r="F435" s="66"/>
      <c r="G435" s="66"/>
    </row>
    <row r="436" spans="1:7" s="72" customFormat="1" x14ac:dyDescent="0.25">
      <c r="A436" s="35"/>
      <c r="B436" s="39"/>
      <c r="C436" s="40"/>
      <c r="D436" s="66"/>
      <c r="E436" s="71"/>
      <c r="F436" s="66"/>
      <c r="G436" s="66"/>
    </row>
    <row r="437" spans="1:7" s="72" customFormat="1" x14ac:dyDescent="0.25">
      <c r="A437" s="30" t="s">
        <v>58</v>
      </c>
      <c r="B437" s="31" t="s">
        <v>53</v>
      </c>
      <c r="C437" s="40"/>
      <c r="D437" s="37"/>
      <c r="E437" s="71"/>
      <c r="F437" s="66"/>
      <c r="G437" s="66"/>
    </row>
    <row r="438" spans="1:7" s="72" customFormat="1" ht="30" x14ac:dyDescent="0.25">
      <c r="A438" s="35" t="s">
        <v>16</v>
      </c>
      <c r="B438" s="9" t="s">
        <v>214</v>
      </c>
      <c r="C438" s="40">
        <v>35.979999999999997</v>
      </c>
      <c r="D438" s="37" t="s">
        <v>29</v>
      </c>
      <c r="E438" s="36"/>
      <c r="F438" s="36">
        <f>C438*E438</f>
        <v>0</v>
      </c>
      <c r="G438" s="66"/>
    </row>
    <row r="439" spans="1:7" s="72" customFormat="1" ht="30" x14ac:dyDescent="0.25">
      <c r="A439" s="35" t="s">
        <v>19</v>
      </c>
      <c r="B439" s="9" t="s">
        <v>215</v>
      </c>
      <c r="C439" s="36">
        <v>35.979999999999997</v>
      </c>
      <c r="D439" s="37" t="s">
        <v>29</v>
      </c>
      <c r="E439" s="36"/>
      <c r="F439" s="36">
        <f>C439*E439</f>
        <v>0</v>
      </c>
      <c r="G439" s="66"/>
    </row>
    <row r="440" spans="1:7" s="72" customFormat="1" ht="30" x14ac:dyDescent="0.25">
      <c r="A440" s="35" t="s">
        <v>22</v>
      </c>
      <c r="B440" s="9" t="s">
        <v>216</v>
      </c>
      <c r="C440" s="36">
        <f>125.9+3.9</f>
        <v>129.80000000000001</v>
      </c>
      <c r="D440" s="37" t="s">
        <v>18</v>
      </c>
      <c r="E440" s="36"/>
      <c r="F440" s="36">
        <f>C440*E440</f>
        <v>0</v>
      </c>
      <c r="G440" s="24">
        <f>SUM(F438:F440)</f>
        <v>0</v>
      </c>
    </row>
    <row r="441" spans="1:7" s="72" customFormat="1" x14ac:dyDescent="0.25">
      <c r="A441" s="35"/>
      <c r="B441" s="39"/>
      <c r="C441" s="40"/>
      <c r="D441" s="37"/>
      <c r="E441" s="71"/>
      <c r="F441" s="66"/>
      <c r="G441" s="66"/>
    </row>
    <row r="442" spans="1:7" s="72" customFormat="1" x14ac:dyDescent="0.25">
      <c r="A442" s="30" t="s">
        <v>68</v>
      </c>
      <c r="B442" s="31" t="s">
        <v>176</v>
      </c>
      <c r="C442" s="40"/>
      <c r="D442" s="37"/>
      <c r="E442" s="71"/>
      <c r="F442" s="66"/>
      <c r="G442" s="66"/>
    </row>
    <row r="443" spans="1:7" s="72" customFormat="1" ht="45" x14ac:dyDescent="0.25">
      <c r="A443" s="35" t="s">
        <v>16</v>
      </c>
      <c r="B443" s="9" t="s">
        <v>177</v>
      </c>
      <c r="C443" s="36">
        <f>3.32*8</f>
        <v>26.56</v>
      </c>
      <c r="D443" s="37" t="s">
        <v>29</v>
      </c>
      <c r="E443" s="73"/>
      <c r="F443" s="73">
        <f>C443*E443</f>
        <v>0</v>
      </c>
      <c r="G443" s="24">
        <f>SUM(F443)</f>
        <v>0</v>
      </c>
    </row>
    <row r="444" spans="1:7" s="72" customFormat="1" x14ac:dyDescent="0.25">
      <c r="A444" s="35"/>
      <c r="B444" s="39"/>
      <c r="C444" s="40"/>
      <c r="D444" s="37"/>
      <c r="E444" s="71"/>
      <c r="F444" s="66"/>
      <c r="G444" s="66"/>
    </row>
    <row r="445" spans="1:7" s="72" customFormat="1" x14ac:dyDescent="0.25">
      <c r="A445" s="30" t="s">
        <v>76</v>
      </c>
      <c r="B445" s="31" t="s">
        <v>178</v>
      </c>
      <c r="C445" s="40"/>
      <c r="D445" s="37"/>
      <c r="E445" s="71"/>
      <c r="F445" s="66"/>
      <c r="G445" s="66"/>
    </row>
    <row r="446" spans="1:7" s="72" customFormat="1" ht="30" x14ac:dyDescent="0.25">
      <c r="A446" s="35" t="s">
        <v>16</v>
      </c>
      <c r="B446" s="9" t="s">
        <v>232</v>
      </c>
      <c r="C446" s="36">
        <v>6.46</v>
      </c>
      <c r="D446" s="37" t="s">
        <v>29</v>
      </c>
      <c r="E446" s="73"/>
      <c r="F446" s="73">
        <f t="shared" ref="F446:F451" si="19">C446*E446</f>
        <v>0</v>
      </c>
      <c r="G446" s="66"/>
    </row>
    <row r="447" spans="1:7" s="72" customFormat="1" ht="30" x14ac:dyDescent="0.25">
      <c r="A447" s="35" t="s">
        <v>19</v>
      </c>
      <c r="B447" s="9" t="s">
        <v>180</v>
      </c>
      <c r="C447" s="36">
        <v>27.2</v>
      </c>
      <c r="D447" s="37" t="s">
        <v>18</v>
      </c>
      <c r="E447" s="73"/>
      <c r="F447" s="73">
        <f t="shared" si="19"/>
        <v>0</v>
      </c>
      <c r="G447" s="66"/>
    </row>
    <row r="448" spans="1:7" s="72" customFormat="1" ht="30" x14ac:dyDescent="0.25">
      <c r="A448" s="35" t="s">
        <v>22</v>
      </c>
      <c r="B448" s="9" t="s">
        <v>181</v>
      </c>
      <c r="C448" s="40">
        <v>368.19</v>
      </c>
      <c r="D448" s="37" t="s">
        <v>29</v>
      </c>
      <c r="E448" s="73"/>
      <c r="F448" s="73">
        <f t="shared" si="19"/>
        <v>0</v>
      </c>
      <c r="G448" s="66"/>
    </row>
    <row r="449" spans="1:7" s="72" customFormat="1" ht="30" x14ac:dyDescent="0.25">
      <c r="A449" s="35" t="s">
        <v>25</v>
      </c>
      <c r="B449" s="9" t="s">
        <v>233</v>
      </c>
      <c r="C449" s="36">
        <f>7.3*8</f>
        <v>58.4</v>
      </c>
      <c r="D449" s="37" t="s">
        <v>29</v>
      </c>
      <c r="E449" s="73"/>
      <c r="F449" s="73">
        <f t="shared" si="19"/>
        <v>0</v>
      </c>
      <c r="G449" s="66"/>
    </row>
    <row r="450" spans="1:7" s="72" customFormat="1" ht="30" x14ac:dyDescent="0.25">
      <c r="A450" s="35" t="s">
        <v>27</v>
      </c>
      <c r="B450" s="9" t="s">
        <v>234</v>
      </c>
      <c r="C450" s="36">
        <f>7.7*8</f>
        <v>61.6</v>
      </c>
      <c r="D450" s="37" t="s">
        <v>29</v>
      </c>
      <c r="E450" s="73"/>
      <c r="F450" s="73">
        <f t="shared" si="19"/>
        <v>0</v>
      </c>
      <c r="G450" s="66"/>
    </row>
    <row r="451" spans="1:7" s="72" customFormat="1" ht="30" x14ac:dyDescent="0.25">
      <c r="A451" s="35" t="s">
        <v>30</v>
      </c>
      <c r="B451" s="9" t="s">
        <v>184</v>
      </c>
      <c r="C451" s="36">
        <v>85.43</v>
      </c>
      <c r="D451" s="37" t="s">
        <v>67</v>
      </c>
      <c r="E451" s="73"/>
      <c r="F451" s="73">
        <f t="shared" si="19"/>
        <v>0</v>
      </c>
      <c r="G451" s="24">
        <f>SUM(F446:F451)</f>
        <v>0</v>
      </c>
    </row>
    <row r="452" spans="1:7" s="72" customFormat="1" x14ac:dyDescent="0.25">
      <c r="A452" s="35"/>
      <c r="B452" s="39"/>
      <c r="C452" s="40"/>
      <c r="D452" s="37"/>
      <c r="E452" s="71"/>
      <c r="F452" s="66"/>
      <c r="G452" s="66"/>
    </row>
    <row r="453" spans="1:7" s="72" customFormat="1" x14ac:dyDescent="0.25">
      <c r="A453" s="30" t="s">
        <v>84</v>
      </c>
      <c r="B453" s="31" t="s">
        <v>69</v>
      </c>
      <c r="C453" s="40"/>
      <c r="D453" s="37"/>
      <c r="E453" s="71"/>
      <c r="F453" s="66"/>
      <c r="G453" s="66"/>
    </row>
    <row r="454" spans="1:7" s="72" customFormat="1" ht="30" x14ac:dyDescent="0.25">
      <c r="A454" s="35" t="s">
        <v>16</v>
      </c>
      <c r="B454" s="9" t="s">
        <v>220</v>
      </c>
      <c r="C454" s="40">
        <v>16</v>
      </c>
      <c r="D454" s="37" t="s">
        <v>34</v>
      </c>
      <c r="E454" s="73"/>
      <c r="F454" s="73">
        <f>C454*E454</f>
        <v>0</v>
      </c>
      <c r="G454" s="66"/>
    </row>
    <row r="455" spans="1:7" s="72" customFormat="1" ht="30" x14ac:dyDescent="0.25">
      <c r="A455" s="35" t="s">
        <v>19</v>
      </c>
      <c r="B455" s="9" t="s">
        <v>221</v>
      </c>
      <c r="C455" s="40">
        <v>18</v>
      </c>
      <c r="D455" s="37" t="s">
        <v>34</v>
      </c>
      <c r="E455" s="73"/>
      <c r="F455" s="73">
        <f>C455*E455</f>
        <v>0</v>
      </c>
      <c r="G455" s="66"/>
    </row>
    <row r="456" spans="1:7" s="72" customFormat="1" ht="45" x14ac:dyDescent="0.25">
      <c r="A456" s="35" t="s">
        <v>22</v>
      </c>
      <c r="B456" s="9" t="s">
        <v>187</v>
      </c>
      <c r="C456" s="40">
        <v>1</v>
      </c>
      <c r="D456" s="37" t="s">
        <v>34</v>
      </c>
      <c r="E456" s="73"/>
      <c r="F456" s="73">
        <f>C456*E456</f>
        <v>0</v>
      </c>
      <c r="G456" s="66"/>
    </row>
    <row r="457" spans="1:7" s="72" customFormat="1" ht="45" x14ac:dyDescent="0.25">
      <c r="A457" s="35" t="s">
        <v>25</v>
      </c>
      <c r="B457" s="9" t="s">
        <v>222</v>
      </c>
      <c r="C457" s="36">
        <v>14</v>
      </c>
      <c r="D457" s="37" t="s">
        <v>21</v>
      </c>
      <c r="E457" s="73"/>
      <c r="F457" s="73">
        <f>C457*E457</f>
        <v>0</v>
      </c>
      <c r="G457" s="66"/>
    </row>
    <row r="458" spans="1:7" s="72" customFormat="1" ht="45" x14ac:dyDescent="0.25">
      <c r="A458" s="35" t="s">
        <v>27</v>
      </c>
      <c r="B458" s="9" t="s">
        <v>189</v>
      </c>
      <c r="C458" s="36">
        <v>3.78</v>
      </c>
      <c r="D458" s="37" t="s">
        <v>29</v>
      </c>
      <c r="E458" s="73"/>
      <c r="F458" s="73">
        <f>C458*E458</f>
        <v>0</v>
      </c>
      <c r="G458" s="24">
        <f>SUM(F454:F458)</f>
        <v>0</v>
      </c>
    </row>
    <row r="459" spans="1:7" s="72" customFormat="1" x14ac:dyDescent="0.25">
      <c r="A459" s="35"/>
      <c r="B459" s="39"/>
      <c r="C459" s="40"/>
      <c r="D459" s="37"/>
      <c r="E459" s="71"/>
      <c r="F459" s="66"/>
      <c r="G459" s="66"/>
    </row>
    <row r="460" spans="1:7" s="72" customFormat="1" x14ac:dyDescent="0.25">
      <c r="A460" s="35"/>
      <c r="B460" s="39"/>
      <c r="C460" s="40"/>
      <c r="D460" s="37"/>
      <c r="E460" s="71"/>
      <c r="F460" s="66"/>
      <c r="G460" s="66"/>
    </row>
    <row r="461" spans="1:7" s="72" customFormat="1" x14ac:dyDescent="0.25">
      <c r="A461" s="35"/>
      <c r="B461" s="39"/>
      <c r="C461" s="40"/>
      <c r="D461" s="37"/>
      <c r="E461" s="71"/>
      <c r="F461" s="66"/>
      <c r="G461" s="66"/>
    </row>
    <row r="462" spans="1:7" s="72" customFormat="1" x14ac:dyDescent="0.25">
      <c r="A462" s="30" t="s">
        <v>93</v>
      </c>
      <c r="B462" s="31" t="s">
        <v>77</v>
      </c>
      <c r="C462" s="40"/>
      <c r="D462" s="37"/>
      <c r="E462" s="71"/>
      <c r="F462" s="66"/>
      <c r="G462" s="66"/>
    </row>
    <row r="463" spans="1:7" s="72" customFormat="1" ht="45" x14ac:dyDescent="0.25">
      <c r="A463" s="35" t="s">
        <v>16</v>
      </c>
      <c r="B463" s="9" t="s">
        <v>190</v>
      </c>
      <c r="C463" s="40">
        <f>(0.7*2)+(0.74*2)*10</f>
        <v>16.2</v>
      </c>
      <c r="D463" s="37" t="s">
        <v>18</v>
      </c>
      <c r="E463" s="73"/>
      <c r="F463" s="73">
        <f t="shared" ref="F463:F469" si="20">C463*E463</f>
        <v>0</v>
      </c>
      <c r="G463" s="66"/>
    </row>
    <row r="464" spans="1:7" s="72" customFormat="1" ht="45" x14ac:dyDescent="0.25">
      <c r="A464" s="35" t="s">
        <v>19</v>
      </c>
      <c r="B464" s="9" t="s">
        <v>191</v>
      </c>
      <c r="C464" s="40">
        <f>(0.73*2)+(0.92*2)*10</f>
        <v>19.860000000000003</v>
      </c>
      <c r="D464" s="37" t="s">
        <v>18</v>
      </c>
      <c r="E464" s="73"/>
      <c r="F464" s="73">
        <f t="shared" si="20"/>
        <v>0</v>
      </c>
      <c r="G464" s="66"/>
    </row>
    <row r="465" spans="1:7" s="72" customFormat="1" ht="30" x14ac:dyDescent="0.25">
      <c r="A465" s="35" t="s">
        <v>22</v>
      </c>
      <c r="B465" s="9" t="s">
        <v>192</v>
      </c>
      <c r="C465" s="40">
        <f>(1.2*2)+(1.4*2)*12</f>
        <v>35.999999999999993</v>
      </c>
      <c r="D465" s="37" t="s">
        <v>18</v>
      </c>
      <c r="E465" s="73"/>
      <c r="F465" s="73">
        <f t="shared" si="20"/>
        <v>0</v>
      </c>
      <c r="G465" s="66"/>
    </row>
    <row r="466" spans="1:7" s="72" customFormat="1" ht="30" x14ac:dyDescent="0.25">
      <c r="A466" s="35" t="s">
        <v>25</v>
      </c>
      <c r="B466" s="9" t="s">
        <v>193</v>
      </c>
      <c r="C466" s="40">
        <f>(1.75*2)+(1.4*2)*12</f>
        <v>37.099999999999994</v>
      </c>
      <c r="D466" s="37" t="s">
        <v>18</v>
      </c>
      <c r="E466" s="73"/>
      <c r="F466" s="73">
        <f t="shared" si="20"/>
        <v>0</v>
      </c>
      <c r="G466" s="66"/>
    </row>
    <row r="467" spans="1:7" s="72" customFormat="1" ht="30" x14ac:dyDescent="0.25">
      <c r="A467" s="35" t="s">
        <v>27</v>
      </c>
      <c r="B467" s="9" t="s">
        <v>223</v>
      </c>
      <c r="C467" s="40">
        <f>(1.2*1.4*12)*10.76</f>
        <v>216.92159999999998</v>
      </c>
      <c r="D467" s="37" t="s">
        <v>67</v>
      </c>
      <c r="E467" s="73"/>
      <c r="F467" s="73">
        <f t="shared" si="20"/>
        <v>0</v>
      </c>
      <c r="G467" s="66"/>
    </row>
    <row r="468" spans="1:7" s="72" customFormat="1" ht="30" x14ac:dyDescent="0.25">
      <c r="A468" s="35" t="s">
        <v>30</v>
      </c>
      <c r="B468" s="9" t="s">
        <v>195</v>
      </c>
      <c r="C468" s="40">
        <f>(1.75*1.4*12)*10.76</f>
        <v>316.34399999999999</v>
      </c>
      <c r="D468" s="37" t="s">
        <v>67</v>
      </c>
      <c r="E468" s="73"/>
      <c r="F468" s="73">
        <f t="shared" si="20"/>
        <v>0</v>
      </c>
      <c r="G468" s="66"/>
    </row>
    <row r="469" spans="1:7" s="72" customFormat="1" ht="30" x14ac:dyDescent="0.25">
      <c r="A469" s="35" t="s">
        <v>32</v>
      </c>
      <c r="B469" s="9" t="s">
        <v>224</v>
      </c>
      <c r="C469" s="40">
        <f>0.9*0.3*16</f>
        <v>4.32</v>
      </c>
      <c r="D469" s="37" t="s">
        <v>29</v>
      </c>
      <c r="E469" s="73"/>
      <c r="F469" s="73">
        <f t="shared" si="20"/>
        <v>0</v>
      </c>
      <c r="G469" s="24">
        <f>SUM(F463:F469)</f>
        <v>0</v>
      </c>
    </row>
    <row r="470" spans="1:7" s="72" customFormat="1" x14ac:dyDescent="0.25">
      <c r="A470" s="35"/>
      <c r="B470" s="39"/>
      <c r="C470" s="36"/>
      <c r="D470" s="37"/>
      <c r="E470" s="71"/>
      <c r="F470" s="66"/>
      <c r="G470" s="66"/>
    </row>
    <row r="471" spans="1:7" s="72" customFormat="1" x14ac:dyDescent="0.25">
      <c r="A471" s="30" t="s">
        <v>98</v>
      </c>
      <c r="B471" s="31" t="s">
        <v>85</v>
      </c>
      <c r="C471" s="40"/>
      <c r="D471" s="37"/>
      <c r="E471" s="71"/>
      <c r="F471" s="66"/>
      <c r="G471" s="66"/>
    </row>
    <row r="472" spans="1:7" s="72" customFormat="1" x14ac:dyDescent="0.25">
      <c r="A472" s="35" t="s">
        <v>16</v>
      </c>
      <c r="B472" s="39" t="s">
        <v>86</v>
      </c>
      <c r="C472" s="40">
        <v>8</v>
      </c>
      <c r="D472" s="37" t="s">
        <v>21</v>
      </c>
      <c r="E472" s="73"/>
      <c r="F472" s="73">
        <f>C472*E472</f>
        <v>0</v>
      </c>
      <c r="G472" s="66"/>
    </row>
    <row r="473" spans="1:7" s="72" customFormat="1" x14ac:dyDescent="0.25">
      <c r="A473" s="35" t="s">
        <v>19</v>
      </c>
      <c r="B473" s="39" t="s">
        <v>87</v>
      </c>
      <c r="C473" s="40">
        <v>8</v>
      </c>
      <c r="D473" s="37" t="s">
        <v>21</v>
      </c>
      <c r="E473" s="73"/>
      <c r="F473" s="73">
        <f>C473*E473</f>
        <v>0</v>
      </c>
      <c r="G473" s="66"/>
    </row>
    <row r="474" spans="1:7" s="72" customFormat="1" ht="30" x14ac:dyDescent="0.25">
      <c r="A474" s="35" t="s">
        <v>22</v>
      </c>
      <c r="B474" s="9" t="s">
        <v>88</v>
      </c>
      <c r="C474" s="40">
        <v>8</v>
      </c>
      <c r="D474" s="37" t="s">
        <v>21</v>
      </c>
      <c r="E474" s="73"/>
      <c r="F474" s="73">
        <f>C474*E474</f>
        <v>0</v>
      </c>
      <c r="G474" s="66"/>
    </row>
    <row r="475" spans="1:7" s="72" customFormat="1" ht="30" x14ac:dyDescent="0.25">
      <c r="A475" s="37" t="s">
        <v>25</v>
      </c>
      <c r="B475" s="9" t="s">
        <v>197</v>
      </c>
      <c r="C475" s="36">
        <v>8</v>
      </c>
      <c r="D475" s="37" t="s">
        <v>21</v>
      </c>
      <c r="E475" s="73"/>
      <c r="F475" s="73">
        <f>C475*E475</f>
        <v>0</v>
      </c>
      <c r="G475" s="66"/>
    </row>
    <row r="476" spans="1:7" s="72" customFormat="1" x14ac:dyDescent="0.25">
      <c r="A476" s="35" t="s">
        <v>27</v>
      </c>
      <c r="B476" s="39" t="s">
        <v>92</v>
      </c>
      <c r="C476" s="48">
        <v>1</v>
      </c>
      <c r="D476" s="37" t="s">
        <v>24</v>
      </c>
      <c r="E476" s="73"/>
      <c r="F476" s="73">
        <f>C476*E476</f>
        <v>0</v>
      </c>
      <c r="G476" s="24">
        <f>SUM(F472:F476)</f>
        <v>0</v>
      </c>
    </row>
    <row r="477" spans="1:7" s="72" customFormat="1" x14ac:dyDescent="0.25">
      <c r="A477" s="35"/>
      <c r="B477" s="39"/>
      <c r="C477" s="36"/>
      <c r="D477" s="37"/>
      <c r="E477" s="71"/>
      <c r="F477" s="66"/>
      <c r="G477" s="66"/>
    </row>
    <row r="478" spans="1:7" s="72" customFormat="1" x14ac:dyDescent="0.25">
      <c r="A478" s="30" t="s">
        <v>102</v>
      </c>
      <c r="B478" s="31" t="s">
        <v>94</v>
      </c>
      <c r="C478" s="40"/>
      <c r="D478" s="37"/>
      <c r="E478" s="71"/>
      <c r="F478" s="66"/>
      <c r="G478" s="66"/>
    </row>
    <row r="479" spans="1:7" s="72" customFormat="1" ht="30" x14ac:dyDescent="0.25">
      <c r="A479" s="35" t="s">
        <v>16</v>
      </c>
      <c r="B479" s="9" t="s">
        <v>198</v>
      </c>
      <c r="C479" s="36">
        <f>1355.76+C433</f>
        <v>1717.6599999999999</v>
      </c>
      <c r="D479" s="37" t="s">
        <v>29</v>
      </c>
      <c r="E479" s="73"/>
      <c r="F479" s="73">
        <f>C479*E479</f>
        <v>0</v>
      </c>
      <c r="G479" s="66"/>
    </row>
    <row r="480" spans="1:7" s="72" customFormat="1" ht="30" x14ac:dyDescent="0.25">
      <c r="A480" s="35" t="s">
        <v>19</v>
      </c>
      <c r="B480" s="9" t="s">
        <v>199</v>
      </c>
      <c r="C480" s="36">
        <v>405.01</v>
      </c>
      <c r="D480" s="37" t="s">
        <v>29</v>
      </c>
      <c r="E480" s="73"/>
      <c r="F480" s="73">
        <f>C480*E480</f>
        <v>0</v>
      </c>
      <c r="G480" s="66"/>
    </row>
    <row r="481" spans="1:7" s="72" customFormat="1" ht="30" x14ac:dyDescent="0.25">
      <c r="A481" s="35" t="s">
        <v>22</v>
      </c>
      <c r="B481" s="9" t="s">
        <v>200</v>
      </c>
      <c r="C481" s="36">
        <v>12.04</v>
      </c>
      <c r="D481" s="37" t="s">
        <v>29</v>
      </c>
      <c r="E481" s="73"/>
      <c r="F481" s="73">
        <f>C481*E481</f>
        <v>0</v>
      </c>
      <c r="G481" s="24">
        <f>SUM(F479:F481)</f>
        <v>0</v>
      </c>
    </row>
    <row r="482" spans="1:7" s="72" customFormat="1" x14ac:dyDescent="0.25">
      <c r="A482" s="35"/>
      <c r="B482" s="39"/>
      <c r="C482" s="40"/>
      <c r="D482" s="66"/>
      <c r="E482" s="71"/>
      <c r="F482" s="66"/>
      <c r="G482" s="66"/>
    </row>
    <row r="483" spans="1:7" s="72" customFormat="1" x14ac:dyDescent="0.25">
      <c r="A483" s="30" t="s">
        <v>201</v>
      </c>
      <c r="B483" s="31" t="s">
        <v>99</v>
      </c>
      <c r="C483" s="40"/>
      <c r="D483" s="37"/>
      <c r="E483" s="71"/>
      <c r="F483" s="66"/>
      <c r="G483" s="66"/>
    </row>
    <row r="484" spans="1:7" s="72" customFormat="1" ht="45" x14ac:dyDescent="0.25">
      <c r="A484" s="35" t="s">
        <v>16</v>
      </c>
      <c r="B484" s="9" t="s">
        <v>202</v>
      </c>
      <c r="C484" s="36">
        <f>(5.28*2)*10.76</f>
        <v>113.62560000000001</v>
      </c>
      <c r="D484" s="37" t="s">
        <v>67</v>
      </c>
      <c r="E484" s="73"/>
      <c r="F484" s="73">
        <f>C484*E484</f>
        <v>0</v>
      </c>
      <c r="G484" s="66"/>
    </row>
    <row r="485" spans="1:7" s="72" customFormat="1" ht="45" x14ac:dyDescent="0.25">
      <c r="A485" s="35" t="s">
        <v>19</v>
      </c>
      <c r="B485" s="9" t="s">
        <v>226</v>
      </c>
      <c r="C485" s="36">
        <f>3.2*2</f>
        <v>6.4</v>
      </c>
      <c r="D485" s="37" t="s">
        <v>18</v>
      </c>
      <c r="E485" s="73"/>
      <c r="F485" s="73">
        <f>C485*E485</f>
        <v>0</v>
      </c>
      <c r="G485" s="24">
        <f>SUM(F484:F485)</f>
        <v>0</v>
      </c>
    </row>
    <row r="486" spans="1:7" s="72" customFormat="1" x14ac:dyDescent="0.25">
      <c r="A486" s="35"/>
      <c r="B486" s="9"/>
      <c r="C486" s="36"/>
      <c r="D486" s="37"/>
      <c r="E486" s="73"/>
      <c r="F486" s="73"/>
      <c r="G486" s="40"/>
    </row>
    <row r="487" spans="1:7" s="72" customFormat="1" x14ac:dyDescent="0.25">
      <c r="A487" s="35"/>
      <c r="B487" s="9"/>
      <c r="C487" s="36"/>
      <c r="D487" s="37"/>
      <c r="E487" s="73"/>
      <c r="F487" s="73"/>
      <c r="G487" s="40"/>
    </row>
    <row r="488" spans="1:7" s="72" customFormat="1" x14ac:dyDescent="0.25">
      <c r="A488" s="30" t="s">
        <v>227</v>
      </c>
      <c r="B488" s="31" t="s">
        <v>103</v>
      </c>
      <c r="C488" s="74"/>
      <c r="D488" s="54"/>
      <c r="E488" s="75"/>
      <c r="F488" s="53"/>
      <c r="G488" s="40"/>
    </row>
    <row r="489" spans="1:7" s="72" customFormat="1" ht="30" x14ac:dyDescent="0.25">
      <c r="A489" s="35" t="s">
        <v>16</v>
      </c>
      <c r="B489" s="9" t="s">
        <v>228</v>
      </c>
      <c r="C489" s="73">
        <v>12</v>
      </c>
      <c r="D489" s="55" t="s">
        <v>34</v>
      </c>
      <c r="E489" s="73"/>
      <c r="F489" s="73">
        <f t="shared" ref="F489:F499" si="21">C489*E489</f>
        <v>0</v>
      </c>
      <c r="G489" s="40"/>
    </row>
    <row r="490" spans="1:7" s="72" customFormat="1" x14ac:dyDescent="0.25">
      <c r="A490" s="35" t="s">
        <v>19</v>
      </c>
      <c r="B490" s="39" t="s">
        <v>106</v>
      </c>
      <c r="C490" s="73">
        <v>50</v>
      </c>
      <c r="D490" s="54" t="s">
        <v>34</v>
      </c>
      <c r="E490" s="73"/>
      <c r="F490" s="73">
        <f t="shared" si="21"/>
        <v>0</v>
      </c>
      <c r="G490" s="40"/>
    </row>
    <row r="491" spans="1:7" s="72" customFormat="1" x14ac:dyDescent="0.25">
      <c r="A491" s="35" t="s">
        <v>22</v>
      </c>
      <c r="B491" s="39" t="s">
        <v>229</v>
      </c>
      <c r="C491" s="73">
        <v>50</v>
      </c>
      <c r="D491" s="54" t="s">
        <v>34</v>
      </c>
      <c r="E491" s="73"/>
      <c r="F491" s="73">
        <f t="shared" si="21"/>
        <v>0</v>
      </c>
      <c r="G491" s="40"/>
    </row>
    <row r="492" spans="1:7" s="72" customFormat="1" x14ac:dyDescent="0.25">
      <c r="A492" s="35" t="s">
        <v>25</v>
      </c>
      <c r="B492" s="39" t="s">
        <v>108</v>
      </c>
      <c r="C492" s="73">
        <v>46</v>
      </c>
      <c r="D492" s="54" t="s">
        <v>34</v>
      </c>
      <c r="E492" s="73"/>
      <c r="F492" s="73">
        <f t="shared" si="21"/>
        <v>0</v>
      </c>
      <c r="G492" s="40"/>
    </row>
    <row r="493" spans="1:7" s="72" customFormat="1" x14ac:dyDescent="0.25">
      <c r="A493" s="35" t="s">
        <v>27</v>
      </c>
      <c r="B493" s="39" t="s">
        <v>109</v>
      </c>
      <c r="C493" s="73">
        <v>5</v>
      </c>
      <c r="D493" s="54" t="s">
        <v>34</v>
      </c>
      <c r="E493" s="73"/>
      <c r="F493" s="73">
        <f t="shared" si="21"/>
        <v>0</v>
      </c>
      <c r="G493" s="40"/>
    </row>
    <row r="494" spans="1:7" s="72" customFormat="1" x14ac:dyDescent="0.25">
      <c r="A494" s="35" t="s">
        <v>30</v>
      </c>
      <c r="B494" s="39" t="s">
        <v>110</v>
      </c>
      <c r="C494" s="73">
        <v>4</v>
      </c>
      <c r="D494" s="54" t="s">
        <v>34</v>
      </c>
      <c r="E494" s="73"/>
      <c r="F494" s="73">
        <f t="shared" si="21"/>
        <v>0</v>
      </c>
      <c r="G494" s="40"/>
    </row>
    <row r="495" spans="1:7" s="72" customFormat="1" x14ac:dyDescent="0.25">
      <c r="A495" s="35" t="s">
        <v>32</v>
      </c>
      <c r="B495" s="39" t="s">
        <v>111</v>
      </c>
      <c r="C495" s="73">
        <v>44</v>
      </c>
      <c r="D495" s="54" t="s">
        <v>34</v>
      </c>
      <c r="E495" s="73"/>
      <c r="F495" s="73">
        <f t="shared" si="21"/>
        <v>0</v>
      </c>
      <c r="G495" s="40"/>
    </row>
    <row r="496" spans="1:7" s="72" customFormat="1" x14ac:dyDescent="0.25">
      <c r="A496" s="35" t="s">
        <v>35</v>
      </c>
      <c r="B496" s="39" t="s">
        <v>112</v>
      </c>
      <c r="C496" s="73">
        <v>4</v>
      </c>
      <c r="D496" s="54" t="s">
        <v>34</v>
      </c>
      <c r="E496" s="73"/>
      <c r="F496" s="73">
        <f t="shared" si="21"/>
        <v>0</v>
      </c>
      <c r="G496" s="40"/>
    </row>
    <row r="497" spans="1:7" s="72" customFormat="1" x14ac:dyDescent="0.25">
      <c r="A497" s="35" t="s">
        <v>37</v>
      </c>
      <c r="B497" s="39" t="s">
        <v>113</v>
      </c>
      <c r="C497" s="73">
        <v>5</v>
      </c>
      <c r="D497" s="54" t="s">
        <v>34</v>
      </c>
      <c r="E497" s="73"/>
      <c r="F497" s="73">
        <f t="shared" si="21"/>
        <v>0</v>
      </c>
      <c r="G497" s="40"/>
    </row>
    <row r="498" spans="1:7" s="72" customFormat="1" x14ac:dyDescent="0.25">
      <c r="A498" s="35" t="s">
        <v>39</v>
      </c>
      <c r="B498" s="39" t="s">
        <v>114</v>
      </c>
      <c r="C498" s="73">
        <v>30</v>
      </c>
      <c r="D498" s="54" t="s">
        <v>34</v>
      </c>
      <c r="E498" s="73"/>
      <c r="F498" s="73">
        <f t="shared" si="21"/>
        <v>0</v>
      </c>
      <c r="G498" s="40"/>
    </row>
    <row r="499" spans="1:7" s="72" customFormat="1" x14ac:dyDescent="0.25">
      <c r="A499" s="35" t="s">
        <v>41</v>
      </c>
      <c r="B499" s="39" t="s">
        <v>115</v>
      </c>
      <c r="C499" s="73">
        <v>30</v>
      </c>
      <c r="D499" s="54" t="s">
        <v>34</v>
      </c>
      <c r="E499" s="73"/>
      <c r="F499" s="73">
        <f t="shared" si="21"/>
        <v>0</v>
      </c>
      <c r="G499" s="24">
        <f>SUM(F489:F499)</f>
        <v>0</v>
      </c>
    </row>
    <row r="500" spans="1:7" s="72" customFormat="1" x14ac:dyDescent="0.25">
      <c r="A500" s="35"/>
      <c r="B500" s="39"/>
      <c r="C500" s="40"/>
      <c r="D500" s="37"/>
      <c r="E500" s="71"/>
      <c r="F500" s="66"/>
      <c r="G500" s="66"/>
    </row>
    <row r="501" spans="1:7" s="72" customFormat="1" x14ac:dyDescent="0.25">
      <c r="A501" s="35"/>
      <c r="B501" s="126" t="s">
        <v>242</v>
      </c>
      <c r="C501" s="126"/>
      <c r="D501" s="126"/>
      <c r="E501" s="126"/>
      <c r="F501" s="70" t="s">
        <v>117</v>
      </c>
      <c r="G501" s="24">
        <f>SUM(G424:G499)</f>
        <v>0</v>
      </c>
    </row>
    <row r="502" spans="1:7" s="72" customFormat="1" x14ac:dyDescent="0.25">
      <c r="A502" s="35"/>
      <c r="B502" s="39"/>
      <c r="C502" s="40"/>
      <c r="D502" s="37"/>
      <c r="E502" s="71"/>
      <c r="F502" s="66"/>
      <c r="G502" s="66"/>
    </row>
    <row r="503" spans="1:7" s="72" customFormat="1" x14ac:dyDescent="0.25">
      <c r="A503" s="30"/>
      <c r="B503" s="46" t="s">
        <v>243</v>
      </c>
      <c r="C503" s="32"/>
      <c r="D503" s="33"/>
      <c r="E503" s="71"/>
      <c r="F503" s="66"/>
      <c r="G503" s="66"/>
    </row>
    <row r="504" spans="1:7" s="72" customFormat="1" x14ac:dyDescent="0.25">
      <c r="A504" s="30"/>
      <c r="B504" s="46"/>
      <c r="C504" s="32"/>
      <c r="D504" s="33"/>
      <c r="E504" s="71"/>
      <c r="F504" s="66"/>
      <c r="G504" s="66"/>
    </row>
    <row r="505" spans="1:7" s="72" customFormat="1" x14ac:dyDescent="0.25">
      <c r="A505" s="30" t="s">
        <v>14</v>
      </c>
      <c r="B505" s="31" t="s">
        <v>146</v>
      </c>
      <c r="C505" s="32"/>
      <c r="D505" s="33"/>
      <c r="E505" s="71"/>
      <c r="F505" s="66"/>
      <c r="G505" s="66"/>
    </row>
    <row r="506" spans="1:7" s="66" customFormat="1" ht="45" x14ac:dyDescent="0.25">
      <c r="A506" s="35" t="s">
        <v>16</v>
      </c>
      <c r="B506" s="9" t="s">
        <v>17</v>
      </c>
      <c r="C506" s="36">
        <v>22</v>
      </c>
      <c r="D506" s="37" t="s">
        <v>18</v>
      </c>
      <c r="E506" s="36"/>
      <c r="F506" s="36">
        <f t="shared" ref="F506:F521" si="22">C506*E506</f>
        <v>0</v>
      </c>
    </row>
    <row r="507" spans="1:7" s="72" customFormat="1" ht="30" x14ac:dyDescent="0.25">
      <c r="A507" s="35" t="s">
        <v>19</v>
      </c>
      <c r="B507" s="9" t="s">
        <v>147</v>
      </c>
      <c r="C507" s="36">
        <v>36</v>
      </c>
      <c r="D507" s="37" t="s">
        <v>34</v>
      </c>
      <c r="E507" s="73"/>
      <c r="F507" s="36">
        <f t="shared" si="22"/>
        <v>0</v>
      </c>
      <c r="G507" s="66"/>
    </row>
    <row r="508" spans="1:7" s="72" customFormat="1" ht="30" x14ac:dyDescent="0.25">
      <c r="A508" s="35" t="s">
        <v>22</v>
      </c>
      <c r="B508" s="9" t="s">
        <v>206</v>
      </c>
      <c r="C508" s="36">
        <v>14</v>
      </c>
      <c r="D508" s="37" t="s">
        <v>34</v>
      </c>
      <c r="E508" s="73"/>
      <c r="F508" s="36">
        <f t="shared" si="22"/>
        <v>0</v>
      </c>
      <c r="G508" s="66"/>
    </row>
    <row r="509" spans="1:7" s="72" customFormat="1" ht="30" x14ac:dyDescent="0.25">
      <c r="A509" s="35" t="s">
        <v>25</v>
      </c>
      <c r="B509" s="9" t="s">
        <v>207</v>
      </c>
      <c r="C509" s="36">
        <v>8</v>
      </c>
      <c r="D509" s="37" t="s">
        <v>34</v>
      </c>
      <c r="E509" s="73"/>
      <c r="F509" s="36">
        <f t="shared" si="22"/>
        <v>0</v>
      </c>
      <c r="G509" s="66"/>
    </row>
    <row r="510" spans="1:7" s="72" customFormat="1" ht="30" x14ac:dyDescent="0.25">
      <c r="A510" s="35" t="s">
        <v>27</v>
      </c>
      <c r="B510" s="9" t="s">
        <v>208</v>
      </c>
      <c r="C510" s="36">
        <v>8</v>
      </c>
      <c r="D510" s="37" t="s">
        <v>34</v>
      </c>
      <c r="E510" s="73"/>
      <c r="F510" s="36">
        <f t="shared" si="22"/>
        <v>0</v>
      </c>
      <c r="G510" s="66"/>
    </row>
    <row r="511" spans="1:7" s="72" customFormat="1" x14ac:dyDescent="0.25">
      <c r="A511" s="35" t="s">
        <v>30</v>
      </c>
      <c r="B511" s="39" t="s">
        <v>244</v>
      </c>
      <c r="C511" s="36">
        <f>(1.85*0.6)*8</f>
        <v>8.8800000000000008</v>
      </c>
      <c r="D511" s="37" t="s">
        <v>29</v>
      </c>
      <c r="E511" s="36"/>
      <c r="F511" s="36">
        <f t="shared" si="22"/>
        <v>0</v>
      </c>
      <c r="G511" s="66"/>
    </row>
    <row r="512" spans="1:7" s="72" customFormat="1" x14ac:dyDescent="0.25">
      <c r="A512" s="35" t="s">
        <v>32</v>
      </c>
      <c r="B512" s="39" t="s">
        <v>210</v>
      </c>
      <c r="C512" s="36">
        <v>8</v>
      </c>
      <c r="D512" s="37" t="s">
        <v>34</v>
      </c>
      <c r="E512" s="34"/>
      <c r="F512" s="36">
        <f t="shared" si="22"/>
        <v>0</v>
      </c>
      <c r="G512" s="66"/>
    </row>
    <row r="513" spans="1:7" s="72" customFormat="1" ht="30" x14ac:dyDescent="0.25">
      <c r="A513" s="35" t="s">
        <v>35</v>
      </c>
      <c r="B513" s="9" t="s">
        <v>211</v>
      </c>
      <c r="C513" s="36">
        <f>7.7*8</f>
        <v>61.6</v>
      </c>
      <c r="D513" s="37" t="s">
        <v>29</v>
      </c>
      <c r="E513" s="34"/>
      <c r="F513" s="36">
        <f t="shared" si="22"/>
        <v>0</v>
      </c>
      <c r="G513" s="66"/>
    </row>
    <row r="514" spans="1:7" s="72" customFormat="1" x14ac:dyDescent="0.25">
      <c r="A514" s="35" t="s">
        <v>37</v>
      </c>
      <c r="B514" s="39" t="s">
        <v>157</v>
      </c>
      <c r="C514" s="36">
        <v>332.35</v>
      </c>
      <c r="D514" s="37" t="s">
        <v>29</v>
      </c>
      <c r="E514" s="34"/>
      <c r="F514" s="36">
        <f t="shared" si="22"/>
        <v>0</v>
      </c>
      <c r="G514" s="66"/>
    </row>
    <row r="515" spans="1:7" s="72" customFormat="1" x14ac:dyDescent="0.25">
      <c r="A515" s="35" t="s">
        <v>39</v>
      </c>
      <c r="B515" s="39" t="s">
        <v>158</v>
      </c>
      <c r="C515" s="36">
        <v>3.8</v>
      </c>
      <c r="D515" s="37" t="s">
        <v>29</v>
      </c>
      <c r="E515" s="34"/>
      <c r="F515" s="36">
        <f t="shared" si="22"/>
        <v>0</v>
      </c>
      <c r="G515" s="66"/>
    </row>
    <row r="516" spans="1:7" s="72" customFormat="1" x14ac:dyDescent="0.25">
      <c r="A516" s="35" t="s">
        <v>41</v>
      </c>
      <c r="B516" s="39" t="s">
        <v>42</v>
      </c>
      <c r="C516" s="36">
        <v>8</v>
      </c>
      <c r="D516" s="37" t="s">
        <v>34</v>
      </c>
      <c r="E516" s="34"/>
      <c r="F516" s="36">
        <f t="shared" si="22"/>
        <v>0</v>
      </c>
      <c r="G516" s="66"/>
    </row>
    <row r="517" spans="1:7" s="72" customFormat="1" x14ac:dyDescent="0.25">
      <c r="A517" s="35" t="s">
        <v>43</v>
      </c>
      <c r="B517" s="39" t="s">
        <v>44</v>
      </c>
      <c r="C517" s="40">
        <v>8</v>
      </c>
      <c r="D517" s="37" t="s">
        <v>34</v>
      </c>
      <c r="E517" s="34"/>
      <c r="F517" s="36">
        <f t="shared" si="22"/>
        <v>0</v>
      </c>
      <c r="G517" s="66"/>
    </row>
    <row r="518" spans="1:7" s="72" customFormat="1" x14ac:dyDescent="0.25">
      <c r="A518" s="35" t="s">
        <v>45</v>
      </c>
      <c r="B518" s="39" t="s">
        <v>46</v>
      </c>
      <c r="C518" s="40">
        <v>8</v>
      </c>
      <c r="D518" s="37" t="s">
        <v>34</v>
      </c>
      <c r="E518" s="34"/>
      <c r="F518" s="36">
        <f t="shared" si="22"/>
        <v>0</v>
      </c>
      <c r="G518" s="66"/>
    </row>
    <row r="519" spans="1:7" s="72" customFormat="1" x14ac:dyDescent="0.25">
      <c r="A519" s="35" t="s">
        <v>47</v>
      </c>
      <c r="B519" s="39" t="s">
        <v>162</v>
      </c>
      <c r="C519" s="40">
        <f>(C506*0.05)+(C511*0.04)+(C513*0.04)+(C514*0.15)+(C515*0.15)</f>
        <v>54.341699999999996</v>
      </c>
      <c r="D519" s="37" t="s">
        <v>49</v>
      </c>
      <c r="E519" s="34"/>
      <c r="F519" s="36">
        <f t="shared" si="22"/>
        <v>0</v>
      </c>
      <c r="G519" s="66"/>
    </row>
    <row r="520" spans="1:7" s="72" customFormat="1" ht="30" x14ac:dyDescent="0.25">
      <c r="A520" s="35" t="s">
        <v>50</v>
      </c>
      <c r="B520" s="9" t="s">
        <v>48</v>
      </c>
      <c r="C520" s="40">
        <f>C519</f>
        <v>54.341699999999996</v>
      </c>
      <c r="D520" s="37" t="s">
        <v>49</v>
      </c>
      <c r="E520" s="34"/>
      <c r="F520" s="36">
        <f t="shared" si="22"/>
        <v>0</v>
      </c>
      <c r="G520" s="66"/>
    </row>
    <row r="521" spans="1:7" s="72" customFormat="1" x14ac:dyDescent="0.25">
      <c r="A521" s="35" t="s">
        <v>160</v>
      </c>
      <c r="B521" s="39" t="s">
        <v>51</v>
      </c>
      <c r="C521" s="40">
        <f>C520</f>
        <v>54.341699999999996</v>
      </c>
      <c r="D521" s="37" t="s">
        <v>49</v>
      </c>
      <c r="E521" s="34"/>
      <c r="F521" s="36">
        <f t="shared" si="22"/>
        <v>0</v>
      </c>
      <c r="G521" s="24">
        <f>SUM(F506:F521)</f>
        <v>0</v>
      </c>
    </row>
    <row r="522" spans="1:7" s="72" customFormat="1" x14ac:dyDescent="0.25">
      <c r="A522" s="35"/>
      <c r="B522" s="39"/>
      <c r="C522" s="36"/>
      <c r="D522" s="37"/>
      <c r="E522" s="71"/>
      <c r="F522" s="66"/>
      <c r="G522" s="66"/>
    </row>
    <row r="523" spans="1:7" s="72" customFormat="1" x14ac:dyDescent="0.25">
      <c r="A523" s="30" t="s">
        <v>52</v>
      </c>
      <c r="B523" s="31" t="s">
        <v>165</v>
      </c>
      <c r="C523" s="40"/>
      <c r="D523" s="37"/>
      <c r="E523" s="71"/>
      <c r="F523" s="66"/>
      <c r="G523" s="66"/>
    </row>
    <row r="524" spans="1:7" s="72" customFormat="1" ht="30" x14ac:dyDescent="0.25">
      <c r="A524" s="35" t="s">
        <v>16</v>
      </c>
      <c r="B524" s="9" t="s">
        <v>166</v>
      </c>
      <c r="C524" s="36">
        <v>0.97</v>
      </c>
      <c r="D524" s="37" t="s">
        <v>49</v>
      </c>
      <c r="E524" s="34"/>
      <c r="F524" s="34">
        <f>C524*E524</f>
        <v>0</v>
      </c>
      <c r="G524" s="66"/>
    </row>
    <row r="525" spans="1:7" s="72" customFormat="1" ht="30" x14ac:dyDescent="0.25">
      <c r="A525" s="35" t="s">
        <v>19</v>
      </c>
      <c r="B525" s="9" t="s">
        <v>167</v>
      </c>
      <c r="C525" s="36">
        <v>0.55000000000000004</v>
      </c>
      <c r="D525" s="37" t="s">
        <v>49</v>
      </c>
      <c r="E525" s="34"/>
      <c r="F525" s="34">
        <f>C525*E525</f>
        <v>0</v>
      </c>
      <c r="G525" s="66"/>
    </row>
    <row r="526" spans="1:7" s="72" customFormat="1" ht="30" x14ac:dyDescent="0.25">
      <c r="A526" s="35" t="s">
        <v>22</v>
      </c>
      <c r="B526" s="9" t="s">
        <v>168</v>
      </c>
      <c r="C526" s="36">
        <v>0.09</v>
      </c>
      <c r="D526" s="37" t="s">
        <v>49</v>
      </c>
      <c r="E526" s="34"/>
      <c r="F526" s="34">
        <f>C526*E526</f>
        <v>0</v>
      </c>
      <c r="G526" s="66"/>
    </row>
    <row r="527" spans="1:7" s="72" customFormat="1" ht="30" x14ac:dyDescent="0.25">
      <c r="A527" s="35" t="s">
        <v>25</v>
      </c>
      <c r="B527" s="9" t="s">
        <v>212</v>
      </c>
      <c r="C527" s="36">
        <v>0.56999999999999995</v>
      </c>
      <c r="D527" s="37" t="s">
        <v>49</v>
      </c>
      <c r="E527" s="34"/>
      <c r="F527" s="34">
        <f>C527*E527</f>
        <v>0</v>
      </c>
      <c r="G527" s="24">
        <f>SUM(F524:F527)</f>
        <v>0</v>
      </c>
    </row>
    <row r="528" spans="1:7" s="72" customFormat="1" x14ac:dyDescent="0.25">
      <c r="A528" s="35"/>
      <c r="B528" s="39"/>
      <c r="C528" s="36"/>
      <c r="D528" s="37"/>
      <c r="E528" s="71"/>
      <c r="F528" s="66"/>
      <c r="G528" s="66"/>
    </row>
    <row r="529" spans="1:7" s="72" customFormat="1" x14ac:dyDescent="0.25">
      <c r="A529" s="30" t="s">
        <v>55</v>
      </c>
      <c r="B529" s="31" t="s">
        <v>170</v>
      </c>
      <c r="C529" s="40"/>
      <c r="D529" s="37"/>
      <c r="E529" s="71"/>
      <c r="F529" s="66"/>
      <c r="G529" s="66"/>
    </row>
    <row r="530" spans="1:7" s="72" customFormat="1" ht="30" x14ac:dyDescent="0.25">
      <c r="A530" s="35" t="s">
        <v>16</v>
      </c>
      <c r="B530" s="9" t="s">
        <v>245</v>
      </c>
      <c r="C530" s="36">
        <f>358.78+3.12</f>
        <v>361.9</v>
      </c>
      <c r="D530" s="37" t="s">
        <v>29</v>
      </c>
      <c r="E530" s="34"/>
      <c r="F530" s="34">
        <f>C530*E530</f>
        <v>0</v>
      </c>
      <c r="G530" s="24">
        <f>SUM(F530)</f>
        <v>0</v>
      </c>
    </row>
    <row r="531" spans="1:7" s="72" customFormat="1" x14ac:dyDescent="0.25">
      <c r="A531" s="35"/>
      <c r="B531" s="39"/>
      <c r="C531" s="40"/>
      <c r="D531" s="66"/>
      <c r="E531" s="71"/>
      <c r="F531" s="66"/>
      <c r="G531" s="66"/>
    </row>
    <row r="532" spans="1:7" s="72" customFormat="1" x14ac:dyDescent="0.25">
      <c r="A532" s="30" t="s">
        <v>58</v>
      </c>
      <c r="B532" s="31" t="s">
        <v>246</v>
      </c>
      <c r="C532" s="40"/>
      <c r="D532" s="37"/>
      <c r="E532" s="71"/>
      <c r="F532" s="66"/>
      <c r="G532" s="66"/>
    </row>
    <row r="533" spans="1:7" s="72" customFormat="1" ht="30" x14ac:dyDescent="0.25">
      <c r="A533" s="35" t="s">
        <v>16</v>
      </c>
      <c r="B533" s="9" t="s">
        <v>214</v>
      </c>
      <c r="C533" s="40">
        <v>35.979999999999997</v>
      </c>
      <c r="D533" s="37" t="s">
        <v>29</v>
      </c>
      <c r="E533" s="34"/>
      <c r="F533" s="34">
        <f>C533*E533</f>
        <v>0</v>
      </c>
      <c r="G533" s="66"/>
    </row>
    <row r="534" spans="1:7" s="72" customFormat="1" ht="30" x14ac:dyDescent="0.25">
      <c r="A534" s="35" t="s">
        <v>19</v>
      </c>
      <c r="B534" s="9" t="s">
        <v>215</v>
      </c>
      <c r="C534" s="36">
        <v>35.979999999999997</v>
      </c>
      <c r="D534" s="37" t="s">
        <v>29</v>
      </c>
      <c r="E534" s="34"/>
      <c r="F534" s="34">
        <f>C534*E534</f>
        <v>0</v>
      </c>
      <c r="G534" s="66"/>
    </row>
    <row r="535" spans="1:7" s="72" customFormat="1" ht="30" x14ac:dyDescent="0.25">
      <c r="A535" s="35" t="s">
        <v>22</v>
      </c>
      <c r="B535" s="9" t="s">
        <v>216</v>
      </c>
      <c r="C535" s="36">
        <f>125.9+3.9</f>
        <v>129.80000000000001</v>
      </c>
      <c r="D535" s="37" t="s">
        <v>18</v>
      </c>
      <c r="E535" s="34"/>
      <c r="F535" s="34">
        <f>C535*E535</f>
        <v>0</v>
      </c>
      <c r="G535" s="24">
        <f>SUM(F533:F535)</f>
        <v>0</v>
      </c>
    </row>
    <row r="536" spans="1:7" s="72" customFormat="1" x14ac:dyDescent="0.25">
      <c r="A536" s="35"/>
      <c r="B536" s="39"/>
      <c r="C536" s="40"/>
      <c r="D536" s="37"/>
      <c r="E536" s="71"/>
      <c r="F536" s="66"/>
      <c r="G536" s="66"/>
    </row>
    <row r="537" spans="1:7" s="72" customFormat="1" x14ac:dyDescent="0.25">
      <c r="A537" s="30" t="s">
        <v>68</v>
      </c>
      <c r="B537" s="31" t="s">
        <v>176</v>
      </c>
      <c r="C537" s="40"/>
      <c r="D537" s="37"/>
      <c r="E537" s="71"/>
      <c r="F537" s="66"/>
      <c r="G537" s="66"/>
    </row>
    <row r="538" spans="1:7" s="72" customFormat="1" ht="45" x14ac:dyDescent="0.25">
      <c r="A538" s="35" t="s">
        <v>16</v>
      </c>
      <c r="B538" s="9" t="s">
        <v>177</v>
      </c>
      <c r="C538" s="36">
        <f>3.32*8</f>
        <v>26.56</v>
      </c>
      <c r="D538" s="37" t="s">
        <v>29</v>
      </c>
      <c r="E538" s="73"/>
      <c r="F538" s="73">
        <f>C538*E538</f>
        <v>0</v>
      </c>
      <c r="G538" s="24">
        <f>SUM(F538)</f>
        <v>0</v>
      </c>
    </row>
    <row r="539" spans="1:7" s="72" customFormat="1" x14ac:dyDescent="0.25">
      <c r="A539" s="35"/>
      <c r="B539" s="39"/>
      <c r="C539" s="40"/>
      <c r="D539" s="37"/>
      <c r="E539" s="71"/>
      <c r="F539" s="66"/>
      <c r="G539" s="66"/>
    </row>
    <row r="540" spans="1:7" s="72" customFormat="1" x14ac:dyDescent="0.25">
      <c r="A540" s="30" t="s">
        <v>76</v>
      </c>
      <c r="B540" s="31" t="s">
        <v>178</v>
      </c>
      <c r="C540" s="40"/>
      <c r="D540" s="37"/>
      <c r="E540" s="71"/>
      <c r="F540" s="66"/>
      <c r="G540" s="66"/>
    </row>
    <row r="541" spans="1:7" s="72" customFormat="1" ht="30" x14ac:dyDescent="0.25">
      <c r="A541" s="35" t="s">
        <v>16</v>
      </c>
      <c r="B541" s="9" t="s">
        <v>232</v>
      </c>
      <c r="C541" s="36">
        <v>6.46</v>
      </c>
      <c r="D541" s="37" t="s">
        <v>29</v>
      </c>
      <c r="E541" s="73"/>
      <c r="F541" s="73">
        <f t="shared" ref="F541:F546" si="23">C541*E541</f>
        <v>0</v>
      </c>
      <c r="G541" s="66"/>
    </row>
    <row r="542" spans="1:7" s="72" customFormat="1" ht="30" x14ac:dyDescent="0.25">
      <c r="A542" s="35" t="s">
        <v>19</v>
      </c>
      <c r="B542" s="9" t="s">
        <v>180</v>
      </c>
      <c r="C542" s="36">
        <v>27.2</v>
      </c>
      <c r="D542" s="37" t="s">
        <v>18</v>
      </c>
      <c r="E542" s="73"/>
      <c r="F542" s="73">
        <f t="shared" si="23"/>
        <v>0</v>
      </c>
      <c r="G542" s="66"/>
    </row>
    <row r="543" spans="1:7" s="72" customFormat="1" ht="30" x14ac:dyDescent="0.25">
      <c r="A543" s="35" t="s">
        <v>22</v>
      </c>
      <c r="B543" s="9" t="s">
        <v>181</v>
      </c>
      <c r="C543" s="40">
        <v>368.19</v>
      </c>
      <c r="D543" s="37" t="s">
        <v>29</v>
      </c>
      <c r="E543" s="73"/>
      <c r="F543" s="73">
        <f t="shared" si="23"/>
        <v>0</v>
      </c>
      <c r="G543" s="66"/>
    </row>
    <row r="544" spans="1:7" s="72" customFormat="1" ht="45" x14ac:dyDescent="0.25">
      <c r="A544" s="35" t="s">
        <v>25</v>
      </c>
      <c r="B544" s="9" t="s">
        <v>247</v>
      </c>
      <c r="C544" s="36">
        <f>7.3*8</f>
        <v>58.4</v>
      </c>
      <c r="D544" s="37" t="s">
        <v>29</v>
      </c>
      <c r="E544" s="73"/>
      <c r="F544" s="73">
        <f t="shared" si="23"/>
        <v>0</v>
      </c>
      <c r="G544" s="66"/>
    </row>
    <row r="545" spans="1:7" s="72" customFormat="1" ht="45" x14ac:dyDescent="0.25">
      <c r="A545" s="35" t="s">
        <v>27</v>
      </c>
      <c r="B545" s="9" t="s">
        <v>248</v>
      </c>
      <c r="C545" s="36">
        <f>7.7*8</f>
        <v>61.6</v>
      </c>
      <c r="D545" s="37" t="s">
        <v>29</v>
      </c>
      <c r="E545" s="73"/>
      <c r="F545" s="73">
        <f t="shared" si="23"/>
        <v>0</v>
      </c>
      <c r="G545" s="66"/>
    </row>
    <row r="546" spans="1:7" s="72" customFormat="1" ht="30" x14ac:dyDescent="0.25">
      <c r="A546" s="35" t="s">
        <v>30</v>
      </c>
      <c r="B546" s="9" t="s">
        <v>184</v>
      </c>
      <c r="C546" s="36">
        <v>85.43</v>
      </c>
      <c r="D546" s="37" t="s">
        <v>67</v>
      </c>
      <c r="E546" s="73"/>
      <c r="F546" s="73">
        <f t="shared" si="23"/>
        <v>0</v>
      </c>
      <c r="G546" s="24">
        <f>SUM(F541:F546)</f>
        <v>0</v>
      </c>
    </row>
    <row r="547" spans="1:7" s="72" customFormat="1" x14ac:dyDescent="0.25">
      <c r="A547" s="35"/>
      <c r="B547" s="39"/>
      <c r="C547" s="40"/>
      <c r="D547" s="37"/>
      <c r="E547" s="71"/>
      <c r="F547" s="66"/>
      <c r="G547" s="66"/>
    </row>
    <row r="548" spans="1:7" s="72" customFormat="1" x14ac:dyDescent="0.25">
      <c r="A548" s="35"/>
      <c r="B548" s="39"/>
      <c r="C548" s="40"/>
      <c r="D548" s="37"/>
      <c r="E548" s="71"/>
      <c r="F548" s="66"/>
      <c r="G548" s="66"/>
    </row>
    <row r="549" spans="1:7" s="72" customFormat="1" x14ac:dyDescent="0.25">
      <c r="A549" s="30" t="s">
        <v>84</v>
      </c>
      <c r="B549" s="31" t="s">
        <v>69</v>
      </c>
      <c r="C549" s="40"/>
      <c r="D549" s="37"/>
      <c r="E549" s="71"/>
      <c r="F549" s="66"/>
      <c r="G549" s="66"/>
    </row>
    <row r="550" spans="1:7" s="72" customFormat="1" ht="30" x14ac:dyDescent="0.25">
      <c r="A550" s="35" t="s">
        <v>16</v>
      </c>
      <c r="B550" s="9" t="s">
        <v>220</v>
      </c>
      <c r="C550" s="40">
        <v>16</v>
      </c>
      <c r="D550" s="37" t="s">
        <v>34</v>
      </c>
      <c r="E550" s="73"/>
      <c r="F550" s="73">
        <f>C550*E550</f>
        <v>0</v>
      </c>
      <c r="G550" s="66"/>
    </row>
    <row r="551" spans="1:7" s="72" customFormat="1" ht="30" x14ac:dyDescent="0.25">
      <c r="A551" s="35" t="s">
        <v>19</v>
      </c>
      <c r="B551" s="9" t="s">
        <v>221</v>
      </c>
      <c r="C551" s="40">
        <v>18</v>
      </c>
      <c r="D551" s="37" t="s">
        <v>34</v>
      </c>
      <c r="E551" s="73"/>
      <c r="F551" s="73">
        <f>C551*E551</f>
        <v>0</v>
      </c>
      <c r="G551" s="66"/>
    </row>
    <row r="552" spans="1:7" s="72" customFormat="1" ht="45" x14ac:dyDescent="0.25">
      <c r="A552" s="35" t="s">
        <v>22</v>
      </c>
      <c r="B552" s="9" t="s">
        <v>187</v>
      </c>
      <c r="C552" s="40">
        <v>1</v>
      </c>
      <c r="D552" s="37" t="s">
        <v>34</v>
      </c>
      <c r="E552" s="73"/>
      <c r="F552" s="73">
        <f>C552*E552</f>
        <v>0</v>
      </c>
      <c r="G552" s="66"/>
    </row>
    <row r="553" spans="1:7" s="72" customFormat="1" ht="45" x14ac:dyDescent="0.25">
      <c r="A553" s="35" t="s">
        <v>25</v>
      </c>
      <c r="B553" s="9" t="s">
        <v>222</v>
      </c>
      <c r="C553" s="36">
        <v>14</v>
      </c>
      <c r="D553" s="37" t="s">
        <v>21</v>
      </c>
      <c r="E553" s="73"/>
      <c r="F553" s="73">
        <f>C553*E553</f>
        <v>0</v>
      </c>
      <c r="G553" s="66"/>
    </row>
    <row r="554" spans="1:7" s="72" customFormat="1" ht="45" x14ac:dyDescent="0.25">
      <c r="A554" s="35" t="s">
        <v>27</v>
      </c>
      <c r="B554" s="9" t="s">
        <v>189</v>
      </c>
      <c r="C554" s="36">
        <v>3.78</v>
      </c>
      <c r="D554" s="37" t="s">
        <v>29</v>
      </c>
      <c r="E554" s="73"/>
      <c r="F554" s="73">
        <f>C554*E554</f>
        <v>0</v>
      </c>
      <c r="G554" s="24">
        <f>SUM(F550:F554)</f>
        <v>0</v>
      </c>
    </row>
    <row r="555" spans="1:7" s="72" customFormat="1" x14ac:dyDescent="0.25">
      <c r="A555" s="35"/>
      <c r="B555" s="39"/>
      <c r="C555" s="40"/>
      <c r="D555" s="37"/>
      <c r="E555" s="71"/>
      <c r="F555" s="66"/>
      <c r="G555" s="66"/>
    </row>
    <row r="556" spans="1:7" s="72" customFormat="1" x14ac:dyDescent="0.25">
      <c r="A556" s="30" t="s">
        <v>93</v>
      </c>
      <c r="B556" s="31" t="s">
        <v>77</v>
      </c>
      <c r="C556" s="40"/>
      <c r="D556" s="37"/>
      <c r="E556" s="71"/>
      <c r="F556" s="66"/>
      <c r="G556" s="66"/>
    </row>
    <row r="557" spans="1:7" s="72" customFormat="1" ht="45" x14ac:dyDescent="0.25">
      <c r="A557" s="35" t="s">
        <v>16</v>
      </c>
      <c r="B557" s="9" t="s">
        <v>190</v>
      </c>
      <c r="C557" s="40">
        <f>(0.7*2)+(0.74*2)*10</f>
        <v>16.2</v>
      </c>
      <c r="D557" s="37" t="s">
        <v>18</v>
      </c>
      <c r="E557" s="73"/>
      <c r="F557" s="73">
        <f t="shared" ref="F557:F563" si="24">C557*E557</f>
        <v>0</v>
      </c>
      <c r="G557" s="66"/>
    </row>
    <row r="558" spans="1:7" s="72" customFormat="1" ht="45" x14ac:dyDescent="0.25">
      <c r="A558" s="35" t="s">
        <v>19</v>
      </c>
      <c r="B558" s="9" t="s">
        <v>191</v>
      </c>
      <c r="C558" s="40">
        <f>(0.73*2)+(0.92*2)*10</f>
        <v>19.860000000000003</v>
      </c>
      <c r="D558" s="37" t="s">
        <v>18</v>
      </c>
      <c r="E558" s="73"/>
      <c r="F558" s="73">
        <f t="shared" si="24"/>
        <v>0</v>
      </c>
      <c r="G558" s="66"/>
    </row>
    <row r="559" spans="1:7" s="72" customFormat="1" ht="45" x14ac:dyDescent="0.25">
      <c r="A559" s="35" t="s">
        <v>22</v>
      </c>
      <c r="B559" s="9" t="s">
        <v>249</v>
      </c>
      <c r="C559" s="40">
        <f>(1.2*2)+(1.4*2)*12</f>
        <v>35.999999999999993</v>
      </c>
      <c r="D559" s="37" t="s">
        <v>18</v>
      </c>
      <c r="E559" s="73"/>
      <c r="F559" s="73">
        <f t="shared" si="24"/>
        <v>0</v>
      </c>
      <c r="G559" s="66"/>
    </row>
    <row r="560" spans="1:7" s="72" customFormat="1" ht="30" x14ac:dyDescent="0.25">
      <c r="A560" s="35" t="s">
        <v>25</v>
      </c>
      <c r="B560" s="9" t="s">
        <v>193</v>
      </c>
      <c r="C560" s="40">
        <f>(1.75*2)+(1.4*2)*12</f>
        <v>37.099999999999994</v>
      </c>
      <c r="D560" s="37" t="s">
        <v>18</v>
      </c>
      <c r="E560" s="73"/>
      <c r="F560" s="73">
        <f t="shared" si="24"/>
        <v>0</v>
      </c>
      <c r="G560" s="66"/>
    </row>
    <row r="561" spans="1:7" s="72" customFormat="1" ht="30" x14ac:dyDescent="0.25">
      <c r="A561" s="35" t="s">
        <v>27</v>
      </c>
      <c r="B561" s="9" t="s">
        <v>223</v>
      </c>
      <c r="C561" s="40">
        <f>(1.2*1.4*12)/0.0929</f>
        <v>217.00753498385362</v>
      </c>
      <c r="D561" s="37" t="s">
        <v>67</v>
      </c>
      <c r="E561" s="73"/>
      <c r="F561" s="73">
        <f t="shared" si="24"/>
        <v>0</v>
      </c>
      <c r="G561" s="66"/>
    </row>
    <row r="562" spans="1:7" s="72" customFormat="1" ht="30" x14ac:dyDescent="0.25">
      <c r="A562" s="35" t="s">
        <v>30</v>
      </c>
      <c r="B562" s="9" t="s">
        <v>195</v>
      </c>
      <c r="C562" s="40">
        <f>(1.75*1.4*12)/0.0929</f>
        <v>316.46932185145317</v>
      </c>
      <c r="D562" s="37" t="s">
        <v>67</v>
      </c>
      <c r="E562" s="73"/>
      <c r="F562" s="73">
        <f t="shared" si="24"/>
        <v>0</v>
      </c>
      <c r="G562" s="66"/>
    </row>
    <row r="563" spans="1:7" s="72" customFormat="1" ht="30" x14ac:dyDescent="0.25">
      <c r="A563" s="35" t="s">
        <v>32</v>
      </c>
      <c r="B563" s="9" t="s">
        <v>224</v>
      </c>
      <c r="C563" s="40">
        <f>0.9*0.3*16</f>
        <v>4.32</v>
      </c>
      <c r="D563" s="37" t="s">
        <v>29</v>
      </c>
      <c r="E563" s="73"/>
      <c r="F563" s="73">
        <f t="shared" si="24"/>
        <v>0</v>
      </c>
      <c r="G563" s="24">
        <f>SUM(F557:F563)</f>
        <v>0</v>
      </c>
    </row>
    <row r="564" spans="1:7" s="72" customFormat="1" x14ac:dyDescent="0.25">
      <c r="A564" s="35"/>
      <c r="B564" s="39"/>
      <c r="C564" s="36"/>
      <c r="D564" s="37"/>
      <c r="E564" s="71"/>
      <c r="F564" s="66"/>
      <c r="G564" s="66"/>
    </row>
    <row r="565" spans="1:7" s="72" customFormat="1" x14ac:dyDescent="0.25">
      <c r="A565" s="30" t="s">
        <v>98</v>
      </c>
      <c r="B565" s="31" t="s">
        <v>85</v>
      </c>
      <c r="C565" s="40"/>
      <c r="D565" s="37"/>
      <c r="E565" s="71"/>
      <c r="F565" s="66"/>
      <c r="G565" s="66"/>
    </row>
    <row r="566" spans="1:7" s="72" customFormat="1" x14ac:dyDescent="0.25">
      <c r="A566" s="35" t="s">
        <v>16</v>
      </c>
      <c r="B566" s="39" t="s">
        <v>86</v>
      </c>
      <c r="C566" s="40">
        <v>8</v>
      </c>
      <c r="D566" s="37" t="s">
        <v>21</v>
      </c>
      <c r="E566" s="73"/>
      <c r="F566" s="73">
        <f>C566*E566</f>
        <v>0</v>
      </c>
      <c r="G566" s="66"/>
    </row>
    <row r="567" spans="1:7" s="72" customFormat="1" x14ac:dyDescent="0.25">
      <c r="A567" s="35" t="s">
        <v>19</v>
      </c>
      <c r="B567" s="39" t="s">
        <v>87</v>
      </c>
      <c r="C567" s="40">
        <v>8</v>
      </c>
      <c r="D567" s="37" t="s">
        <v>21</v>
      </c>
      <c r="E567" s="73"/>
      <c r="F567" s="73">
        <f>C567*E567</f>
        <v>0</v>
      </c>
      <c r="G567" s="66"/>
    </row>
    <row r="568" spans="1:7" s="72" customFormat="1" ht="30" x14ac:dyDescent="0.25">
      <c r="A568" s="35" t="s">
        <v>22</v>
      </c>
      <c r="B568" s="9" t="s">
        <v>88</v>
      </c>
      <c r="C568" s="40">
        <v>8</v>
      </c>
      <c r="D568" s="37" t="s">
        <v>21</v>
      </c>
      <c r="E568" s="73"/>
      <c r="F568" s="73">
        <f>C568*E568</f>
        <v>0</v>
      </c>
      <c r="G568" s="66"/>
    </row>
    <row r="569" spans="1:7" s="72" customFormat="1" ht="30" x14ac:dyDescent="0.25">
      <c r="A569" s="37" t="s">
        <v>25</v>
      </c>
      <c r="B569" s="9" t="s">
        <v>197</v>
      </c>
      <c r="C569" s="36">
        <v>8</v>
      </c>
      <c r="D569" s="37" t="s">
        <v>21</v>
      </c>
      <c r="E569" s="73"/>
      <c r="F569" s="73">
        <f>C569*E569</f>
        <v>0</v>
      </c>
      <c r="G569" s="66"/>
    </row>
    <row r="570" spans="1:7" s="72" customFormat="1" x14ac:dyDescent="0.25">
      <c r="A570" s="35" t="s">
        <v>27</v>
      </c>
      <c r="B570" s="39" t="s">
        <v>92</v>
      </c>
      <c r="C570" s="48">
        <v>1</v>
      </c>
      <c r="D570" s="37" t="s">
        <v>24</v>
      </c>
      <c r="E570" s="73"/>
      <c r="F570" s="73">
        <f>C570*E570</f>
        <v>0</v>
      </c>
      <c r="G570" s="24">
        <f>SUM(F566:F570)</f>
        <v>0</v>
      </c>
    </row>
    <row r="571" spans="1:7" s="72" customFormat="1" x14ac:dyDescent="0.25">
      <c r="A571" s="35"/>
      <c r="B571" s="39"/>
      <c r="C571" s="36"/>
      <c r="D571" s="37"/>
      <c r="E571" s="71"/>
      <c r="F571" s="66"/>
      <c r="G571" s="66"/>
    </row>
    <row r="572" spans="1:7" s="72" customFormat="1" x14ac:dyDescent="0.25">
      <c r="A572" s="35"/>
      <c r="B572" s="39"/>
      <c r="C572" s="36"/>
      <c r="D572" s="37"/>
      <c r="E572" s="71"/>
      <c r="F572" s="66"/>
      <c r="G572" s="66"/>
    </row>
    <row r="573" spans="1:7" s="72" customFormat="1" x14ac:dyDescent="0.25">
      <c r="A573" s="30" t="s">
        <v>102</v>
      </c>
      <c r="B573" s="31" t="s">
        <v>94</v>
      </c>
      <c r="C573" s="40"/>
      <c r="D573" s="37"/>
      <c r="E573" s="71"/>
      <c r="F573" s="66"/>
      <c r="G573" s="66"/>
    </row>
    <row r="574" spans="1:7" s="72" customFormat="1" ht="30" x14ac:dyDescent="0.25">
      <c r="A574" s="35" t="s">
        <v>16</v>
      </c>
      <c r="B574" s="9" t="s">
        <v>198</v>
      </c>
      <c r="C574" s="36">
        <f>1355.76+C530</f>
        <v>1717.6599999999999</v>
      </c>
      <c r="D574" s="37" t="s">
        <v>29</v>
      </c>
      <c r="E574" s="73"/>
      <c r="F574" s="73">
        <f>C574*E574</f>
        <v>0</v>
      </c>
      <c r="G574" s="66"/>
    </row>
    <row r="575" spans="1:7" s="72" customFormat="1" ht="30" x14ac:dyDescent="0.25">
      <c r="A575" s="35" t="s">
        <v>19</v>
      </c>
      <c r="B575" s="9" t="s">
        <v>199</v>
      </c>
      <c r="C575" s="36">
        <v>405.01</v>
      </c>
      <c r="D575" s="37" t="s">
        <v>29</v>
      </c>
      <c r="E575" s="73"/>
      <c r="F575" s="73">
        <f>C575*E575</f>
        <v>0</v>
      </c>
      <c r="G575" s="66"/>
    </row>
    <row r="576" spans="1:7" s="72" customFormat="1" ht="30" x14ac:dyDescent="0.25">
      <c r="A576" s="35" t="s">
        <v>22</v>
      </c>
      <c r="B576" s="9" t="s">
        <v>200</v>
      </c>
      <c r="C576" s="36">
        <v>12.04</v>
      </c>
      <c r="D576" s="37" t="s">
        <v>29</v>
      </c>
      <c r="E576" s="73"/>
      <c r="F576" s="73">
        <f>C576*E576</f>
        <v>0</v>
      </c>
      <c r="G576" s="24">
        <f>SUM(F574:F576)</f>
        <v>0</v>
      </c>
    </row>
    <row r="577" spans="1:7" s="72" customFormat="1" x14ac:dyDescent="0.25">
      <c r="A577" s="35"/>
      <c r="B577" s="39"/>
      <c r="C577" s="40"/>
      <c r="D577" s="66"/>
      <c r="E577" s="71"/>
      <c r="F577" s="66"/>
      <c r="G577" s="66"/>
    </row>
    <row r="578" spans="1:7" s="72" customFormat="1" x14ac:dyDescent="0.25">
      <c r="A578" s="30" t="s">
        <v>201</v>
      </c>
      <c r="B578" s="31" t="s">
        <v>99</v>
      </c>
      <c r="C578" s="40"/>
      <c r="D578" s="37"/>
      <c r="E578" s="71"/>
      <c r="F578" s="66"/>
      <c r="G578" s="66"/>
    </row>
    <row r="579" spans="1:7" s="72" customFormat="1" ht="45" x14ac:dyDescent="0.25">
      <c r="A579" s="35" t="s">
        <v>16</v>
      </c>
      <c r="B579" s="9" t="s">
        <v>202</v>
      </c>
      <c r="C579" s="36">
        <f>(5.28*2)*10.76</f>
        <v>113.62560000000001</v>
      </c>
      <c r="D579" s="37" t="s">
        <v>67</v>
      </c>
      <c r="E579" s="73"/>
      <c r="F579" s="73">
        <f>C579*E579</f>
        <v>0</v>
      </c>
      <c r="G579" s="66"/>
    </row>
    <row r="580" spans="1:7" s="72" customFormat="1" ht="45" x14ac:dyDescent="0.25">
      <c r="A580" s="35" t="s">
        <v>19</v>
      </c>
      <c r="B580" s="9" t="s">
        <v>226</v>
      </c>
      <c r="C580" s="36">
        <f>3.2*2</f>
        <v>6.4</v>
      </c>
      <c r="D580" s="37" t="s">
        <v>18</v>
      </c>
      <c r="E580" s="73"/>
      <c r="F580" s="73">
        <f>C580*E580</f>
        <v>0</v>
      </c>
      <c r="G580" s="24">
        <f>SUM(F579:F580)</f>
        <v>0</v>
      </c>
    </row>
    <row r="581" spans="1:7" s="72" customFormat="1" x14ac:dyDescent="0.25">
      <c r="A581" s="35"/>
      <c r="B581" s="9"/>
      <c r="C581" s="36"/>
      <c r="D581" s="37"/>
      <c r="E581" s="73"/>
      <c r="F581" s="73"/>
      <c r="G581" s="24"/>
    </row>
    <row r="582" spans="1:7" s="72" customFormat="1" x14ac:dyDescent="0.25">
      <c r="A582" s="30" t="s">
        <v>227</v>
      </c>
      <c r="B582" s="46" t="s">
        <v>103</v>
      </c>
      <c r="C582" s="74"/>
      <c r="D582" s="54"/>
      <c r="E582" s="75"/>
      <c r="F582" s="53"/>
      <c r="G582" s="24"/>
    </row>
    <row r="583" spans="1:7" s="72" customFormat="1" ht="30" x14ac:dyDescent="0.25">
      <c r="A583" s="35" t="s">
        <v>16</v>
      </c>
      <c r="B583" s="9" t="s">
        <v>228</v>
      </c>
      <c r="C583" s="73">
        <v>12</v>
      </c>
      <c r="D583" s="55" t="s">
        <v>34</v>
      </c>
      <c r="E583" s="73"/>
      <c r="F583" s="73">
        <f t="shared" ref="F583:F594" si="25">C583*E583</f>
        <v>0</v>
      </c>
      <c r="G583" s="24"/>
    </row>
    <row r="584" spans="1:7" s="72" customFormat="1" x14ac:dyDescent="0.25">
      <c r="A584" s="35" t="s">
        <v>19</v>
      </c>
      <c r="B584" s="39" t="s">
        <v>106</v>
      </c>
      <c r="C584" s="73">
        <v>50</v>
      </c>
      <c r="D584" s="54" t="s">
        <v>34</v>
      </c>
      <c r="E584" s="73"/>
      <c r="F584" s="73">
        <f t="shared" si="25"/>
        <v>0</v>
      </c>
      <c r="G584" s="24"/>
    </row>
    <row r="585" spans="1:7" s="72" customFormat="1" x14ac:dyDescent="0.25">
      <c r="A585" s="35" t="s">
        <v>22</v>
      </c>
      <c r="B585" s="39" t="s">
        <v>229</v>
      </c>
      <c r="C585" s="73">
        <v>50</v>
      </c>
      <c r="D585" s="54" t="s">
        <v>34</v>
      </c>
      <c r="E585" s="73"/>
      <c r="F585" s="73">
        <f t="shared" si="25"/>
        <v>0</v>
      </c>
      <c r="G585" s="24"/>
    </row>
    <row r="586" spans="1:7" s="72" customFormat="1" x14ac:dyDescent="0.25">
      <c r="A586" s="35" t="s">
        <v>25</v>
      </c>
      <c r="B586" s="39" t="s">
        <v>108</v>
      </c>
      <c r="C586" s="73">
        <v>46</v>
      </c>
      <c r="D586" s="54" t="s">
        <v>34</v>
      </c>
      <c r="E586" s="73"/>
      <c r="F586" s="73">
        <f t="shared" si="25"/>
        <v>0</v>
      </c>
      <c r="G586" s="24"/>
    </row>
    <row r="587" spans="1:7" s="72" customFormat="1" x14ac:dyDescent="0.25">
      <c r="A587" s="35" t="s">
        <v>27</v>
      </c>
      <c r="B587" s="39" t="s">
        <v>109</v>
      </c>
      <c r="C587" s="73">
        <v>5</v>
      </c>
      <c r="D587" s="54" t="s">
        <v>34</v>
      </c>
      <c r="E587" s="73"/>
      <c r="F587" s="73">
        <f t="shared" si="25"/>
        <v>0</v>
      </c>
      <c r="G587" s="24"/>
    </row>
    <row r="588" spans="1:7" s="72" customFormat="1" x14ac:dyDescent="0.25">
      <c r="A588" s="35" t="s">
        <v>30</v>
      </c>
      <c r="B588" s="39" t="s">
        <v>110</v>
      </c>
      <c r="C588" s="73">
        <v>4</v>
      </c>
      <c r="D588" s="54" t="s">
        <v>34</v>
      </c>
      <c r="E588" s="73"/>
      <c r="F588" s="73">
        <f t="shared" si="25"/>
        <v>0</v>
      </c>
      <c r="G588" s="24"/>
    </row>
    <row r="589" spans="1:7" s="72" customFormat="1" x14ac:dyDescent="0.25">
      <c r="A589" s="35" t="s">
        <v>32</v>
      </c>
      <c r="B589" s="39" t="s">
        <v>111</v>
      </c>
      <c r="C589" s="73">
        <v>44</v>
      </c>
      <c r="D589" s="54" t="s">
        <v>34</v>
      </c>
      <c r="E589" s="73"/>
      <c r="F589" s="73">
        <f t="shared" si="25"/>
        <v>0</v>
      </c>
      <c r="G589" s="24"/>
    </row>
    <row r="590" spans="1:7" s="72" customFormat="1" x14ac:dyDescent="0.25">
      <c r="A590" s="35" t="s">
        <v>35</v>
      </c>
      <c r="B590" s="39" t="s">
        <v>112</v>
      </c>
      <c r="C590" s="73">
        <v>4</v>
      </c>
      <c r="D590" s="54" t="s">
        <v>34</v>
      </c>
      <c r="E590" s="73"/>
      <c r="F590" s="73">
        <f t="shared" si="25"/>
        <v>0</v>
      </c>
      <c r="G590" s="24"/>
    </row>
    <row r="591" spans="1:7" s="72" customFormat="1" x14ac:dyDescent="0.25">
      <c r="A591" s="35"/>
      <c r="B591" s="39"/>
      <c r="C591" s="73"/>
      <c r="D591" s="54"/>
      <c r="E591" s="73"/>
      <c r="F591" s="73"/>
      <c r="G591" s="24"/>
    </row>
    <row r="592" spans="1:7" s="72" customFormat="1" x14ac:dyDescent="0.25">
      <c r="A592" s="35" t="s">
        <v>37</v>
      </c>
      <c r="B592" s="39" t="s">
        <v>113</v>
      </c>
      <c r="C592" s="73">
        <v>5</v>
      </c>
      <c r="D592" s="54" t="s">
        <v>34</v>
      </c>
      <c r="E592" s="73"/>
      <c r="F592" s="73">
        <f t="shared" si="25"/>
        <v>0</v>
      </c>
      <c r="G592" s="24"/>
    </row>
    <row r="593" spans="1:7" s="72" customFormat="1" x14ac:dyDescent="0.25">
      <c r="A593" s="35" t="s">
        <v>39</v>
      </c>
      <c r="B593" s="39" t="s">
        <v>114</v>
      </c>
      <c r="C593" s="73">
        <v>30</v>
      </c>
      <c r="D593" s="54" t="s">
        <v>34</v>
      </c>
      <c r="E593" s="73"/>
      <c r="F593" s="73">
        <f t="shared" si="25"/>
        <v>0</v>
      </c>
      <c r="G593" s="24"/>
    </row>
    <row r="594" spans="1:7" s="72" customFormat="1" x14ac:dyDescent="0.25">
      <c r="A594" s="35" t="s">
        <v>41</v>
      </c>
      <c r="B594" s="39" t="s">
        <v>115</v>
      </c>
      <c r="C594" s="73">
        <v>30</v>
      </c>
      <c r="D594" s="54" t="s">
        <v>34</v>
      </c>
      <c r="E594" s="73"/>
      <c r="F594" s="73">
        <f t="shared" si="25"/>
        <v>0</v>
      </c>
      <c r="G594" s="24">
        <f>SUM(F583:F594)</f>
        <v>0</v>
      </c>
    </row>
    <row r="595" spans="1:7" s="72" customFormat="1" x14ac:dyDescent="0.25">
      <c r="A595" s="30"/>
      <c r="B595" s="46"/>
      <c r="C595" s="32"/>
      <c r="D595" s="33"/>
      <c r="E595" s="71"/>
      <c r="F595" s="66"/>
      <c r="G595" s="66"/>
    </row>
    <row r="596" spans="1:7" s="72" customFormat="1" x14ac:dyDescent="0.25">
      <c r="A596" s="30"/>
      <c r="B596" s="126" t="s">
        <v>250</v>
      </c>
      <c r="C596" s="126"/>
      <c r="D596" s="126"/>
      <c r="E596" s="126"/>
      <c r="F596" s="70" t="s">
        <v>117</v>
      </c>
      <c r="G596" s="24">
        <f>SUM(G521:G594)</f>
        <v>0</v>
      </c>
    </row>
    <row r="597" spans="1:7" s="72" customFormat="1" x14ac:dyDescent="0.25">
      <c r="A597" s="35"/>
      <c r="B597" s="39"/>
      <c r="C597" s="40"/>
      <c r="D597" s="37"/>
      <c r="E597" s="71"/>
      <c r="F597" s="66"/>
      <c r="G597" s="66"/>
    </row>
    <row r="598" spans="1:7" s="72" customFormat="1" x14ac:dyDescent="0.25">
      <c r="A598" s="30"/>
      <c r="B598" s="46" t="s">
        <v>251</v>
      </c>
      <c r="C598" s="32"/>
      <c r="D598" s="33"/>
      <c r="E598" s="71"/>
      <c r="F598" s="66"/>
      <c r="G598" s="66"/>
    </row>
    <row r="599" spans="1:7" s="72" customFormat="1" x14ac:dyDescent="0.25">
      <c r="A599" s="30"/>
      <c r="B599" s="46"/>
      <c r="C599" s="32"/>
      <c r="D599" s="33"/>
      <c r="E599" s="71"/>
      <c r="F599" s="66"/>
      <c r="G599" s="66"/>
    </row>
    <row r="600" spans="1:7" s="72" customFormat="1" x14ac:dyDescent="0.25">
      <c r="A600" s="30" t="s">
        <v>14</v>
      </c>
      <c r="B600" s="31" t="s">
        <v>146</v>
      </c>
      <c r="C600" s="32"/>
      <c r="D600" s="33"/>
      <c r="E600" s="71"/>
      <c r="F600" s="66"/>
      <c r="G600" s="66"/>
    </row>
    <row r="601" spans="1:7" s="72" customFormat="1" ht="45" x14ac:dyDescent="0.25">
      <c r="A601" s="35" t="s">
        <v>16</v>
      </c>
      <c r="B601" s="9" t="s">
        <v>252</v>
      </c>
      <c r="C601" s="36">
        <v>24</v>
      </c>
      <c r="D601" s="37" t="s">
        <v>21</v>
      </c>
      <c r="E601" s="34"/>
      <c r="F601" s="73">
        <f t="shared" ref="F601:F609" si="26">C601*E601</f>
        <v>0</v>
      </c>
      <c r="G601" s="66"/>
    </row>
    <row r="602" spans="1:7" s="72" customFormat="1" ht="30" x14ac:dyDescent="0.25">
      <c r="A602" s="35" t="s">
        <v>19</v>
      </c>
      <c r="B602" s="9" t="s">
        <v>206</v>
      </c>
      <c r="C602" s="36">
        <v>14</v>
      </c>
      <c r="D602" s="37" t="s">
        <v>21</v>
      </c>
      <c r="E602" s="34"/>
      <c r="F602" s="73">
        <f t="shared" si="26"/>
        <v>0</v>
      </c>
      <c r="G602" s="66"/>
    </row>
    <row r="603" spans="1:7" s="72" customFormat="1" ht="30" x14ac:dyDescent="0.25">
      <c r="A603" s="35" t="s">
        <v>22</v>
      </c>
      <c r="B603" s="9" t="s">
        <v>207</v>
      </c>
      <c r="C603" s="36">
        <v>8</v>
      </c>
      <c r="D603" s="37" t="s">
        <v>34</v>
      </c>
      <c r="E603" s="34"/>
      <c r="F603" s="73">
        <f t="shared" si="26"/>
        <v>0</v>
      </c>
      <c r="G603" s="66"/>
    </row>
    <row r="604" spans="1:7" s="72" customFormat="1" ht="30" x14ac:dyDescent="0.25">
      <c r="A604" s="35" t="s">
        <v>25</v>
      </c>
      <c r="B604" s="9" t="s">
        <v>208</v>
      </c>
      <c r="C604" s="36">
        <v>8</v>
      </c>
      <c r="D604" s="37" t="s">
        <v>34</v>
      </c>
      <c r="E604" s="34"/>
      <c r="F604" s="73">
        <f t="shared" si="26"/>
        <v>0</v>
      </c>
      <c r="G604" s="66"/>
    </row>
    <row r="605" spans="1:7" s="72" customFormat="1" x14ac:dyDescent="0.25">
      <c r="A605" s="35" t="s">
        <v>27</v>
      </c>
      <c r="B605" s="39" t="s">
        <v>253</v>
      </c>
      <c r="C605" s="36">
        <v>18.46</v>
      </c>
      <c r="D605" s="37" t="s">
        <v>29</v>
      </c>
      <c r="E605" s="34"/>
      <c r="F605" s="73">
        <f t="shared" si="26"/>
        <v>0</v>
      </c>
      <c r="G605" s="66"/>
    </row>
    <row r="606" spans="1:7" s="72" customFormat="1" x14ac:dyDescent="0.25">
      <c r="A606" s="35" t="s">
        <v>30</v>
      </c>
      <c r="B606" s="9" t="s">
        <v>162</v>
      </c>
      <c r="C606" s="36">
        <f>C605*0.05</f>
        <v>0.92300000000000004</v>
      </c>
      <c r="D606" s="37" t="s">
        <v>49</v>
      </c>
      <c r="E606" s="73"/>
      <c r="F606" s="73">
        <f t="shared" si="26"/>
        <v>0</v>
      </c>
      <c r="G606" s="66"/>
    </row>
    <row r="607" spans="1:7" s="72" customFormat="1" x14ac:dyDescent="0.25">
      <c r="A607" s="35"/>
      <c r="B607" s="39" t="s">
        <v>157</v>
      </c>
      <c r="C607" s="36">
        <v>3.12</v>
      </c>
      <c r="D607" s="37" t="s">
        <v>29</v>
      </c>
      <c r="E607" s="34"/>
      <c r="F607" s="73">
        <f t="shared" si="26"/>
        <v>0</v>
      </c>
      <c r="G607" s="66"/>
    </row>
    <row r="608" spans="1:7" s="72" customFormat="1" ht="30" x14ac:dyDescent="0.25">
      <c r="A608" s="35" t="s">
        <v>32</v>
      </c>
      <c r="B608" s="9" t="s">
        <v>48</v>
      </c>
      <c r="C608" s="36">
        <f>+((C606)+(C607*0.15))</f>
        <v>1.391</v>
      </c>
      <c r="D608" s="37" t="s">
        <v>49</v>
      </c>
      <c r="E608" s="34"/>
      <c r="F608" s="73">
        <f t="shared" si="26"/>
        <v>0</v>
      </c>
      <c r="G608" s="66"/>
    </row>
    <row r="609" spans="1:7" s="72" customFormat="1" x14ac:dyDescent="0.25">
      <c r="A609" s="37" t="s">
        <v>35</v>
      </c>
      <c r="B609" s="39" t="s">
        <v>51</v>
      </c>
      <c r="C609" s="36">
        <f>C608</f>
        <v>1.391</v>
      </c>
      <c r="D609" s="37" t="s">
        <v>49</v>
      </c>
      <c r="E609" s="34"/>
      <c r="F609" s="73">
        <f t="shared" si="26"/>
        <v>0</v>
      </c>
      <c r="G609" s="24">
        <f>SUM(F601:F609)</f>
        <v>0</v>
      </c>
    </row>
    <row r="610" spans="1:7" s="72" customFormat="1" x14ac:dyDescent="0.25">
      <c r="A610" s="35"/>
      <c r="B610" s="39"/>
      <c r="C610" s="40"/>
      <c r="D610" s="37"/>
      <c r="E610" s="71"/>
      <c r="F610" s="66"/>
      <c r="G610" s="66"/>
    </row>
    <row r="611" spans="1:7" s="72" customFormat="1" x14ac:dyDescent="0.25">
      <c r="A611" s="30" t="s">
        <v>52</v>
      </c>
      <c r="B611" s="31" t="s">
        <v>165</v>
      </c>
      <c r="C611" s="40"/>
      <c r="D611" s="37"/>
      <c r="E611" s="71"/>
      <c r="F611" s="66"/>
      <c r="G611" s="66"/>
    </row>
    <row r="612" spans="1:7" s="72" customFormat="1" ht="30" x14ac:dyDescent="0.25">
      <c r="A612" s="35" t="s">
        <v>16</v>
      </c>
      <c r="B612" s="9" t="s">
        <v>254</v>
      </c>
      <c r="C612" s="40">
        <v>0.97</v>
      </c>
      <c r="D612" s="37" t="s">
        <v>49</v>
      </c>
      <c r="E612" s="34"/>
      <c r="F612" s="34">
        <f>C612*E612</f>
        <v>0</v>
      </c>
      <c r="G612" s="66"/>
    </row>
    <row r="613" spans="1:7" s="72" customFormat="1" ht="30" x14ac:dyDescent="0.25">
      <c r="A613" s="35" t="s">
        <v>19</v>
      </c>
      <c r="B613" s="9" t="s">
        <v>255</v>
      </c>
      <c r="C613" s="40">
        <v>0.55000000000000004</v>
      </c>
      <c r="D613" s="37" t="s">
        <v>49</v>
      </c>
      <c r="E613" s="34"/>
      <c r="F613" s="34">
        <f>C613*E613</f>
        <v>0</v>
      </c>
      <c r="G613" s="66"/>
    </row>
    <row r="614" spans="1:7" s="72" customFormat="1" ht="30" x14ac:dyDescent="0.25">
      <c r="A614" s="35" t="s">
        <v>22</v>
      </c>
      <c r="B614" s="9" t="s">
        <v>256</v>
      </c>
      <c r="C614" s="40">
        <v>0.09</v>
      </c>
      <c r="D614" s="37" t="s">
        <v>49</v>
      </c>
      <c r="E614" s="34"/>
      <c r="F614" s="34">
        <f>C614*E614</f>
        <v>0</v>
      </c>
      <c r="G614" s="66"/>
    </row>
    <row r="615" spans="1:7" s="72" customFormat="1" ht="30" x14ac:dyDescent="0.25">
      <c r="A615" s="35" t="s">
        <v>25</v>
      </c>
      <c r="B615" s="9" t="s">
        <v>257</v>
      </c>
      <c r="C615" s="36">
        <v>0.56999999999999995</v>
      </c>
      <c r="D615" s="37" t="s">
        <v>49</v>
      </c>
      <c r="E615" s="34"/>
      <c r="F615" s="34">
        <f>C615*E615</f>
        <v>0</v>
      </c>
      <c r="G615" s="24">
        <f>SUM(F612:F615)</f>
        <v>0</v>
      </c>
    </row>
    <row r="616" spans="1:7" s="72" customFormat="1" x14ac:dyDescent="0.25">
      <c r="A616" s="35"/>
      <c r="B616" s="9"/>
      <c r="C616" s="36"/>
      <c r="D616" s="37"/>
      <c r="E616" s="71"/>
      <c r="F616" s="66"/>
      <c r="G616" s="66"/>
    </row>
    <row r="617" spans="1:7" s="72" customFormat="1" x14ac:dyDescent="0.25">
      <c r="A617" s="30" t="s">
        <v>55</v>
      </c>
      <c r="B617" s="31" t="s">
        <v>170</v>
      </c>
      <c r="C617" s="40"/>
      <c r="D617" s="37"/>
      <c r="E617" s="71"/>
      <c r="F617" s="66"/>
      <c r="G617" s="66"/>
    </row>
    <row r="618" spans="1:7" s="72" customFormat="1" ht="30" x14ac:dyDescent="0.25">
      <c r="A618" s="35" t="s">
        <v>16</v>
      </c>
      <c r="B618" s="9" t="s">
        <v>258</v>
      </c>
      <c r="C618" s="36">
        <f>358.78+3.12</f>
        <v>361.9</v>
      </c>
      <c r="D618" s="37" t="s">
        <v>29</v>
      </c>
      <c r="E618" s="34"/>
      <c r="F618" s="34">
        <f>C618*E618</f>
        <v>0</v>
      </c>
      <c r="G618" s="24">
        <f>SUM(F618)</f>
        <v>0</v>
      </c>
    </row>
    <row r="619" spans="1:7" s="72" customFormat="1" x14ac:dyDescent="0.25">
      <c r="A619" s="35"/>
      <c r="B619" s="39"/>
      <c r="C619" s="40"/>
      <c r="D619" s="37"/>
      <c r="E619" s="71"/>
      <c r="F619" s="66"/>
      <c r="G619" s="66"/>
    </row>
    <row r="620" spans="1:7" s="72" customFormat="1" x14ac:dyDescent="0.25">
      <c r="A620" s="30" t="s">
        <v>58</v>
      </c>
      <c r="B620" s="31" t="s">
        <v>172</v>
      </c>
      <c r="C620" s="40"/>
      <c r="D620" s="37"/>
      <c r="E620" s="71"/>
      <c r="F620" s="66"/>
      <c r="G620" s="66"/>
    </row>
    <row r="621" spans="1:7" s="72" customFormat="1" ht="30" x14ac:dyDescent="0.25">
      <c r="A621" s="35" t="s">
        <v>16</v>
      </c>
      <c r="B621" s="9" t="s">
        <v>259</v>
      </c>
      <c r="C621" s="40">
        <v>35.979999999999997</v>
      </c>
      <c r="D621" s="37" t="s">
        <v>29</v>
      </c>
      <c r="E621" s="73"/>
      <c r="F621" s="73">
        <f>C621*E621</f>
        <v>0</v>
      </c>
      <c r="G621" s="66"/>
    </row>
    <row r="622" spans="1:7" s="72" customFormat="1" ht="30" x14ac:dyDescent="0.25">
      <c r="A622" s="35" t="s">
        <v>19</v>
      </c>
      <c r="B622" s="9" t="s">
        <v>260</v>
      </c>
      <c r="C622" s="36">
        <v>35.979999999999997</v>
      </c>
      <c r="D622" s="37" t="s">
        <v>29</v>
      </c>
      <c r="E622" s="73"/>
      <c r="F622" s="73">
        <f>C622*E622</f>
        <v>0</v>
      </c>
      <c r="G622" s="66"/>
    </row>
    <row r="623" spans="1:7" s="72" customFormat="1" ht="16.5" customHeight="1" x14ac:dyDescent="0.25">
      <c r="A623" s="35" t="s">
        <v>22</v>
      </c>
      <c r="B623" s="9" t="s">
        <v>261</v>
      </c>
      <c r="C623" s="36">
        <f>125.9+3.9</f>
        <v>129.80000000000001</v>
      </c>
      <c r="D623" s="37" t="s">
        <v>18</v>
      </c>
      <c r="E623" s="73"/>
      <c r="F623" s="73">
        <f>C623*E623</f>
        <v>0</v>
      </c>
      <c r="G623" s="24">
        <f>SUM(F621:F623)</f>
        <v>0</v>
      </c>
    </row>
    <row r="624" spans="1:7" s="72" customFormat="1" x14ac:dyDescent="0.25">
      <c r="A624" s="35"/>
      <c r="B624" s="39"/>
      <c r="C624" s="36"/>
      <c r="D624" s="37"/>
      <c r="E624" s="71"/>
      <c r="F624" s="66"/>
      <c r="G624" s="66"/>
    </row>
    <row r="625" spans="1:7" s="72" customFormat="1" x14ac:dyDescent="0.25">
      <c r="A625" s="30" t="s">
        <v>68</v>
      </c>
      <c r="B625" s="31" t="s">
        <v>176</v>
      </c>
      <c r="C625" s="40"/>
      <c r="D625" s="37"/>
      <c r="E625" s="71"/>
      <c r="F625" s="66"/>
      <c r="G625" s="66"/>
    </row>
    <row r="626" spans="1:7" s="72" customFormat="1" ht="30" x14ac:dyDescent="0.25">
      <c r="A626" s="35" t="s">
        <v>16</v>
      </c>
      <c r="B626" s="9" t="s">
        <v>262</v>
      </c>
      <c r="C626" s="36">
        <f>3.32*8</f>
        <v>26.56</v>
      </c>
      <c r="D626" s="37" t="s">
        <v>29</v>
      </c>
      <c r="E626" s="73"/>
      <c r="F626" s="73">
        <f>C626*E626</f>
        <v>0</v>
      </c>
      <c r="G626" s="24">
        <f>SUM(F626)</f>
        <v>0</v>
      </c>
    </row>
    <row r="627" spans="1:7" s="72" customFormat="1" x14ac:dyDescent="0.25">
      <c r="A627" s="35"/>
      <c r="B627" s="39"/>
      <c r="C627" s="36"/>
      <c r="D627" s="37"/>
      <c r="E627" s="71"/>
      <c r="F627" s="66"/>
      <c r="G627" s="66"/>
    </row>
    <row r="628" spans="1:7" s="72" customFormat="1" x14ac:dyDescent="0.25">
      <c r="A628" s="30" t="s">
        <v>76</v>
      </c>
      <c r="B628" s="31" t="s">
        <v>178</v>
      </c>
      <c r="C628" s="40"/>
      <c r="D628" s="37"/>
      <c r="E628" s="71"/>
      <c r="F628" s="66"/>
      <c r="G628" s="66"/>
    </row>
    <row r="629" spans="1:7" s="72" customFormat="1" ht="45" x14ac:dyDescent="0.25">
      <c r="A629" s="35" t="s">
        <v>16</v>
      </c>
      <c r="B629" s="9" t="s">
        <v>263</v>
      </c>
      <c r="C629" s="36">
        <v>6.46</v>
      </c>
      <c r="D629" s="37" t="s">
        <v>29</v>
      </c>
      <c r="E629" s="40"/>
      <c r="F629" s="40">
        <f t="shared" ref="F629:F634" si="27">C629*E629</f>
        <v>0</v>
      </c>
      <c r="G629" s="66"/>
    </row>
    <row r="630" spans="1:7" s="72" customFormat="1" ht="30" x14ac:dyDescent="0.25">
      <c r="A630" s="35" t="s">
        <v>19</v>
      </c>
      <c r="B630" s="9" t="s">
        <v>264</v>
      </c>
      <c r="C630" s="36">
        <v>27.2</v>
      </c>
      <c r="D630" s="37" t="s">
        <v>18</v>
      </c>
      <c r="E630" s="40"/>
      <c r="F630" s="40">
        <f t="shared" si="27"/>
        <v>0</v>
      </c>
      <c r="G630" s="66"/>
    </row>
    <row r="631" spans="1:7" s="72" customFormat="1" ht="30" x14ac:dyDescent="0.25">
      <c r="A631" s="35" t="s">
        <v>22</v>
      </c>
      <c r="B631" s="9" t="s">
        <v>265</v>
      </c>
      <c r="C631" s="40">
        <v>368.19</v>
      </c>
      <c r="D631" s="37" t="s">
        <v>29</v>
      </c>
      <c r="E631" s="40"/>
      <c r="F631" s="40">
        <f t="shared" si="27"/>
        <v>0</v>
      </c>
      <c r="G631" s="66"/>
    </row>
    <row r="632" spans="1:7" s="72" customFormat="1" ht="45" x14ac:dyDescent="0.25">
      <c r="A632" s="35" t="s">
        <v>25</v>
      </c>
      <c r="B632" s="9" t="s">
        <v>266</v>
      </c>
      <c r="C632" s="36">
        <f>7.35*8</f>
        <v>58.8</v>
      </c>
      <c r="D632" s="37" t="s">
        <v>29</v>
      </c>
      <c r="E632" s="40"/>
      <c r="F632" s="40">
        <f t="shared" si="27"/>
        <v>0</v>
      </c>
      <c r="G632" s="66"/>
    </row>
    <row r="633" spans="1:7" s="72" customFormat="1" ht="45" x14ac:dyDescent="0.25">
      <c r="A633" s="35" t="s">
        <v>27</v>
      </c>
      <c r="B633" s="9" t="s">
        <v>267</v>
      </c>
      <c r="C633" s="36">
        <f>7.7*8</f>
        <v>61.6</v>
      </c>
      <c r="D633" s="37" t="s">
        <v>29</v>
      </c>
      <c r="E633" s="40"/>
      <c r="F633" s="40">
        <f t="shared" si="27"/>
        <v>0</v>
      </c>
      <c r="G633" s="66"/>
    </row>
    <row r="634" spans="1:7" s="72" customFormat="1" ht="30" x14ac:dyDescent="0.25">
      <c r="A634" s="35" t="s">
        <v>30</v>
      </c>
      <c r="B634" s="9" t="s">
        <v>268</v>
      </c>
      <c r="C634" s="36">
        <v>85.43</v>
      </c>
      <c r="D634" s="37" t="s">
        <v>67</v>
      </c>
      <c r="E634" s="73"/>
      <c r="F634" s="40">
        <f t="shared" si="27"/>
        <v>0</v>
      </c>
      <c r="G634" s="24">
        <f>SUM(F629:F634)</f>
        <v>0</v>
      </c>
    </row>
    <row r="635" spans="1:7" s="72" customFormat="1" x14ac:dyDescent="0.25">
      <c r="A635" s="35"/>
      <c r="B635" s="39"/>
      <c r="C635" s="36"/>
      <c r="D635" s="37"/>
      <c r="E635" s="71"/>
      <c r="F635" s="66"/>
      <c r="G635" s="66"/>
    </row>
    <row r="636" spans="1:7" s="72" customFormat="1" x14ac:dyDescent="0.25">
      <c r="A636" s="30" t="s">
        <v>84</v>
      </c>
      <c r="B636" s="31" t="s">
        <v>69</v>
      </c>
      <c r="C636" s="40"/>
      <c r="D636" s="37"/>
      <c r="E636" s="71"/>
      <c r="F636" s="66"/>
      <c r="G636" s="66"/>
    </row>
    <row r="637" spans="1:7" s="72" customFormat="1" ht="30" x14ac:dyDescent="0.25">
      <c r="A637" s="35" t="s">
        <v>16</v>
      </c>
      <c r="B637" s="9" t="s">
        <v>269</v>
      </c>
      <c r="C637" s="40">
        <v>16</v>
      </c>
      <c r="D637" s="37" t="s">
        <v>21</v>
      </c>
      <c r="E637" s="73"/>
      <c r="F637" s="40">
        <f>C637*E637</f>
        <v>0</v>
      </c>
      <c r="G637" s="66"/>
    </row>
    <row r="638" spans="1:7" s="72" customFormat="1" ht="33.75" customHeight="1" x14ac:dyDescent="0.25">
      <c r="A638" s="35" t="s">
        <v>19</v>
      </c>
      <c r="B638" s="9" t="s">
        <v>186</v>
      </c>
      <c r="C638" s="40">
        <v>18</v>
      </c>
      <c r="D638" s="37" t="s">
        <v>34</v>
      </c>
      <c r="E638" s="40"/>
      <c r="F638" s="40">
        <f>C638*E638</f>
        <v>0</v>
      </c>
      <c r="G638" s="66"/>
    </row>
    <row r="639" spans="1:7" s="72" customFormat="1" ht="45" x14ac:dyDescent="0.25">
      <c r="A639" s="30" t="s">
        <v>22</v>
      </c>
      <c r="B639" s="9" t="s">
        <v>187</v>
      </c>
      <c r="C639" s="40">
        <v>1</v>
      </c>
      <c r="D639" s="37" t="s">
        <v>34</v>
      </c>
      <c r="E639" s="40"/>
      <c r="F639" s="40">
        <f>C639*E639</f>
        <v>0</v>
      </c>
      <c r="G639" s="66"/>
    </row>
    <row r="640" spans="1:7" s="72" customFormat="1" ht="45" x14ac:dyDescent="0.25">
      <c r="A640" s="35" t="s">
        <v>25</v>
      </c>
      <c r="B640" s="9" t="s">
        <v>188</v>
      </c>
      <c r="C640" s="36">
        <v>14</v>
      </c>
      <c r="D640" s="37" t="s">
        <v>21</v>
      </c>
      <c r="E640" s="40"/>
      <c r="F640" s="40">
        <f>C640*E640</f>
        <v>0</v>
      </c>
      <c r="G640" s="66"/>
    </row>
    <row r="641" spans="1:7" s="72" customFormat="1" ht="45" x14ac:dyDescent="0.25">
      <c r="A641" s="35" t="s">
        <v>270</v>
      </c>
      <c r="B641" s="9" t="s">
        <v>189</v>
      </c>
      <c r="C641" s="36">
        <v>3.78</v>
      </c>
      <c r="D641" s="37" t="s">
        <v>29</v>
      </c>
      <c r="E641" s="73"/>
      <c r="F641" s="40">
        <f>C641*E641</f>
        <v>0</v>
      </c>
      <c r="G641" s="24">
        <f>SUM(F637:F641)</f>
        <v>0</v>
      </c>
    </row>
    <row r="642" spans="1:7" s="72" customFormat="1" x14ac:dyDescent="0.25">
      <c r="A642" s="35"/>
      <c r="E642" s="66"/>
      <c r="F642" s="66"/>
      <c r="G642" s="66"/>
    </row>
    <row r="643" spans="1:7" s="29" customFormat="1" x14ac:dyDescent="0.25">
      <c r="A643" s="30" t="s">
        <v>93</v>
      </c>
      <c r="B643" s="31" t="s">
        <v>77</v>
      </c>
      <c r="C643" s="40"/>
      <c r="D643" s="37"/>
      <c r="E643" s="34"/>
      <c r="F643" s="34"/>
      <c r="G643" s="38"/>
    </row>
    <row r="644" spans="1:7" s="29" customFormat="1" ht="45" x14ac:dyDescent="0.25">
      <c r="A644" s="35" t="s">
        <v>16</v>
      </c>
      <c r="B644" s="9" t="s">
        <v>190</v>
      </c>
      <c r="C644" s="40">
        <f>(0.7*2)+(0.74*2)*10</f>
        <v>16.2</v>
      </c>
      <c r="D644" s="37" t="s">
        <v>18</v>
      </c>
      <c r="E644" s="40"/>
      <c r="F644" s="40">
        <f t="shared" ref="F644:F650" si="28">C644*E644</f>
        <v>0</v>
      </c>
      <c r="G644" s="38"/>
    </row>
    <row r="645" spans="1:7" s="29" customFormat="1" ht="45" x14ac:dyDescent="0.25">
      <c r="A645" s="35" t="s">
        <v>19</v>
      </c>
      <c r="B645" s="9" t="s">
        <v>191</v>
      </c>
      <c r="C645" s="40">
        <f>(0.73*2)+(0.92*2)*10</f>
        <v>19.860000000000003</v>
      </c>
      <c r="D645" s="37" t="s">
        <v>18</v>
      </c>
      <c r="E645" s="40"/>
      <c r="F645" s="40">
        <f t="shared" si="28"/>
        <v>0</v>
      </c>
      <c r="G645" s="38"/>
    </row>
    <row r="646" spans="1:7" s="29" customFormat="1" ht="45" x14ac:dyDescent="0.25">
      <c r="A646" s="35" t="s">
        <v>22</v>
      </c>
      <c r="B646" s="9" t="s">
        <v>249</v>
      </c>
      <c r="C646" s="40">
        <f>(1.2*2)+(1.4*2)*12</f>
        <v>35.999999999999993</v>
      </c>
      <c r="D646" s="37" t="s">
        <v>18</v>
      </c>
      <c r="E646" s="40"/>
      <c r="F646" s="40">
        <f t="shared" si="28"/>
        <v>0</v>
      </c>
      <c r="G646" s="38"/>
    </row>
    <row r="647" spans="1:7" s="29" customFormat="1" ht="30" x14ac:dyDescent="0.25">
      <c r="A647" s="35" t="s">
        <v>25</v>
      </c>
      <c r="B647" s="9" t="s">
        <v>193</v>
      </c>
      <c r="C647" s="40">
        <f>(1.75*2)+(1.4*2)*12</f>
        <v>37.099999999999994</v>
      </c>
      <c r="D647" s="37" t="s">
        <v>18</v>
      </c>
      <c r="E647" s="40"/>
      <c r="F647" s="40">
        <f t="shared" si="28"/>
        <v>0</v>
      </c>
      <c r="G647" s="38"/>
    </row>
    <row r="648" spans="1:7" s="29" customFormat="1" ht="30" x14ac:dyDescent="0.25">
      <c r="A648" s="35" t="s">
        <v>27</v>
      </c>
      <c r="B648" s="9" t="s">
        <v>223</v>
      </c>
      <c r="C648" s="40">
        <f>1.2*1.4*12</f>
        <v>20.16</v>
      </c>
      <c r="D648" s="37" t="s">
        <v>29</v>
      </c>
      <c r="E648" s="73"/>
      <c r="F648" s="40">
        <f t="shared" si="28"/>
        <v>0</v>
      </c>
      <c r="G648" s="24"/>
    </row>
    <row r="649" spans="1:7" s="29" customFormat="1" ht="30" x14ac:dyDescent="0.25">
      <c r="A649" s="35" t="s">
        <v>30</v>
      </c>
      <c r="B649" s="9" t="s">
        <v>195</v>
      </c>
      <c r="C649" s="40">
        <f>1.75*1.4*12</f>
        <v>29.4</v>
      </c>
      <c r="D649" s="37" t="s">
        <v>29</v>
      </c>
      <c r="E649" s="73"/>
      <c r="F649" s="40">
        <f t="shared" si="28"/>
        <v>0</v>
      </c>
      <c r="G649" s="38"/>
    </row>
    <row r="650" spans="1:7" s="29" customFormat="1" ht="30" x14ac:dyDescent="0.25">
      <c r="A650" s="35" t="s">
        <v>32</v>
      </c>
      <c r="B650" s="9" t="s">
        <v>224</v>
      </c>
      <c r="C650" s="40">
        <f>0.9*0.3*16</f>
        <v>4.32</v>
      </c>
      <c r="D650" s="37" t="s">
        <v>29</v>
      </c>
      <c r="E650" s="73"/>
      <c r="F650" s="40">
        <f t="shared" si="28"/>
        <v>0</v>
      </c>
      <c r="G650" s="24">
        <f>SUM(F644:F650)</f>
        <v>0</v>
      </c>
    </row>
    <row r="651" spans="1:7" s="72" customFormat="1" x14ac:dyDescent="0.25">
      <c r="A651" s="39"/>
      <c r="B651" s="9"/>
      <c r="C651" s="40"/>
      <c r="D651" s="66"/>
      <c r="E651" s="71"/>
      <c r="F651" s="66"/>
      <c r="G651" s="66"/>
    </row>
    <row r="652" spans="1:7" s="72" customFormat="1" x14ac:dyDescent="0.25">
      <c r="A652" s="30" t="s">
        <v>98</v>
      </c>
      <c r="B652" s="31" t="s">
        <v>85</v>
      </c>
      <c r="C652" s="40"/>
      <c r="D652" s="37"/>
      <c r="E652" s="71"/>
      <c r="F652" s="66"/>
      <c r="G652" s="66"/>
    </row>
    <row r="653" spans="1:7" s="72" customFormat="1" ht="30" x14ac:dyDescent="0.25">
      <c r="A653" s="35" t="s">
        <v>16</v>
      </c>
      <c r="B653" s="9" t="s">
        <v>271</v>
      </c>
      <c r="C653" s="36">
        <v>8</v>
      </c>
      <c r="D653" s="37" t="s">
        <v>34</v>
      </c>
      <c r="E653" s="40"/>
      <c r="F653" s="40">
        <f>C653*E653</f>
        <v>0</v>
      </c>
      <c r="G653" s="66"/>
    </row>
    <row r="654" spans="1:7" s="72" customFormat="1" x14ac:dyDescent="0.25">
      <c r="A654" s="35" t="s">
        <v>19</v>
      </c>
      <c r="B654" s="39" t="s">
        <v>92</v>
      </c>
      <c r="C654" s="48">
        <v>1</v>
      </c>
      <c r="D654" s="37" t="s">
        <v>24</v>
      </c>
      <c r="E654" s="40"/>
      <c r="F654" s="40">
        <f>C654*E654</f>
        <v>0</v>
      </c>
      <c r="G654" s="24">
        <f>SUM(F653:F654)</f>
        <v>0</v>
      </c>
    </row>
    <row r="655" spans="1:7" s="72" customFormat="1" x14ac:dyDescent="0.25">
      <c r="A655" s="35"/>
      <c r="B655" s="39"/>
      <c r="C655" s="40"/>
      <c r="D655" s="37"/>
      <c r="E655" s="71"/>
      <c r="F655" s="66"/>
      <c r="G655" s="66"/>
    </row>
    <row r="656" spans="1:7" s="72" customFormat="1" x14ac:dyDescent="0.25">
      <c r="A656" s="30" t="s">
        <v>102</v>
      </c>
      <c r="B656" s="31" t="s">
        <v>94</v>
      </c>
      <c r="C656" s="40"/>
      <c r="D656" s="37"/>
      <c r="E656" s="71"/>
      <c r="F656" s="66"/>
      <c r="G656" s="66"/>
    </row>
    <row r="657" spans="1:7" s="72" customFormat="1" ht="30" x14ac:dyDescent="0.25">
      <c r="A657" s="35" t="s">
        <v>16</v>
      </c>
      <c r="B657" s="9" t="s">
        <v>272</v>
      </c>
      <c r="C657" s="36">
        <v>405.01</v>
      </c>
      <c r="D657" s="37" t="s">
        <v>29</v>
      </c>
      <c r="E657" s="73"/>
      <c r="F657" s="73">
        <f>C657*E657</f>
        <v>0</v>
      </c>
      <c r="G657" s="66"/>
    </row>
    <row r="658" spans="1:7" s="72" customFormat="1" ht="30" x14ac:dyDescent="0.25">
      <c r="A658" s="35" t="s">
        <v>19</v>
      </c>
      <c r="B658" s="9" t="s">
        <v>273</v>
      </c>
      <c r="C658" s="36">
        <f>1355.76+C618</f>
        <v>1717.6599999999999</v>
      </c>
      <c r="D658" s="37" t="s">
        <v>29</v>
      </c>
      <c r="E658" s="73"/>
      <c r="F658" s="73">
        <f>C658*E658</f>
        <v>0</v>
      </c>
      <c r="G658" s="66"/>
    </row>
    <row r="659" spans="1:7" s="72" customFormat="1" ht="30" x14ac:dyDescent="0.25">
      <c r="A659" s="35" t="s">
        <v>22</v>
      </c>
      <c r="B659" s="9" t="s">
        <v>274</v>
      </c>
      <c r="C659" s="36">
        <v>12.04</v>
      </c>
      <c r="D659" s="37" t="s">
        <v>29</v>
      </c>
      <c r="E659" s="73"/>
      <c r="F659" s="73">
        <f>C659*E659</f>
        <v>0</v>
      </c>
      <c r="G659" s="24">
        <f>SUM(F657:F659)</f>
        <v>0</v>
      </c>
    </row>
    <row r="660" spans="1:7" s="72" customFormat="1" x14ac:dyDescent="0.25">
      <c r="A660" s="35"/>
      <c r="E660" s="71"/>
      <c r="F660" s="73"/>
      <c r="G660" s="66"/>
    </row>
    <row r="661" spans="1:7" s="72" customFormat="1" x14ac:dyDescent="0.25">
      <c r="A661" s="30" t="s">
        <v>201</v>
      </c>
      <c r="B661" s="31" t="s">
        <v>99</v>
      </c>
      <c r="C661" s="40"/>
      <c r="D661" s="37"/>
      <c r="E661" s="71"/>
      <c r="F661" s="73"/>
      <c r="G661" s="66"/>
    </row>
    <row r="662" spans="1:7" s="72" customFormat="1" ht="45" x14ac:dyDescent="0.25">
      <c r="A662" s="35" t="s">
        <v>16</v>
      </c>
      <c r="B662" s="9" t="s">
        <v>275</v>
      </c>
      <c r="C662" s="40">
        <v>14.52</v>
      </c>
      <c r="D662" s="37" t="s">
        <v>29</v>
      </c>
      <c r="E662" s="73"/>
      <c r="F662" s="73">
        <f>C662*E662</f>
        <v>0</v>
      </c>
      <c r="G662" s="66"/>
    </row>
    <row r="663" spans="1:7" s="72" customFormat="1" ht="45" x14ac:dyDescent="0.25">
      <c r="A663" s="35" t="s">
        <v>19</v>
      </c>
      <c r="B663" s="9" t="s">
        <v>276</v>
      </c>
      <c r="C663" s="36">
        <f>3.2*2</f>
        <v>6.4</v>
      </c>
      <c r="D663" s="37" t="s">
        <v>81</v>
      </c>
      <c r="E663" s="73"/>
      <c r="F663" s="73">
        <f>C663*E663</f>
        <v>0</v>
      </c>
      <c r="G663" s="66"/>
    </row>
    <row r="664" spans="1:7" s="72" customFormat="1" ht="45" x14ac:dyDescent="0.25">
      <c r="A664" s="35" t="s">
        <v>22</v>
      </c>
      <c r="B664" s="9" t="s">
        <v>277</v>
      </c>
      <c r="C664" s="36">
        <f>(5.28*2)*10.76</f>
        <v>113.62560000000001</v>
      </c>
      <c r="D664" s="37" t="s">
        <v>29</v>
      </c>
      <c r="E664" s="73"/>
      <c r="F664" s="73">
        <f>C664*E664</f>
        <v>0</v>
      </c>
      <c r="G664" s="24">
        <f>SUM(F662:F664)</f>
        <v>0</v>
      </c>
    </row>
    <row r="665" spans="1:7" s="72" customFormat="1" x14ac:dyDescent="0.25">
      <c r="A665" s="35"/>
      <c r="B665" s="9"/>
      <c r="C665" s="36"/>
      <c r="D665" s="37"/>
      <c r="E665" s="73"/>
      <c r="F665" s="73"/>
      <c r="G665" s="24"/>
    </row>
    <row r="666" spans="1:7" s="72" customFormat="1" x14ac:dyDescent="0.25">
      <c r="A666" s="30" t="s">
        <v>227</v>
      </c>
      <c r="B666" s="31" t="s">
        <v>103</v>
      </c>
      <c r="C666" s="74"/>
      <c r="D666" s="54"/>
      <c r="E666" s="75"/>
      <c r="F666" s="53"/>
      <c r="G666" s="24"/>
    </row>
    <row r="667" spans="1:7" s="72" customFormat="1" ht="30" x14ac:dyDescent="0.25">
      <c r="A667" s="35" t="s">
        <v>16</v>
      </c>
      <c r="B667" s="9" t="s">
        <v>228</v>
      </c>
      <c r="C667" s="73">
        <v>12</v>
      </c>
      <c r="D667" s="54" t="s">
        <v>21</v>
      </c>
      <c r="E667" s="73"/>
      <c r="F667" s="73">
        <f>C667*E667</f>
        <v>0</v>
      </c>
      <c r="G667" s="24"/>
    </row>
    <row r="668" spans="1:7" s="72" customFormat="1" x14ac:dyDescent="0.25">
      <c r="A668" s="35" t="s">
        <v>19</v>
      </c>
      <c r="B668" s="39" t="s">
        <v>106</v>
      </c>
      <c r="C668" s="73">
        <v>50</v>
      </c>
      <c r="D668" s="54" t="s">
        <v>21</v>
      </c>
      <c r="E668" s="73"/>
      <c r="F668" s="73">
        <f>C668*E668</f>
        <v>0</v>
      </c>
      <c r="G668" s="24"/>
    </row>
    <row r="669" spans="1:7" s="72" customFormat="1" x14ac:dyDescent="0.25">
      <c r="A669" s="35" t="s">
        <v>22</v>
      </c>
      <c r="B669" s="39" t="s">
        <v>229</v>
      </c>
      <c r="C669" s="73">
        <v>50</v>
      </c>
      <c r="D669" s="54" t="s">
        <v>21</v>
      </c>
      <c r="E669" s="73"/>
      <c r="F669" s="73">
        <f>C669*E669</f>
        <v>0</v>
      </c>
      <c r="G669" s="24"/>
    </row>
    <row r="670" spans="1:7" s="72" customFormat="1" x14ac:dyDescent="0.25">
      <c r="A670" s="35" t="s">
        <v>25</v>
      </c>
      <c r="B670" s="39" t="s">
        <v>237</v>
      </c>
      <c r="C670" s="73">
        <v>46</v>
      </c>
      <c r="D670" s="54" t="s">
        <v>21</v>
      </c>
      <c r="E670" s="73"/>
      <c r="F670" s="73">
        <f t="shared" ref="F670:F676" si="29">C670*E670</f>
        <v>0</v>
      </c>
      <c r="G670" s="24"/>
    </row>
    <row r="671" spans="1:7" s="72" customFormat="1" x14ac:dyDescent="0.25">
      <c r="A671" s="35" t="s">
        <v>27</v>
      </c>
      <c r="B671" s="39" t="s">
        <v>109</v>
      </c>
      <c r="C671" s="73">
        <v>5</v>
      </c>
      <c r="D671" s="54" t="s">
        <v>21</v>
      </c>
      <c r="E671" s="73"/>
      <c r="F671" s="73">
        <f t="shared" si="29"/>
        <v>0</v>
      </c>
      <c r="G671" s="24"/>
    </row>
    <row r="672" spans="1:7" s="72" customFormat="1" x14ac:dyDescent="0.25">
      <c r="A672" s="35" t="s">
        <v>30</v>
      </c>
      <c r="B672" s="39" t="s">
        <v>110</v>
      </c>
      <c r="C672" s="73">
        <v>4</v>
      </c>
      <c r="D672" s="54" t="s">
        <v>21</v>
      </c>
      <c r="E672" s="73"/>
      <c r="F672" s="73">
        <f t="shared" si="29"/>
        <v>0</v>
      </c>
      <c r="G672" s="24"/>
    </row>
    <row r="673" spans="1:7" s="72" customFormat="1" x14ac:dyDescent="0.25">
      <c r="A673" s="35" t="s">
        <v>32</v>
      </c>
      <c r="B673" s="39" t="s">
        <v>111</v>
      </c>
      <c r="C673" s="73">
        <v>44</v>
      </c>
      <c r="D673" s="54" t="s">
        <v>21</v>
      </c>
      <c r="E673" s="73"/>
      <c r="F673" s="73">
        <f t="shared" si="29"/>
        <v>0</v>
      </c>
      <c r="G673" s="24"/>
    </row>
    <row r="674" spans="1:7" s="72" customFormat="1" x14ac:dyDescent="0.25">
      <c r="A674" s="35" t="s">
        <v>35</v>
      </c>
      <c r="B674" s="39" t="s">
        <v>112</v>
      </c>
      <c r="C674" s="73">
        <v>4</v>
      </c>
      <c r="D674" s="54" t="s">
        <v>21</v>
      </c>
      <c r="E674" s="73"/>
      <c r="F674" s="73">
        <f t="shared" si="29"/>
        <v>0</v>
      </c>
      <c r="G674" s="24"/>
    </row>
    <row r="675" spans="1:7" s="72" customFormat="1" x14ac:dyDescent="0.25">
      <c r="A675" s="35" t="s">
        <v>37</v>
      </c>
      <c r="B675" s="39" t="s">
        <v>113</v>
      </c>
      <c r="C675" s="73">
        <v>5</v>
      </c>
      <c r="D675" s="54" t="s">
        <v>21</v>
      </c>
      <c r="E675" s="73"/>
      <c r="F675" s="73">
        <f t="shared" si="29"/>
        <v>0</v>
      </c>
      <c r="G675" s="24"/>
    </row>
    <row r="676" spans="1:7" s="72" customFormat="1" x14ac:dyDescent="0.25">
      <c r="A676" s="35" t="s">
        <v>39</v>
      </c>
      <c r="B676" s="39" t="s">
        <v>114</v>
      </c>
      <c r="C676" s="73">
        <v>30</v>
      </c>
      <c r="D676" s="54" t="s">
        <v>21</v>
      </c>
      <c r="E676" s="73"/>
      <c r="F676" s="73">
        <f t="shared" si="29"/>
        <v>0</v>
      </c>
      <c r="G676" s="24"/>
    </row>
    <row r="677" spans="1:7" s="72" customFormat="1" x14ac:dyDescent="0.25">
      <c r="A677" s="35" t="s">
        <v>41</v>
      </c>
      <c r="B677" s="39" t="s">
        <v>115</v>
      </c>
      <c r="C677" s="73">
        <v>30</v>
      </c>
      <c r="D677" s="54" t="s">
        <v>21</v>
      </c>
      <c r="E677" s="73"/>
      <c r="F677" s="73">
        <f>C677*E677</f>
        <v>0</v>
      </c>
      <c r="G677" s="24">
        <f>SUM(F667:F677)</f>
        <v>0</v>
      </c>
    </row>
    <row r="678" spans="1:7" s="72" customFormat="1" x14ac:dyDescent="0.25">
      <c r="A678" s="35"/>
      <c r="B678" s="39"/>
      <c r="C678" s="40"/>
      <c r="D678" s="37"/>
      <c r="E678" s="71"/>
      <c r="F678" s="66"/>
      <c r="G678" s="66"/>
    </row>
    <row r="679" spans="1:7" s="72" customFormat="1" x14ac:dyDescent="0.25">
      <c r="A679" s="35"/>
      <c r="B679" s="126" t="s">
        <v>278</v>
      </c>
      <c r="C679" s="126"/>
      <c r="D679" s="126"/>
      <c r="E679" s="126"/>
      <c r="F679" s="70" t="s">
        <v>117</v>
      </c>
      <c r="G679" s="24">
        <f>SUM(G609:G677)</f>
        <v>0</v>
      </c>
    </row>
    <row r="680" spans="1:7" s="72" customFormat="1" x14ac:dyDescent="0.25">
      <c r="A680" s="35"/>
      <c r="B680" s="39"/>
      <c r="C680" s="40"/>
      <c r="D680" s="37"/>
      <c r="E680" s="71"/>
      <c r="F680" s="66"/>
      <c r="G680" s="66"/>
    </row>
    <row r="681" spans="1:7" s="72" customFormat="1" x14ac:dyDescent="0.25">
      <c r="A681" s="35"/>
      <c r="B681" s="39"/>
      <c r="C681" s="40"/>
      <c r="D681" s="37"/>
      <c r="E681" s="71"/>
      <c r="F681" s="66"/>
      <c r="G681" s="66"/>
    </row>
    <row r="682" spans="1:7" s="72" customFormat="1" x14ac:dyDescent="0.25">
      <c r="A682" s="35"/>
      <c r="B682" s="39"/>
      <c r="C682" s="40"/>
      <c r="D682" s="37"/>
      <c r="E682" s="71"/>
      <c r="F682" s="66"/>
      <c r="G682" s="66"/>
    </row>
    <row r="683" spans="1:7" s="72" customFormat="1" x14ac:dyDescent="0.25">
      <c r="A683" s="35"/>
      <c r="B683" s="39"/>
      <c r="C683" s="40"/>
      <c r="D683" s="37"/>
      <c r="E683" s="71"/>
      <c r="F683" s="66"/>
      <c r="G683" s="66"/>
    </row>
    <row r="684" spans="1:7" s="72" customFormat="1" x14ac:dyDescent="0.25">
      <c r="A684" s="35"/>
      <c r="B684" s="39"/>
      <c r="C684" s="40"/>
      <c r="D684" s="37"/>
      <c r="E684" s="71"/>
      <c r="F684" s="66"/>
      <c r="G684" s="66"/>
    </row>
    <row r="685" spans="1:7" s="72" customFormat="1" x14ac:dyDescent="0.25">
      <c r="A685" s="30"/>
      <c r="B685" s="46" t="s">
        <v>279</v>
      </c>
      <c r="C685" s="32"/>
      <c r="D685" s="33"/>
      <c r="E685" s="71"/>
      <c r="F685" s="66"/>
      <c r="G685" s="66"/>
    </row>
    <row r="686" spans="1:7" s="72" customFormat="1" x14ac:dyDescent="0.25">
      <c r="A686" s="30"/>
      <c r="B686" s="30"/>
      <c r="C686" s="32"/>
      <c r="D686" s="33"/>
      <c r="E686" s="71"/>
      <c r="F686" s="66"/>
      <c r="G686" s="66"/>
    </row>
    <row r="687" spans="1:7" s="72" customFormat="1" x14ac:dyDescent="0.25">
      <c r="A687" s="30" t="s">
        <v>14</v>
      </c>
      <c r="B687" s="31" t="s">
        <v>146</v>
      </c>
      <c r="C687" s="32"/>
      <c r="D687" s="33"/>
      <c r="E687" s="71"/>
      <c r="F687" s="66"/>
      <c r="G687" s="66"/>
    </row>
    <row r="688" spans="1:7" s="72" customFormat="1" ht="45" x14ac:dyDescent="0.25">
      <c r="A688" s="35" t="s">
        <v>16</v>
      </c>
      <c r="B688" s="9" t="s">
        <v>252</v>
      </c>
      <c r="C688" s="36">
        <v>24</v>
      </c>
      <c r="D688" s="37" t="s">
        <v>21</v>
      </c>
      <c r="E688" s="34"/>
      <c r="F688" s="34">
        <f t="shared" ref="F688:F695" si="30">C688*E688</f>
        <v>0</v>
      </c>
      <c r="G688" s="66"/>
    </row>
    <row r="689" spans="1:7" s="72" customFormat="1" ht="30" x14ac:dyDescent="0.25">
      <c r="A689" s="35" t="s">
        <v>19</v>
      </c>
      <c r="B689" s="9" t="s">
        <v>206</v>
      </c>
      <c r="C689" s="36">
        <v>14</v>
      </c>
      <c r="D689" s="37" t="s">
        <v>21</v>
      </c>
      <c r="E689" s="34"/>
      <c r="F689" s="34">
        <f t="shared" si="30"/>
        <v>0</v>
      </c>
      <c r="G689" s="66"/>
    </row>
    <row r="690" spans="1:7" s="72" customFormat="1" ht="30" x14ac:dyDescent="0.25">
      <c r="A690" s="35" t="s">
        <v>22</v>
      </c>
      <c r="B690" s="9" t="s">
        <v>207</v>
      </c>
      <c r="C690" s="36">
        <v>8</v>
      </c>
      <c r="D690" s="37" t="s">
        <v>21</v>
      </c>
      <c r="E690" s="34"/>
      <c r="F690" s="34">
        <f t="shared" si="30"/>
        <v>0</v>
      </c>
      <c r="G690" s="66"/>
    </row>
    <row r="691" spans="1:7" s="72" customFormat="1" ht="30" x14ac:dyDescent="0.25">
      <c r="A691" s="35" t="s">
        <v>25</v>
      </c>
      <c r="B691" s="9" t="s">
        <v>208</v>
      </c>
      <c r="C691" s="36">
        <v>8</v>
      </c>
      <c r="D691" s="37" t="s">
        <v>21</v>
      </c>
      <c r="E691" s="34"/>
      <c r="F691" s="34">
        <f t="shared" si="30"/>
        <v>0</v>
      </c>
      <c r="G691" s="24"/>
    </row>
    <row r="692" spans="1:7" s="72" customFormat="1" x14ac:dyDescent="0.25">
      <c r="A692" s="35" t="s">
        <v>27</v>
      </c>
      <c r="B692" s="39" t="s">
        <v>157</v>
      </c>
      <c r="C692" s="36">
        <v>3.12</v>
      </c>
      <c r="D692" s="37" t="s">
        <v>29</v>
      </c>
      <c r="E692" s="34"/>
      <c r="F692" s="34">
        <f t="shared" si="30"/>
        <v>0</v>
      </c>
      <c r="G692" s="24"/>
    </row>
    <row r="693" spans="1:7" s="72" customFormat="1" x14ac:dyDescent="0.25">
      <c r="A693" s="35" t="s">
        <v>30</v>
      </c>
      <c r="B693" s="9" t="s">
        <v>162</v>
      </c>
      <c r="C693" s="36">
        <f>((0.8*2.1*0.02)*24+(1.3*2.4*0.02)*14+(1.85*0.9*0.2)*16)+(3.12*0.15)/2</f>
        <v>7.2420000000000009</v>
      </c>
      <c r="D693" s="37" t="s">
        <v>49</v>
      </c>
      <c r="E693" s="73"/>
      <c r="F693" s="73">
        <f t="shared" si="30"/>
        <v>0</v>
      </c>
      <c r="G693" s="66"/>
    </row>
    <row r="694" spans="1:7" s="72" customFormat="1" ht="30" x14ac:dyDescent="0.25">
      <c r="A694" s="35" t="s">
        <v>32</v>
      </c>
      <c r="B694" s="9" t="s">
        <v>48</v>
      </c>
      <c r="C694" s="36">
        <f>+C693</f>
        <v>7.2420000000000009</v>
      </c>
      <c r="D694" s="37" t="s">
        <v>49</v>
      </c>
      <c r="E694" s="34"/>
      <c r="F694" s="73">
        <f t="shared" si="30"/>
        <v>0</v>
      </c>
      <c r="G694" s="66"/>
    </row>
    <row r="695" spans="1:7" s="72" customFormat="1" x14ac:dyDescent="0.25">
      <c r="A695" s="35" t="s">
        <v>35</v>
      </c>
      <c r="B695" s="39" t="s">
        <v>51</v>
      </c>
      <c r="C695" s="36">
        <f>+C693</f>
        <v>7.2420000000000009</v>
      </c>
      <c r="D695" s="37" t="s">
        <v>49</v>
      </c>
      <c r="E695" s="34"/>
      <c r="F695" s="73">
        <f t="shared" si="30"/>
        <v>0</v>
      </c>
      <c r="G695" s="24">
        <f>SUM(F688:F695)</f>
        <v>0</v>
      </c>
    </row>
    <row r="696" spans="1:7" s="72" customFormat="1" x14ac:dyDescent="0.25">
      <c r="A696" s="37"/>
      <c r="B696" s="9"/>
      <c r="C696" s="36"/>
      <c r="D696" s="37"/>
      <c r="E696" s="71"/>
      <c r="F696" s="66"/>
      <c r="G696" s="66"/>
    </row>
    <row r="697" spans="1:7" s="72" customFormat="1" x14ac:dyDescent="0.25">
      <c r="A697" s="30" t="s">
        <v>52</v>
      </c>
      <c r="B697" s="31" t="s">
        <v>165</v>
      </c>
      <c r="C697" s="40"/>
      <c r="D697" s="37"/>
      <c r="E697" s="71"/>
      <c r="F697" s="66"/>
      <c r="G697" s="66"/>
    </row>
    <row r="698" spans="1:7" s="72" customFormat="1" ht="30" x14ac:dyDescent="0.25">
      <c r="A698" s="35" t="s">
        <v>16</v>
      </c>
      <c r="B698" s="9" t="s">
        <v>280</v>
      </c>
      <c r="C698" s="40">
        <v>0.97</v>
      </c>
      <c r="D698" s="37" t="s">
        <v>49</v>
      </c>
      <c r="E698" s="34"/>
      <c r="F698" s="34">
        <f>C698*E698</f>
        <v>0</v>
      </c>
      <c r="G698" s="66"/>
    </row>
    <row r="699" spans="1:7" s="72" customFormat="1" ht="30" x14ac:dyDescent="0.25">
      <c r="A699" s="35" t="s">
        <v>19</v>
      </c>
      <c r="B699" s="9" t="s">
        <v>255</v>
      </c>
      <c r="C699" s="40">
        <v>0.55000000000000004</v>
      </c>
      <c r="D699" s="37" t="s">
        <v>49</v>
      </c>
      <c r="E699" s="34"/>
      <c r="F699" s="34">
        <f>C699*E699</f>
        <v>0</v>
      </c>
      <c r="G699" s="66"/>
    </row>
    <row r="700" spans="1:7" s="72" customFormat="1" ht="30" x14ac:dyDescent="0.25">
      <c r="A700" s="35" t="s">
        <v>22</v>
      </c>
      <c r="B700" s="9" t="s">
        <v>256</v>
      </c>
      <c r="C700" s="40">
        <v>0.09</v>
      </c>
      <c r="D700" s="37" t="s">
        <v>49</v>
      </c>
      <c r="E700" s="34"/>
      <c r="F700" s="34">
        <f>C700*E700</f>
        <v>0</v>
      </c>
      <c r="G700" s="66"/>
    </row>
    <row r="701" spans="1:7" s="72" customFormat="1" ht="30" x14ac:dyDescent="0.25">
      <c r="A701" s="35" t="s">
        <v>25</v>
      </c>
      <c r="B701" s="9" t="s">
        <v>281</v>
      </c>
      <c r="C701" s="36">
        <v>0.56999999999999995</v>
      </c>
      <c r="D701" s="37" t="s">
        <v>49</v>
      </c>
      <c r="E701" s="34"/>
      <c r="F701" s="34">
        <f>C701*E701</f>
        <v>0</v>
      </c>
      <c r="G701" s="24">
        <f>SUM(F698:F701)</f>
        <v>0</v>
      </c>
    </row>
    <row r="702" spans="1:7" s="72" customFormat="1" x14ac:dyDescent="0.25">
      <c r="A702" s="35"/>
      <c r="B702" s="9"/>
      <c r="C702" s="36"/>
      <c r="D702" s="37"/>
      <c r="E702" s="71"/>
      <c r="F702" s="34"/>
      <c r="G702" s="66"/>
    </row>
    <row r="703" spans="1:7" s="72" customFormat="1" x14ac:dyDescent="0.25">
      <c r="A703" s="30" t="s">
        <v>55</v>
      </c>
      <c r="B703" s="31" t="s">
        <v>170</v>
      </c>
      <c r="C703" s="40"/>
      <c r="D703" s="37"/>
      <c r="E703" s="71"/>
      <c r="F703" s="66"/>
      <c r="G703" s="66"/>
    </row>
    <row r="704" spans="1:7" s="72" customFormat="1" ht="30" x14ac:dyDescent="0.25">
      <c r="A704" s="35" t="s">
        <v>16</v>
      </c>
      <c r="B704" s="9" t="s">
        <v>258</v>
      </c>
      <c r="C704" s="36">
        <f>358.78+3.12</f>
        <v>361.9</v>
      </c>
      <c r="D704" s="37" t="s">
        <v>29</v>
      </c>
      <c r="E704" s="34"/>
      <c r="F704" s="34">
        <f>C704*E704</f>
        <v>0</v>
      </c>
      <c r="G704" s="24">
        <f>SUM(F704)</f>
        <v>0</v>
      </c>
    </row>
    <row r="705" spans="1:7" s="72" customFormat="1" x14ac:dyDescent="0.25">
      <c r="A705" s="35"/>
      <c r="B705" s="39"/>
      <c r="C705" s="40"/>
      <c r="D705" s="37"/>
      <c r="E705" s="71"/>
      <c r="F705" s="66"/>
      <c r="G705" s="66"/>
    </row>
    <row r="706" spans="1:7" s="72" customFormat="1" x14ac:dyDescent="0.25">
      <c r="A706" s="30" t="s">
        <v>58</v>
      </c>
      <c r="B706" s="31" t="s">
        <v>172</v>
      </c>
      <c r="C706" s="40"/>
      <c r="D706" s="37"/>
      <c r="E706" s="71"/>
      <c r="F706" s="66"/>
      <c r="G706" s="66"/>
    </row>
    <row r="707" spans="1:7" s="72" customFormat="1" ht="30" x14ac:dyDescent="0.25">
      <c r="A707" s="35" t="s">
        <v>16</v>
      </c>
      <c r="B707" s="9" t="s">
        <v>259</v>
      </c>
      <c r="C707" s="40">
        <v>35.979999999999997</v>
      </c>
      <c r="D707" s="37" t="s">
        <v>29</v>
      </c>
      <c r="E707" s="34"/>
      <c r="F707" s="34">
        <f>C707*E707</f>
        <v>0</v>
      </c>
      <c r="G707" s="66"/>
    </row>
    <row r="708" spans="1:7" s="72" customFormat="1" ht="30" x14ac:dyDescent="0.25">
      <c r="A708" s="35" t="s">
        <v>19</v>
      </c>
      <c r="B708" s="9" t="s">
        <v>260</v>
      </c>
      <c r="C708" s="36">
        <v>35.979999999999997</v>
      </c>
      <c r="D708" s="37" t="s">
        <v>29</v>
      </c>
      <c r="E708" s="34"/>
      <c r="F708" s="34">
        <f>C708*E708</f>
        <v>0</v>
      </c>
      <c r="G708" s="66"/>
    </row>
    <row r="709" spans="1:7" s="72" customFormat="1" ht="18.75" customHeight="1" x14ac:dyDescent="0.25">
      <c r="A709" s="35" t="s">
        <v>22</v>
      </c>
      <c r="B709" s="9" t="s">
        <v>261</v>
      </c>
      <c r="C709" s="36">
        <f>125.9+3.9</f>
        <v>129.80000000000001</v>
      </c>
      <c r="D709" s="37" t="s">
        <v>18</v>
      </c>
      <c r="E709" s="34"/>
      <c r="F709" s="34">
        <f>C709*E709</f>
        <v>0</v>
      </c>
      <c r="G709" s="24">
        <f>SUM(F707:F709)</f>
        <v>0</v>
      </c>
    </row>
    <row r="710" spans="1:7" s="72" customFormat="1" x14ac:dyDescent="0.25">
      <c r="A710" s="35"/>
      <c r="B710" s="39"/>
      <c r="C710" s="36"/>
      <c r="D710" s="37"/>
      <c r="E710" s="71"/>
      <c r="F710" s="66"/>
      <c r="G710" s="66"/>
    </row>
    <row r="711" spans="1:7" s="72" customFormat="1" x14ac:dyDescent="0.25">
      <c r="A711" s="30" t="s">
        <v>68</v>
      </c>
      <c r="B711" s="31" t="s">
        <v>176</v>
      </c>
      <c r="C711" s="40"/>
      <c r="D711" s="37"/>
      <c r="E711" s="71"/>
      <c r="F711" s="66"/>
      <c r="G711" s="66"/>
    </row>
    <row r="712" spans="1:7" s="72" customFormat="1" ht="30" x14ac:dyDescent="0.25">
      <c r="A712" s="35" t="s">
        <v>16</v>
      </c>
      <c r="B712" s="9" t="s">
        <v>262</v>
      </c>
      <c r="C712" s="36">
        <f>3.32*8</f>
        <v>26.56</v>
      </c>
      <c r="D712" s="37" t="s">
        <v>34</v>
      </c>
      <c r="E712" s="73"/>
      <c r="F712" s="34">
        <f>C712*E712</f>
        <v>0</v>
      </c>
      <c r="G712" s="24">
        <f>SUM(F712)</f>
        <v>0</v>
      </c>
    </row>
    <row r="713" spans="1:7" s="72" customFormat="1" x14ac:dyDescent="0.25">
      <c r="A713" s="35"/>
      <c r="B713" s="39"/>
      <c r="C713" s="36"/>
      <c r="D713" s="37"/>
      <c r="E713" s="71"/>
      <c r="F713" s="66"/>
      <c r="G713" s="66"/>
    </row>
    <row r="714" spans="1:7" s="72" customFormat="1" x14ac:dyDescent="0.25">
      <c r="A714" s="30" t="s">
        <v>76</v>
      </c>
      <c r="B714" s="31" t="s">
        <v>178</v>
      </c>
      <c r="C714" s="40"/>
      <c r="D714" s="37"/>
      <c r="E714" s="71"/>
      <c r="F714" s="66"/>
      <c r="G714" s="66"/>
    </row>
    <row r="715" spans="1:7" s="72" customFormat="1" ht="45" x14ac:dyDescent="0.25">
      <c r="A715" s="35" t="s">
        <v>16</v>
      </c>
      <c r="B715" s="9" t="s">
        <v>263</v>
      </c>
      <c r="C715" s="36">
        <v>6.46</v>
      </c>
      <c r="D715" s="37" t="s">
        <v>29</v>
      </c>
      <c r="E715" s="73"/>
      <c r="F715" s="73">
        <f t="shared" ref="F715:F720" si="31">C715*E715</f>
        <v>0</v>
      </c>
      <c r="G715" s="66"/>
    </row>
    <row r="716" spans="1:7" s="72" customFormat="1" ht="30" x14ac:dyDescent="0.25">
      <c r="A716" s="35" t="s">
        <v>19</v>
      </c>
      <c r="B716" s="9" t="s">
        <v>264</v>
      </c>
      <c r="C716" s="36">
        <v>27.2</v>
      </c>
      <c r="D716" s="37" t="s">
        <v>18</v>
      </c>
      <c r="E716" s="73"/>
      <c r="F716" s="73">
        <f t="shared" si="31"/>
        <v>0</v>
      </c>
      <c r="G716" s="66"/>
    </row>
    <row r="717" spans="1:7" s="72" customFormat="1" ht="30" x14ac:dyDescent="0.25">
      <c r="A717" s="35" t="s">
        <v>22</v>
      </c>
      <c r="B717" s="9" t="s">
        <v>265</v>
      </c>
      <c r="C717" s="40">
        <v>368.19</v>
      </c>
      <c r="D717" s="37" t="s">
        <v>29</v>
      </c>
      <c r="E717" s="73"/>
      <c r="F717" s="73">
        <f t="shared" si="31"/>
        <v>0</v>
      </c>
      <c r="G717" s="66"/>
    </row>
    <row r="718" spans="1:7" s="72" customFormat="1" ht="45" x14ac:dyDescent="0.25">
      <c r="A718" s="35" t="s">
        <v>25</v>
      </c>
      <c r="B718" s="9" t="s">
        <v>266</v>
      </c>
      <c r="C718" s="36">
        <f>7.35*8</f>
        <v>58.8</v>
      </c>
      <c r="D718" s="37" t="s">
        <v>29</v>
      </c>
      <c r="E718" s="73"/>
      <c r="F718" s="73">
        <f t="shared" si="31"/>
        <v>0</v>
      </c>
      <c r="G718" s="66"/>
    </row>
    <row r="719" spans="1:7" s="72" customFormat="1" ht="45" x14ac:dyDescent="0.25">
      <c r="A719" s="35" t="s">
        <v>27</v>
      </c>
      <c r="B719" s="9" t="s">
        <v>267</v>
      </c>
      <c r="C719" s="36">
        <f>7.7*8</f>
        <v>61.6</v>
      </c>
      <c r="D719" s="37" t="s">
        <v>29</v>
      </c>
      <c r="E719" s="73"/>
      <c r="F719" s="73">
        <f t="shared" si="31"/>
        <v>0</v>
      </c>
      <c r="G719" s="66"/>
    </row>
    <row r="720" spans="1:7" s="72" customFormat="1" ht="30" x14ac:dyDescent="0.25">
      <c r="A720" s="35" t="s">
        <v>30</v>
      </c>
      <c r="B720" s="9" t="s">
        <v>268</v>
      </c>
      <c r="C720" s="36">
        <v>85.43</v>
      </c>
      <c r="D720" s="37" t="s">
        <v>67</v>
      </c>
      <c r="E720" s="73"/>
      <c r="F720" s="73">
        <f t="shared" si="31"/>
        <v>0</v>
      </c>
      <c r="G720" s="24">
        <f>SUM(F715:F720)</f>
        <v>0</v>
      </c>
    </row>
    <row r="721" spans="1:7" s="72" customFormat="1" x14ac:dyDescent="0.25">
      <c r="A721" s="35"/>
      <c r="B721" s="39"/>
      <c r="C721" s="36"/>
      <c r="D721" s="37"/>
      <c r="E721" s="71"/>
      <c r="F721" s="73"/>
      <c r="G721" s="66"/>
    </row>
    <row r="722" spans="1:7" s="72" customFormat="1" x14ac:dyDescent="0.25">
      <c r="A722" s="30" t="s">
        <v>84</v>
      </c>
      <c r="B722" s="31" t="s">
        <v>69</v>
      </c>
      <c r="C722" s="40"/>
      <c r="D722" s="37"/>
      <c r="E722" s="71"/>
      <c r="F722" s="66"/>
      <c r="G722" s="66"/>
    </row>
    <row r="723" spans="1:7" s="72" customFormat="1" ht="30" x14ac:dyDescent="0.25">
      <c r="A723" s="35" t="s">
        <v>16</v>
      </c>
      <c r="B723" s="9" t="s">
        <v>269</v>
      </c>
      <c r="C723" s="40">
        <v>16</v>
      </c>
      <c r="D723" s="37" t="s">
        <v>21</v>
      </c>
      <c r="E723" s="73"/>
      <c r="F723" s="73">
        <f>C723*E723</f>
        <v>0</v>
      </c>
      <c r="G723" s="66"/>
    </row>
    <row r="724" spans="1:7" s="72" customFormat="1" ht="30" x14ac:dyDescent="0.25">
      <c r="A724" s="35" t="s">
        <v>19</v>
      </c>
      <c r="B724" s="9" t="s">
        <v>186</v>
      </c>
      <c r="C724" s="40">
        <v>18</v>
      </c>
      <c r="D724" s="37" t="s">
        <v>34</v>
      </c>
      <c r="E724" s="73"/>
      <c r="F724" s="73">
        <f>C724*E724</f>
        <v>0</v>
      </c>
      <c r="G724" s="66"/>
    </row>
    <row r="725" spans="1:7" s="72" customFormat="1" ht="45" x14ac:dyDescent="0.25">
      <c r="A725" s="30" t="s">
        <v>22</v>
      </c>
      <c r="B725" s="9" t="s">
        <v>187</v>
      </c>
      <c r="C725" s="40">
        <v>1</v>
      </c>
      <c r="D725" s="37" t="s">
        <v>34</v>
      </c>
      <c r="E725" s="73"/>
      <c r="F725" s="73">
        <f>C725*E725</f>
        <v>0</v>
      </c>
      <c r="G725" s="66"/>
    </row>
    <row r="726" spans="1:7" s="72" customFormat="1" ht="45" x14ac:dyDescent="0.25">
      <c r="A726" s="35" t="s">
        <v>25</v>
      </c>
      <c r="B726" s="9" t="s">
        <v>188</v>
      </c>
      <c r="C726" s="36">
        <v>14</v>
      </c>
      <c r="D726" s="37" t="s">
        <v>21</v>
      </c>
      <c r="E726" s="73"/>
      <c r="F726" s="73">
        <f>C726*E726</f>
        <v>0</v>
      </c>
      <c r="G726" s="66"/>
    </row>
    <row r="727" spans="1:7" s="72" customFormat="1" ht="45" x14ac:dyDescent="0.25">
      <c r="A727" s="35" t="s">
        <v>270</v>
      </c>
      <c r="B727" s="9" t="s">
        <v>189</v>
      </c>
      <c r="C727" s="36">
        <v>3.78</v>
      </c>
      <c r="D727" s="37" t="s">
        <v>29</v>
      </c>
      <c r="E727" s="73"/>
      <c r="F727" s="73">
        <f>C727*E727</f>
        <v>0</v>
      </c>
      <c r="G727" s="24">
        <f>SUM(F723:F727)</f>
        <v>0</v>
      </c>
    </row>
    <row r="728" spans="1:7" s="72" customFormat="1" x14ac:dyDescent="0.25">
      <c r="A728" s="35"/>
      <c r="E728" s="71"/>
      <c r="F728" s="66"/>
      <c r="G728" s="66"/>
    </row>
    <row r="729" spans="1:7" s="29" customFormat="1" x14ac:dyDescent="0.25">
      <c r="A729" s="30" t="s">
        <v>93</v>
      </c>
      <c r="B729" s="31" t="s">
        <v>77</v>
      </c>
      <c r="C729" s="40"/>
      <c r="D729" s="37"/>
      <c r="E729" s="34"/>
      <c r="F729" s="34"/>
      <c r="G729" s="38"/>
    </row>
    <row r="730" spans="1:7" s="29" customFormat="1" ht="45" x14ac:dyDescent="0.25">
      <c r="A730" s="35" t="s">
        <v>16</v>
      </c>
      <c r="B730" s="9" t="s">
        <v>190</v>
      </c>
      <c r="C730" s="40">
        <f>(0.7*2)+(0.74*2)*10</f>
        <v>16.2</v>
      </c>
      <c r="D730" s="37" t="s">
        <v>18</v>
      </c>
      <c r="E730" s="73"/>
      <c r="F730" s="73">
        <f t="shared" ref="F730:F736" si="32">C730*E730</f>
        <v>0</v>
      </c>
      <c r="G730" s="38"/>
    </row>
    <row r="731" spans="1:7" s="29" customFormat="1" ht="45" x14ac:dyDescent="0.25">
      <c r="A731" s="35" t="s">
        <v>19</v>
      </c>
      <c r="B731" s="9" t="s">
        <v>191</v>
      </c>
      <c r="C731" s="40">
        <f>(0.73*2)+(0.92*2)*10</f>
        <v>19.860000000000003</v>
      </c>
      <c r="D731" s="37" t="s">
        <v>18</v>
      </c>
      <c r="E731" s="73"/>
      <c r="F731" s="73">
        <f t="shared" si="32"/>
        <v>0</v>
      </c>
      <c r="G731" s="38"/>
    </row>
    <row r="732" spans="1:7" s="29" customFormat="1" ht="30" x14ac:dyDescent="0.25">
      <c r="A732" s="35" t="s">
        <v>22</v>
      </c>
      <c r="B732" s="9" t="s">
        <v>192</v>
      </c>
      <c r="C732" s="40">
        <f>(1.2*2)+(1.4*2)*12</f>
        <v>35.999999999999993</v>
      </c>
      <c r="D732" s="37" t="s">
        <v>18</v>
      </c>
      <c r="E732" s="73"/>
      <c r="F732" s="73">
        <f t="shared" si="32"/>
        <v>0</v>
      </c>
      <c r="G732" s="38"/>
    </row>
    <row r="733" spans="1:7" s="29" customFormat="1" ht="30" x14ac:dyDescent="0.25">
      <c r="A733" s="35" t="s">
        <v>25</v>
      </c>
      <c r="B733" s="9" t="s">
        <v>193</v>
      </c>
      <c r="C733" s="40">
        <f>(1.75*2)+(1.4*2)*12</f>
        <v>37.099999999999994</v>
      </c>
      <c r="D733" s="37" t="s">
        <v>18</v>
      </c>
      <c r="E733" s="73"/>
      <c r="F733" s="73">
        <f t="shared" si="32"/>
        <v>0</v>
      </c>
      <c r="G733" s="38"/>
    </row>
    <row r="734" spans="1:7" s="29" customFormat="1" ht="30" x14ac:dyDescent="0.25">
      <c r="A734" s="35" t="s">
        <v>27</v>
      </c>
      <c r="B734" s="9" t="s">
        <v>223</v>
      </c>
      <c r="C734" s="40">
        <f>(1.2*1.4*12)*10.76</f>
        <v>216.92159999999998</v>
      </c>
      <c r="D734" s="37" t="s">
        <v>67</v>
      </c>
      <c r="E734" s="73"/>
      <c r="F734" s="73">
        <f t="shared" si="32"/>
        <v>0</v>
      </c>
      <c r="G734" s="24"/>
    </row>
    <row r="735" spans="1:7" s="29" customFormat="1" ht="30" x14ac:dyDescent="0.25">
      <c r="A735" s="35" t="s">
        <v>30</v>
      </c>
      <c r="B735" s="9" t="s">
        <v>195</v>
      </c>
      <c r="C735" s="40">
        <f>(1.75*1.4*12)*10.76</f>
        <v>316.34399999999999</v>
      </c>
      <c r="D735" s="37" t="s">
        <v>67</v>
      </c>
      <c r="E735" s="73"/>
      <c r="F735" s="73">
        <f t="shared" si="32"/>
        <v>0</v>
      </c>
      <c r="G735" s="38"/>
    </row>
    <row r="736" spans="1:7" s="29" customFormat="1" ht="30" x14ac:dyDescent="0.25">
      <c r="A736" s="35" t="s">
        <v>32</v>
      </c>
      <c r="B736" s="9" t="s">
        <v>224</v>
      </c>
      <c r="C736" s="40">
        <f>0.9*0.3*16</f>
        <v>4.32</v>
      </c>
      <c r="D736" s="37" t="s">
        <v>29</v>
      </c>
      <c r="E736" s="73"/>
      <c r="F736" s="73">
        <f t="shared" si="32"/>
        <v>0</v>
      </c>
      <c r="G736" s="24">
        <f>SUM(F730:F736)</f>
        <v>0</v>
      </c>
    </row>
    <row r="737" spans="1:7" s="72" customFormat="1" x14ac:dyDescent="0.25">
      <c r="A737" s="39"/>
      <c r="B737" s="9"/>
      <c r="C737" s="40"/>
      <c r="D737" s="66"/>
      <c r="E737" s="71"/>
      <c r="F737" s="66"/>
      <c r="G737" s="66"/>
    </row>
    <row r="738" spans="1:7" s="72" customFormat="1" x14ac:dyDescent="0.25">
      <c r="A738" s="30" t="s">
        <v>98</v>
      </c>
      <c r="B738" s="31" t="s">
        <v>85</v>
      </c>
      <c r="C738" s="40"/>
      <c r="D738" s="37"/>
      <c r="E738" s="71"/>
      <c r="F738" s="66"/>
      <c r="G738" s="66"/>
    </row>
    <row r="739" spans="1:7" s="72" customFormat="1" ht="30" x14ac:dyDescent="0.25">
      <c r="A739" s="35" t="s">
        <v>16</v>
      </c>
      <c r="B739" s="9" t="s">
        <v>271</v>
      </c>
      <c r="C739" s="36">
        <v>8</v>
      </c>
      <c r="D739" s="37" t="s">
        <v>34</v>
      </c>
      <c r="E739" s="73"/>
      <c r="F739" s="73">
        <f>C739*E739</f>
        <v>0</v>
      </c>
      <c r="G739" s="66"/>
    </row>
    <row r="740" spans="1:7" s="72" customFormat="1" x14ac:dyDescent="0.25">
      <c r="A740" s="35" t="s">
        <v>19</v>
      </c>
      <c r="B740" s="39" t="s">
        <v>92</v>
      </c>
      <c r="C740" s="48">
        <v>1</v>
      </c>
      <c r="D740" s="37" t="s">
        <v>24</v>
      </c>
      <c r="E740" s="73"/>
      <c r="F740" s="73">
        <f>C740*E740</f>
        <v>0</v>
      </c>
      <c r="G740" s="24">
        <f>SUM(F739:F740)</f>
        <v>0</v>
      </c>
    </row>
    <row r="741" spans="1:7" s="72" customFormat="1" x14ac:dyDescent="0.25">
      <c r="A741" s="35"/>
      <c r="B741" s="39"/>
      <c r="C741" s="40"/>
      <c r="D741" s="37"/>
      <c r="E741" s="71"/>
      <c r="F741" s="66"/>
      <c r="G741" s="66"/>
    </row>
    <row r="742" spans="1:7" s="72" customFormat="1" x14ac:dyDescent="0.25">
      <c r="A742" s="30" t="s">
        <v>102</v>
      </c>
      <c r="B742" s="31" t="s">
        <v>94</v>
      </c>
      <c r="C742" s="40"/>
      <c r="D742" s="37"/>
      <c r="E742" s="71"/>
      <c r="F742" s="66"/>
      <c r="G742" s="66"/>
    </row>
    <row r="743" spans="1:7" s="72" customFormat="1" ht="30" x14ac:dyDescent="0.25">
      <c r="A743" s="35" t="s">
        <v>16</v>
      </c>
      <c r="B743" s="9" t="s">
        <v>272</v>
      </c>
      <c r="C743" s="36">
        <v>405.01</v>
      </c>
      <c r="D743" s="37" t="s">
        <v>29</v>
      </c>
      <c r="E743" s="73"/>
      <c r="F743" s="73">
        <f>C743*E743</f>
        <v>0</v>
      </c>
      <c r="G743" s="66"/>
    </row>
    <row r="744" spans="1:7" s="72" customFormat="1" ht="30" x14ac:dyDescent="0.25">
      <c r="A744" s="35" t="s">
        <v>19</v>
      </c>
      <c r="B744" s="9" t="s">
        <v>273</v>
      </c>
      <c r="C744" s="36">
        <f>1355.76+C704</f>
        <v>1717.6599999999999</v>
      </c>
      <c r="D744" s="37" t="s">
        <v>29</v>
      </c>
      <c r="E744" s="73"/>
      <c r="F744" s="73">
        <f>C744*E744</f>
        <v>0</v>
      </c>
      <c r="G744" s="66"/>
    </row>
    <row r="745" spans="1:7" s="72" customFormat="1" ht="30" x14ac:dyDescent="0.25">
      <c r="A745" s="35" t="s">
        <v>22</v>
      </c>
      <c r="B745" s="9" t="s">
        <v>274</v>
      </c>
      <c r="C745" s="36">
        <v>12.04</v>
      </c>
      <c r="D745" s="37" t="s">
        <v>29</v>
      </c>
      <c r="E745" s="73"/>
      <c r="F745" s="73">
        <f>C745*E745</f>
        <v>0</v>
      </c>
      <c r="G745" s="24">
        <f>SUM(F743:F745)</f>
        <v>0</v>
      </c>
    </row>
    <row r="746" spans="1:7" s="72" customFormat="1" x14ac:dyDescent="0.25">
      <c r="A746" s="35"/>
      <c r="E746" s="71"/>
      <c r="F746" s="66"/>
      <c r="G746" s="66"/>
    </row>
    <row r="747" spans="1:7" s="72" customFormat="1" x14ac:dyDescent="0.25">
      <c r="A747" s="30" t="s">
        <v>201</v>
      </c>
      <c r="B747" s="31" t="s">
        <v>99</v>
      </c>
      <c r="C747" s="40"/>
      <c r="D747" s="37"/>
      <c r="E747" s="71"/>
      <c r="F747" s="66"/>
      <c r="G747" s="66"/>
    </row>
    <row r="748" spans="1:7" s="72" customFormat="1" ht="45" x14ac:dyDescent="0.25">
      <c r="A748" s="35" t="s">
        <v>16</v>
      </c>
      <c r="B748" s="9" t="s">
        <v>275</v>
      </c>
      <c r="C748" s="40">
        <v>14.52</v>
      </c>
      <c r="D748" s="37" t="s">
        <v>29</v>
      </c>
      <c r="E748" s="73"/>
      <c r="F748" s="73">
        <f>C748*E748</f>
        <v>0</v>
      </c>
      <c r="G748" s="66"/>
    </row>
    <row r="749" spans="1:7" s="72" customFormat="1" ht="45" x14ac:dyDescent="0.25">
      <c r="A749" s="35" t="s">
        <v>19</v>
      </c>
      <c r="B749" s="9" t="s">
        <v>282</v>
      </c>
      <c r="C749" s="36">
        <f>3.2*2</f>
        <v>6.4</v>
      </c>
      <c r="D749" s="37" t="s">
        <v>81</v>
      </c>
      <c r="E749" s="73"/>
      <c r="F749" s="73">
        <f>C749*E749</f>
        <v>0</v>
      </c>
      <c r="G749" s="66"/>
    </row>
    <row r="750" spans="1:7" s="72" customFormat="1" ht="45" x14ac:dyDescent="0.25">
      <c r="A750" s="35" t="s">
        <v>22</v>
      </c>
      <c r="B750" s="9" t="s">
        <v>277</v>
      </c>
      <c r="C750" s="36">
        <f>(5.28*2)*10.76</f>
        <v>113.62560000000001</v>
      </c>
      <c r="D750" s="37" t="s">
        <v>67</v>
      </c>
      <c r="E750" s="73"/>
      <c r="F750" s="73">
        <f>C750*E750</f>
        <v>0</v>
      </c>
      <c r="G750" s="24">
        <f>SUM(F748:F750)</f>
        <v>0</v>
      </c>
    </row>
    <row r="751" spans="1:7" s="72" customFormat="1" x14ac:dyDescent="0.25">
      <c r="A751" s="35"/>
      <c r="B751" s="9"/>
      <c r="C751" s="36"/>
      <c r="D751" s="37"/>
      <c r="E751" s="73"/>
      <c r="F751" s="73"/>
      <c r="G751" s="24"/>
    </row>
    <row r="752" spans="1:7" s="72" customFormat="1" x14ac:dyDescent="0.25">
      <c r="A752" s="30" t="s">
        <v>227</v>
      </c>
      <c r="B752" s="31" t="s">
        <v>103</v>
      </c>
      <c r="C752" s="74"/>
      <c r="D752" s="54"/>
      <c r="E752" s="75"/>
      <c r="F752" s="53"/>
      <c r="G752" s="24"/>
    </row>
    <row r="753" spans="1:7" s="72" customFormat="1" ht="30" x14ac:dyDescent="0.25">
      <c r="A753" s="35" t="s">
        <v>16</v>
      </c>
      <c r="B753" s="9" t="s">
        <v>228</v>
      </c>
      <c r="C753" s="73">
        <v>12</v>
      </c>
      <c r="D753" s="55" t="s">
        <v>21</v>
      </c>
      <c r="E753" s="73"/>
      <c r="F753" s="73">
        <f>C753*E753</f>
        <v>0</v>
      </c>
      <c r="G753" s="24"/>
    </row>
    <row r="754" spans="1:7" s="72" customFormat="1" x14ac:dyDescent="0.25">
      <c r="A754" s="35" t="s">
        <v>19</v>
      </c>
      <c r="B754" s="39" t="s">
        <v>106</v>
      </c>
      <c r="C754" s="73">
        <v>50</v>
      </c>
      <c r="D754" s="54" t="s">
        <v>21</v>
      </c>
      <c r="E754" s="73"/>
      <c r="F754" s="73">
        <f>C754*E754</f>
        <v>0</v>
      </c>
      <c r="G754" s="24"/>
    </row>
    <row r="755" spans="1:7" s="72" customFormat="1" x14ac:dyDescent="0.25">
      <c r="A755" s="35" t="s">
        <v>22</v>
      </c>
      <c r="B755" s="39" t="s">
        <v>229</v>
      </c>
      <c r="C755" s="73">
        <v>50</v>
      </c>
      <c r="D755" s="54" t="s">
        <v>21</v>
      </c>
      <c r="E755" s="73"/>
      <c r="F755" s="73">
        <f>C755*E755</f>
        <v>0</v>
      </c>
      <c r="G755" s="24"/>
    </row>
    <row r="756" spans="1:7" s="72" customFormat="1" x14ac:dyDescent="0.25">
      <c r="A756" s="35" t="s">
        <v>25</v>
      </c>
      <c r="B756" s="39" t="s">
        <v>108</v>
      </c>
      <c r="C756" s="73">
        <v>46</v>
      </c>
      <c r="D756" s="54" t="s">
        <v>21</v>
      </c>
      <c r="E756" s="73"/>
      <c r="F756" s="73">
        <f>C756*E756</f>
        <v>0</v>
      </c>
      <c r="G756" s="24"/>
    </row>
    <row r="757" spans="1:7" s="72" customFormat="1" x14ac:dyDescent="0.25">
      <c r="A757" s="35" t="s">
        <v>27</v>
      </c>
      <c r="B757" s="39" t="s">
        <v>109</v>
      </c>
      <c r="C757" s="73">
        <v>5</v>
      </c>
      <c r="D757" s="54" t="s">
        <v>21</v>
      </c>
      <c r="E757" s="73"/>
      <c r="F757" s="73">
        <f t="shared" ref="F757:F766" si="33">C757*E757</f>
        <v>0</v>
      </c>
      <c r="G757" s="24"/>
    </row>
    <row r="758" spans="1:7" s="72" customFormat="1" x14ac:dyDescent="0.25">
      <c r="A758" s="35" t="s">
        <v>30</v>
      </c>
      <c r="B758" s="39" t="s">
        <v>283</v>
      </c>
      <c r="C758" s="73">
        <v>4</v>
      </c>
      <c r="D758" s="54" t="s">
        <v>21</v>
      </c>
      <c r="E758" s="73"/>
      <c r="F758" s="73">
        <f t="shared" si="33"/>
        <v>0</v>
      </c>
      <c r="G758" s="24"/>
    </row>
    <row r="759" spans="1:7" s="72" customFormat="1" x14ac:dyDescent="0.25">
      <c r="A759" s="35" t="s">
        <v>32</v>
      </c>
      <c r="B759" s="39" t="s">
        <v>111</v>
      </c>
      <c r="C759" s="73">
        <v>44</v>
      </c>
      <c r="D759" s="54" t="s">
        <v>21</v>
      </c>
      <c r="E759" s="73"/>
      <c r="F759" s="73">
        <f t="shared" si="33"/>
        <v>0</v>
      </c>
      <c r="G759" s="24"/>
    </row>
    <row r="760" spans="1:7" s="72" customFormat="1" x14ac:dyDescent="0.25">
      <c r="A760" s="35" t="s">
        <v>35</v>
      </c>
      <c r="B760" s="39" t="s">
        <v>112</v>
      </c>
      <c r="C760" s="73">
        <v>4</v>
      </c>
      <c r="D760" s="54" t="s">
        <v>21</v>
      </c>
      <c r="E760" s="73"/>
      <c r="F760" s="73">
        <f t="shared" si="33"/>
        <v>0</v>
      </c>
      <c r="G760" s="24"/>
    </row>
    <row r="761" spans="1:7" s="72" customFormat="1" x14ac:dyDescent="0.25">
      <c r="A761" s="35"/>
      <c r="B761" s="39"/>
      <c r="C761" s="73"/>
      <c r="D761" s="54"/>
      <c r="E761" s="73"/>
      <c r="F761" s="73"/>
      <c r="G761" s="24"/>
    </row>
    <row r="762" spans="1:7" s="72" customFormat="1" x14ac:dyDescent="0.25">
      <c r="A762" s="35"/>
      <c r="B762" s="39"/>
      <c r="C762" s="73"/>
      <c r="D762" s="54"/>
      <c r="E762" s="73"/>
      <c r="F762" s="73"/>
      <c r="G762" s="24"/>
    </row>
    <row r="763" spans="1:7" s="72" customFormat="1" x14ac:dyDescent="0.25">
      <c r="A763" s="35"/>
      <c r="B763" s="39"/>
      <c r="C763" s="73"/>
      <c r="D763" s="54"/>
      <c r="E763" s="73"/>
      <c r="F763" s="73"/>
      <c r="G763" s="24"/>
    </row>
    <row r="764" spans="1:7" s="72" customFormat="1" x14ac:dyDescent="0.25">
      <c r="A764" s="35" t="s">
        <v>37</v>
      </c>
      <c r="B764" s="39" t="s">
        <v>113</v>
      </c>
      <c r="C764" s="73">
        <v>5</v>
      </c>
      <c r="D764" s="54" t="s">
        <v>21</v>
      </c>
      <c r="E764" s="73"/>
      <c r="F764" s="73">
        <f t="shared" si="33"/>
        <v>0</v>
      </c>
      <c r="G764" s="24"/>
    </row>
    <row r="765" spans="1:7" s="72" customFormat="1" x14ac:dyDescent="0.25">
      <c r="A765" s="35" t="s">
        <v>39</v>
      </c>
      <c r="B765" s="39" t="s">
        <v>114</v>
      </c>
      <c r="C765" s="73">
        <v>30</v>
      </c>
      <c r="D765" s="54" t="s">
        <v>21</v>
      </c>
      <c r="E765" s="73"/>
      <c r="F765" s="73">
        <f t="shared" si="33"/>
        <v>0</v>
      </c>
      <c r="G765" s="24"/>
    </row>
    <row r="766" spans="1:7" s="72" customFormat="1" x14ac:dyDescent="0.25">
      <c r="A766" s="35" t="s">
        <v>41</v>
      </c>
      <c r="B766" s="39" t="s">
        <v>115</v>
      </c>
      <c r="C766" s="73">
        <v>30</v>
      </c>
      <c r="D766" s="54" t="s">
        <v>21</v>
      </c>
      <c r="E766" s="73"/>
      <c r="F766" s="73">
        <f t="shared" si="33"/>
        <v>0</v>
      </c>
      <c r="G766" s="24">
        <f>SUM(F753:F766)</f>
        <v>0</v>
      </c>
    </row>
    <row r="767" spans="1:7" s="72" customFormat="1" x14ac:dyDescent="0.25">
      <c r="A767" s="35"/>
      <c r="B767" s="39"/>
      <c r="C767" s="36"/>
      <c r="D767" s="37"/>
      <c r="E767" s="71"/>
      <c r="F767" s="66"/>
      <c r="G767" s="66"/>
    </row>
    <row r="768" spans="1:7" s="72" customFormat="1" x14ac:dyDescent="0.25">
      <c r="A768" s="35"/>
      <c r="B768" s="126" t="s">
        <v>284</v>
      </c>
      <c r="C768" s="126"/>
      <c r="D768" s="126"/>
      <c r="E768" s="126"/>
      <c r="F768" s="70" t="s">
        <v>117</v>
      </c>
      <c r="G768" s="24">
        <f>SUM(G691:G766)</f>
        <v>0</v>
      </c>
    </row>
    <row r="769" spans="1:7" s="72" customFormat="1" x14ac:dyDescent="0.25">
      <c r="A769" s="35"/>
      <c r="B769" s="39"/>
      <c r="C769" s="40"/>
      <c r="D769" s="37"/>
      <c r="E769" s="71"/>
      <c r="F769" s="66"/>
      <c r="G769" s="66"/>
    </row>
    <row r="770" spans="1:7" s="72" customFormat="1" x14ac:dyDescent="0.25">
      <c r="A770" s="30"/>
      <c r="B770" s="46" t="s">
        <v>285</v>
      </c>
      <c r="C770" s="32"/>
      <c r="D770" s="33"/>
      <c r="E770" s="71"/>
      <c r="F770" s="66"/>
      <c r="G770" s="66"/>
    </row>
    <row r="771" spans="1:7" s="72" customFormat="1" x14ac:dyDescent="0.25">
      <c r="A771" s="30"/>
      <c r="B771" s="30"/>
      <c r="C771" s="32"/>
      <c r="D771" s="33"/>
      <c r="E771" s="71"/>
      <c r="F771" s="66"/>
      <c r="G771" s="66"/>
    </row>
    <row r="772" spans="1:7" s="72" customFormat="1" x14ac:dyDescent="0.25">
      <c r="A772" s="30" t="s">
        <v>14</v>
      </c>
      <c r="B772" s="31" t="s">
        <v>286</v>
      </c>
      <c r="C772" s="40"/>
      <c r="D772" s="37"/>
      <c r="E772" s="71"/>
      <c r="F772" s="66"/>
      <c r="G772" s="66"/>
    </row>
    <row r="773" spans="1:7" s="72" customFormat="1" x14ac:dyDescent="0.25">
      <c r="A773" s="35" t="s">
        <v>16</v>
      </c>
      <c r="B773" s="39" t="s">
        <v>287</v>
      </c>
      <c r="C773" s="40">
        <v>18</v>
      </c>
      <c r="D773" s="37" t="s">
        <v>34</v>
      </c>
      <c r="E773" s="73"/>
      <c r="F773" s="34">
        <f t="shared" ref="F773:F779" si="34">C773*E773</f>
        <v>0</v>
      </c>
      <c r="G773" s="66"/>
    </row>
    <row r="774" spans="1:7" s="72" customFormat="1" ht="30" x14ac:dyDescent="0.25">
      <c r="A774" s="35" t="s">
        <v>19</v>
      </c>
      <c r="B774" s="9" t="s">
        <v>288</v>
      </c>
      <c r="C774" s="36">
        <f>(0.3*0.9)*36</f>
        <v>9.7200000000000006</v>
      </c>
      <c r="D774" s="37" t="s">
        <v>289</v>
      </c>
      <c r="E774" s="34"/>
      <c r="F774" s="34">
        <f t="shared" si="34"/>
        <v>0</v>
      </c>
      <c r="G774" s="66"/>
    </row>
    <row r="775" spans="1:7" s="72" customFormat="1" ht="30" x14ac:dyDescent="0.25">
      <c r="A775" s="35" t="s">
        <v>22</v>
      </c>
      <c r="B775" s="9" t="s">
        <v>290</v>
      </c>
      <c r="C775" s="40">
        <v>8</v>
      </c>
      <c r="D775" s="37" t="s">
        <v>34</v>
      </c>
      <c r="E775" s="34"/>
      <c r="F775" s="34">
        <f t="shared" si="34"/>
        <v>0</v>
      </c>
      <c r="G775" s="66"/>
    </row>
    <row r="776" spans="1:7" s="72" customFormat="1" x14ac:dyDescent="0.25">
      <c r="A776" s="35" t="s">
        <v>25</v>
      </c>
      <c r="B776" s="39" t="s">
        <v>157</v>
      </c>
      <c r="C776" s="40">
        <v>3.12</v>
      </c>
      <c r="D776" s="37" t="s">
        <v>289</v>
      </c>
      <c r="E776" s="34"/>
      <c r="F776" s="34">
        <f t="shared" si="34"/>
        <v>0</v>
      </c>
      <c r="G776" s="66"/>
    </row>
    <row r="777" spans="1:7" s="72" customFormat="1" x14ac:dyDescent="0.25">
      <c r="A777" s="35" t="s">
        <v>27</v>
      </c>
      <c r="B777" s="9" t="s">
        <v>162</v>
      </c>
      <c r="C777" s="36">
        <f>((0.8*2.1*0.02)*18+(0.9*0.3*0.02)*36+(0.9*0.9*0.1)+(3.12*0.15)*8)</f>
        <v>4.6242000000000001</v>
      </c>
      <c r="D777" s="37" t="s">
        <v>49</v>
      </c>
      <c r="E777" s="34"/>
      <c r="F777" s="34">
        <f t="shared" si="34"/>
        <v>0</v>
      </c>
      <c r="G777" s="66"/>
    </row>
    <row r="778" spans="1:7" s="72" customFormat="1" ht="30" x14ac:dyDescent="0.25">
      <c r="A778" s="35" t="s">
        <v>30</v>
      </c>
      <c r="B778" s="9" t="s">
        <v>48</v>
      </c>
      <c r="C778" s="36">
        <f>+C777</f>
        <v>4.6242000000000001</v>
      </c>
      <c r="D778" s="37" t="s">
        <v>49</v>
      </c>
      <c r="E778" s="34"/>
      <c r="F778" s="34">
        <f t="shared" si="34"/>
        <v>0</v>
      </c>
      <c r="G778" s="66"/>
    </row>
    <row r="779" spans="1:7" s="72" customFormat="1" x14ac:dyDescent="0.25">
      <c r="A779" s="35" t="s">
        <v>35</v>
      </c>
      <c r="B779" s="39" t="s">
        <v>51</v>
      </c>
      <c r="C779" s="36">
        <f>+C777</f>
        <v>4.6242000000000001</v>
      </c>
      <c r="D779" s="37" t="s">
        <v>49</v>
      </c>
      <c r="E779" s="34"/>
      <c r="F779" s="34">
        <f t="shared" si="34"/>
        <v>0</v>
      </c>
      <c r="G779" s="24">
        <f>SUM(F773:F779)</f>
        <v>0</v>
      </c>
    </row>
    <row r="780" spans="1:7" s="72" customFormat="1" x14ac:dyDescent="0.25">
      <c r="A780" s="35"/>
      <c r="B780" s="39"/>
      <c r="C780" s="40"/>
      <c r="D780" s="37"/>
      <c r="E780" s="71"/>
      <c r="F780" s="66"/>
      <c r="G780" s="66"/>
    </row>
    <row r="781" spans="1:7" s="72" customFormat="1" x14ac:dyDescent="0.25">
      <c r="A781" s="30" t="s">
        <v>52</v>
      </c>
      <c r="B781" s="31" t="s">
        <v>170</v>
      </c>
      <c r="C781" s="40"/>
      <c r="D781" s="37"/>
      <c r="E781" s="71"/>
      <c r="F781" s="66"/>
      <c r="G781" s="66"/>
    </row>
    <row r="782" spans="1:7" s="72" customFormat="1" ht="30" x14ac:dyDescent="0.25">
      <c r="A782" s="35" t="s">
        <v>16</v>
      </c>
      <c r="B782" s="9" t="s">
        <v>171</v>
      </c>
      <c r="C782" s="36">
        <v>3.12</v>
      </c>
      <c r="D782" s="37" t="s">
        <v>29</v>
      </c>
      <c r="E782" s="34"/>
      <c r="F782" s="34">
        <f>C782*E782</f>
        <v>0</v>
      </c>
      <c r="G782" s="24">
        <f>SUM(F782)</f>
        <v>0</v>
      </c>
    </row>
    <row r="783" spans="1:7" s="72" customFormat="1" x14ac:dyDescent="0.25">
      <c r="A783" s="35"/>
      <c r="B783" s="39"/>
      <c r="C783" s="40"/>
      <c r="D783" s="37"/>
      <c r="E783" s="71"/>
      <c r="F783" s="66"/>
      <c r="G783" s="66"/>
    </row>
    <row r="784" spans="1:7" s="72" customFormat="1" x14ac:dyDescent="0.25">
      <c r="A784" s="30" t="s">
        <v>55</v>
      </c>
      <c r="B784" s="31" t="s">
        <v>291</v>
      </c>
      <c r="C784" s="40"/>
      <c r="D784" s="37"/>
      <c r="E784" s="71"/>
      <c r="F784" s="66"/>
      <c r="G784" s="66"/>
    </row>
    <row r="785" spans="1:7" s="72" customFormat="1" ht="30" x14ac:dyDescent="0.25">
      <c r="A785" s="35" t="s">
        <v>16</v>
      </c>
      <c r="B785" s="9" t="s">
        <v>292</v>
      </c>
      <c r="C785" s="40">
        <v>16</v>
      </c>
      <c r="D785" s="37" t="s">
        <v>21</v>
      </c>
      <c r="E785" s="73"/>
      <c r="F785" s="73">
        <f>C785*E785</f>
        <v>0</v>
      </c>
      <c r="G785" s="66"/>
    </row>
    <row r="786" spans="1:7" s="72" customFormat="1" ht="30" x14ac:dyDescent="0.25">
      <c r="A786" s="35" t="s">
        <v>19</v>
      </c>
      <c r="B786" s="9" t="s">
        <v>186</v>
      </c>
      <c r="C786" s="40">
        <v>18</v>
      </c>
      <c r="D786" s="37" t="s">
        <v>34</v>
      </c>
      <c r="E786" s="73"/>
      <c r="F786" s="73">
        <f>C786*E786</f>
        <v>0</v>
      </c>
      <c r="G786" s="66"/>
    </row>
    <row r="787" spans="1:7" s="72" customFormat="1" ht="45" x14ac:dyDescent="0.25">
      <c r="A787" s="30" t="s">
        <v>22</v>
      </c>
      <c r="B787" s="9" t="s">
        <v>187</v>
      </c>
      <c r="C787" s="40">
        <v>1</v>
      </c>
      <c r="D787" s="37" t="s">
        <v>34</v>
      </c>
      <c r="E787" s="73"/>
      <c r="F787" s="73">
        <f>C787*E787</f>
        <v>0</v>
      </c>
      <c r="G787" s="66"/>
    </row>
    <row r="788" spans="1:7" s="72" customFormat="1" ht="45" x14ac:dyDescent="0.25">
      <c r="A788" s="35" t="s">
        <v>25</v>
      </c>
      <c r="B788" s="9" t="s">
        <v>188</v>
      </c>
      <c r="C788" s="36">
        <v>14</v>
      </c>
      <c r="D788" s="37" t="s">
        <v>21</v>
      </c>
      <c r="E788" s="73"/>
      <c r="F788" s="73">
        <f>C788*E788</f>
        <v>0</v>
      </c>
      <c r="G788" s="66"/>
    </row>
    <row r="789" spans="1:7" s="72" customFormat="1" ht="45" x14ac:dyDescent="0.25">
      <c r="A789" s="35" t="s">
        <v>270</v>
      </c>
      <c r="B789" s="9" t="s">
        <v>189</v>
      </c>
      <c r="C789" s="36">
        <v>3.78</v>
      </c>
      <c r="D789" s="37" t="s">
        <v>29</v>
      </c>
      <c r="E789" s="73"/>
      <c r="F789" s="73">
        <f>C789*E789</f>
        <v>0</v>
      </c>
      <c r="G789" s="24">
        <f>SUM(F785:F789)</f>
        <v>0</v>
      </c>
    </row>
    <row r="790" spans="1:7" s="72" customFormat="1" x14ac:dyDescent="0.25">
      <c r="A790" s="35"/>
      <c r="E790" s="66"/>
      <c r="F790" s="66"/>
      <c r="G790" s="66"/>
    </row>
    <row r="791" spans="1:7" s="29" customFormat="1" x14ac:dyDescent="0.25">
      <c r="A791" s="30" t="s">
        <v>58</v>
      </c>
      <c r="B791" s="31" t="s">
        <v>77</v>
      </c>
      <c r="C791" s="40"/>
      <c r="D791" s="37"/>
      <c r="E791" s="34"/>
      <c r="F791" s="34"/>
      <c r="G791" s="38"/>
    </row>
    <row r="792" spans="1:7" s="29" customFormat="1" ht="45" x14ac:dyDescent="0.25">
      <c r="A792" s="35" t="s">
        <v>16</v>
      </c>
      <c r="B792" s="9" t="s">
        <v>190</v>
      </c>
      <c r="C792" s="40">
        <f>(0.7*2)+(0.74*2)*10</f>
        <v>16.2</v>
      </c>
      <c r="D792" s="37" t="s">
        <v>18</v>
      </c>
      <c r="E792" s="34"/>
      <c r="F792" s="34">
        <f t="shared" ref="F792:F798" si="35">C792*E792</f>
        <v>0</v>
      </c>
      <c r="G792" s="38"/>
    </row>
    <row r="793" spans="1:7" s="29" customFormat="1" ht="45" x14ac:dyDescent="0.25">
      <c r="A793" s="35" t="s">
        <v>19</v>
      </c>
      <c r="B793" s="9" t="s">
        <v>191</v>
      </c>
      <c r="C793" s="40">
        <f>(0.73*2)+(0.92*2)*10</f>
        <v>19.860000000000003</v>
      </c>
      <c r="D793" s="37" t="s">
        <v>18</v>
      </c>
      <c r="E793" s="34"/>
      <c r="F793" s="34">
        <f t="shared" si="35"/>
        <v>0</v>
      </c>
      <c r="G793" s="38"/>
    </row>
    <row r="794" spans="1:7" s="29" customFormat="1" ht="45" x14ac:dyDescent="0.25">
      <c r="A794" s="35" t="s">
        <v>22</v>
      </c>
      <c r="B794" s="9" t="s">
        <v>249</v>
      </c>
      <c r="C794" s="40">
        <f>(1.2*2)+(1.4*2)*12</f>
        <v>35.999999999999993</v>
      </c>
      <c r="D794" s="37" t="s">
        <v>18</v>
      </c>
      <c r="E794" s="34"/>
      <c r="F794" s="34">
        <f t="shared" si="35"/>
        <v>0</v>
      </c>
      <c r="G794" s="38"/>
    </row>
    <row r="795" spans="1:7" s="29" customFormat="1" ht="30" x14ac:dyDescent="0.25">
      <c r="A795" s="35" t="s">
        <v>25</v>
      </c>
      <c r="B795" s="9" t="s">
        <v>193</v>
      </c>
      <c r="C795" s="40">
        <f>(1.75*2)+(1.4*2)*12</f>
        <v>37.099999999999994</v>
      </c>
      <c r="D795" s="37" t="s">
        <v>18</v>
      </c>
      <c r="E795" s="34"/>
      <c r="F795" s="34">
        <f t="shared" si="35"/>
        <v>0</v>
      </c>
      <c r="G795" s="38"/>
    </row>
    <row r="796" spans="1:7" s="29" customFormat="1" ht="30" x14ac:dyDescent="0.25">
      <c r="A796" s="35" t="s">
        <v>27</v>
      </c>
      <c r="B796" s="9" t="s">
        <v>223</v>
      </c>
      <c r="C796" s="40">
        <f>(1.2*1.4*12)/0.0929</f>
        <v>217.00753498385362</v>
      </c>
      <c r="D796" s="37" t="s">
        <v>67</v>
      </c>
      <c r="E796" s="73"/>
      <c r="F796" s="34">
        <f t="shared" si="35"/>
        <v>0</v>
      </c>
      <c r="G796" s="24"/>
    </row>
    <row r="797" spans="1:7" s="29" customFormat="1" ht="30" x14ac:dyDescent="0.25">
      <c r="A797" s="35" t="s">
        <v>30</v>
      </c>
      <c r="B797" s="9" t="s">
        <v>195</v>
      </c>
      <c r="C797" s="40">
        <f>(1.75*1.4*12)/0.0929</f>
        <v>316.46932185145317</v>
      </c>
      <c r="D797" s="37" t="s">
        <v>67</v>
      </c>
      <c r="E797" s="73"/>
      <c r="F797" s="34">
        <f t="shared" si="35"/>
        <v>0</v>
      </c>
      <c r="G797" s="38"/>
    </row>
    <row r="798" spans="1:7" s="29" customFormat="1" ht="30" x14ac:dyDescent="0.25">
      <c r="A798" s="35" t="s">
        <v>32</v>
      </c>
      <c r="B798" s="9" t="s">
        <v>224</v>
      </c>
      <c r="C798" s="40">
        <f>0.9*0.3*16</f>
        <v>4.32</v>
      </c>
      <c r="D798" s="37" t="s">
        <v>29</v>
      </c>
      <c r="E798" s="73"/>
      <c r="F798" s="34">
        <f t="shared" si="35"/>
        <v>0</v>
      </c>
      <c r="G798" s="24">
        <f>SUM(F792:F798)</f>
        <v>0</v>
      </c>
    </row>
    <row r="799" spans="1:7" s="72" customFormat="1" x14ac:dyDescent="0.25">
      <c r="A799" s="35"/>
      <c r="B799" s="39"/>
      <c r="C799" s="40"/>
      <c r="D799" s="37"/>
      <c r="E799" s="71"/>
      <c r="F799" s="66"/>
      <c r="G799" s="66"/>
    </row>
    <row r="800" spans="1:7" s="72" customFormat="1" x14ac:dyDescent="0.25">
      <c r="A800" s="30" t="s">
        <v>68</v>
      </c>
      <c r="B800" s="31" t="s">
        <v>293</v>
      </c>
      <c r="C800" s="40"/>
      <c r="D800" s="37"/>
      <c r="E800" s="71"/>
      <c r="F800" s="66"/>
      <c r="G800" s="66"/>
    </row>
    <row r="801" spans="1:7" s="72" customFormat="1" ht="30" x14ac:dyDescent="0.25">
      <c r="A801" s="35" t="s">
        <v>16</v>
      </c>
      <c r="B801" s="9" t="s">
        <v>294</v>
      </c>
      <c r="C801" s="36">
        <v>3.9</v>
      </c>
      <c r="D801" s="37" t="s">
        <v>18</v>
      </c>
      <c r="E801" s="34"/>
      <c r="F801" s="34">
        <f>C801*E801</f>
        <v>0</v>
      </c>
      <c r="G801" s="24">
        <f>SUM(F801)</f>
        <v>0</v>
      </c>
    </row>
    <row r="802" spans="1:7" s="72" customFormat="1" x14ac:dyDescent="0.25">
      <c r="A802" s="35"/>
      <c r="B802" s="39"/>
      <c r="C802" s="40"/>
      <c r="D802" s="37"/>
      <c r="E802" s="71"/>
      <c r="F802" s="66"/>
      <c r="G802" s="66"/>
    </row>
    <row r="803" spans="1:7" s="72" customFormat="1" x14ac:dyDescent="0.25">
      <c r="A803" s="30" t="s">
        <v>76</v>
      </c>
      <c r="B803" s="31" t="s">
        <v>94</v>
      </c>
      <c r="C803" s="40"/>
      <c r="D803" s="37"/>
      <c r="E803" s="71"/>
      <c r="F803" s="66"/>
      <c r="G803" s="66"/>
    </row>
    <row r="804" spans="1:7" s="72" customFormat="1" ht="30" x14ac:dyDescent="0.25">
      <c r="A804" s="35" t="s">
        <v>16</v>
      </c>
      <c r="B804" s="9" t="s">
        <v>272</v>
      </c>
      <c r="C804" s="36">
        <v>405.01</v>
      </c>
      <c r="D804" s="37" t="s">
        <v>29</v>
      </c>
      <c r="E804" s="34"/>
      <c r="F804" s="34">
        <f>C804*E804</f>
        <v>0</v>
      </c>
      <c r="G804" s="66"/>
    </row>
    <row r="805" spans="1:7" s="72" customFormat="1" ht="30" x14ac:dyDescent="0.25">
      <c r="A805" s="35" t="s">
        <v>19</v>
      </c>
      <c r="B805" s="9" t="s">
        <v>273</v>
      </c>
      <c r="C805" s="36">
        <v>1355.76</v>
      </c>
      <c r="D805" s="37" t="s">
        <v>29</v>
      </c>
      <c r="E805" s="34"/>
      <c r="F805" s="34">
        <f>C805*E805</f>
        <v>0</v>
      </c>
      <c r="G805" s="66"/>
    </row>
    <row r="806" spans="1:7" s="72" customFormat="1" ht="30" x14ac:dyDescent="0.25">
      <c r="A806" s="35" t="s">
        <v>22</v>
      </c>
      <c r="B806" s="9" t="s">
        <v>274</v>
      </c>
      <c r="C806" s="36">
        <v>12.04</v>
      </c>
      <c r="D806" s="37" t="s">
        <v>29</v>
      </c>
      <c r="E806" s="34"/>
      <c r="F806" s="34">
        <f>C806*E806</f>
        <v>0</v>
      </c>
      <c r="G806" s="24">
        <f>SUM(F804:F806)</f>
        <v>0</v>
      </c>
    </row>
    <row r="807" spans="1:7" s="72" customFormat="1" x14ac:dyDescent="0.25">
      <c r="A807" s="39"/>
      <c r="B807" s="39"/>
      <c r="C807" s="78"/>
      <c r="D807" s="79"/>
      <c r="E807" s="71"/>
      <c r="F807" s="66"/>
      <c r="G807" s="66"/>
    </row>
    <row r="808" spans="1:7" s="72" customFormat="1" x14ac:dyDescent="0.25">
      <c r="A808" s="30" t="s">
        <v>84</v>
      </c>
      <c r="B808" s="31" t="s">
        <v>99</v>
      </c>
      <c r="C808" s="78"/>
      <c r="D808" s="79"/>
      <c r="E808" s="71"/>
      <c r="F808" s="66"/>
      <c r="G808" s="66"/>
    </row>
    <row r="809" spans="1:7" s="72" customFormat="1" ht="30" x14ac:dyDescent="0.25">
      <c r="A809" s="35" t="s">
        <v>16</v>
      </c>
      <c r="B809" s="9" t="s">
        <v>295</v>
      </c>
      <c r="C809" s="36">
        <v>6.46</v>
      </c>
      <c r="D809" s="37" t="s">
        <v>29</v>
      </c>
      <c r="E809" s="34"/>
      <c r="F809" s="34">
        <f>C809*E809</f>
        <v>0</v>
      </c>
      <c r="G809" s="66"/>
    </row>
    <row r="810" spans="1:7" s="72" customFormat="1" ht="30" x14ac:dyDescent="0.25">
      <c r="A810" s="35" t="s">
        <v>19</v>
      </c>
      <c r="B810" s="9" t="s">
        <v>296</v>
      </c>
      <c r="C810" s="36">
        <v>11.88</v>
      </c>
      <c r="D810" s="37" t="s">
        <v>18</v>
      </c>
      <c r="E810" s="34"/>
      <c r="F810" s="34">
        <f>C810*E810</f>
        <v>0</v>
      </c>
      <c r="G810" s="66"/>
    </row>
    <row r="811" spans="1:7" s="72" customFormat="1" ht="30" x14ac:dyDescent="0.25">
      <c r="A811" s="35" t="s">
        <v>22</v>
      </c>
      <c r="B811" s="9" t="s">
        <v>297</v>
      </c>
      <c r="C811" s="36">
        <v>16</v>
      </c>
      <c r="D811" s="37" t="s">
        <v>34</v>
      </c>
      <c r="E811" s="34"/>
      <c r="F811" s="34">
        <f>C811*E811</f>
        <v>0</v>
      </c>
    </row>
    <row r="812" spans="1:7" s="72" customFormat="1" ht="45" x14ac:dyDescent="0.25">
      <c r="A812" s="35" t="s">
        <v>25</v>
      </c>
      <c r="B812" s="9" t="s">
        <v>277</v>
      </c>
      <c r="C812" s="36">
        <f>(5.28*2)*10.76</f>
        <v>113.62560000000001</v>
      </c>
      <c r="D812" s="37" t="s">
        <v>67</v>
      </c>
      <c r="E812" s="34"/>
      <c r="F812" s="34">
        <f>C812*E812</f>
        <v>0</v>
      </c>
      <c r="G812" s="24">
        <f>SUM(F809:F812)</f>
        <v>0</v>
      </c>
    </row>
    <row r="813" spans="1:7" s="72" customFormat="1" x14ac:dyDescent="0.25">
      <c r="A813" s="35"/>
      <c r="B813" s="9"/>
      <c r="C813" s="36"/>
      <c r="D813" s="37"/>
      <c r="E813" s="34"/>
      <c r="F813" s="34"/>
      <c r="G813" s="24"/>
    </row>
    <row r="814" spans="1:7" s="72" customFormat="1" x14ac:dyDescent="0.25">
      <c r="A814" s="30" t="s">
        <v>93</v>
      </c>
      <c r="B814" s="31" t="s">
        <v>103</v>
      </c>
      <c r="C814" s="74"/>
      <c r="D814" s="54"/>
      <c r="E814" s="75"/>
      <c r="F814" s="53"/>
      <c r="G814" s="66"/>
    </row>
    <row r="815" spans="1:7" s="72" customFormat="1" ht="30" x14ac:dyDescent="0.25">
      <c r="A815" s="35" t="s">
        <v>16</v>
      </c>
      <c r="B815" s="9" t="s">
        <v>228</v>
      </c>
      <c r="C815" s="34">
        <v>10</v>
      </c>
      <c r="D815" s="80" t="s">
        <v>34</v>
      </c>
      <c r="E815" s="34"/>
      <c r="F815" s="34">
        <f t="shared" ref="F815:F825" si="36">C815*E815</f>
        <v>0</v>
      </c>
      <c r="G815" s="66"/>
    </row>
    <row r="816" spans="1:7" s="72" customFormat="1" x14ac:dyDescent="0.25">
      <c r="A816" s="35" t="s">
        <v>19</v>
      </c>
      <c r="B816" s="39" t="s">
        <v>106</v>
      </c>
      <c r="C816" s="34">
        <v>10</v>
      </c>
      <c r="D816" s="80" t="s">
        <v>34</v>
      </c>
      <c r="E816" s="34"/>
      <c r="F816" s="34">
        <f t="shared" si="36"/>
        <v>0</v>
      </c>
      <c r="G816" s="66"/>
    </row>
    <row r="817" spans="1:7" s="72" customFormat="1" x14ac:dyDescent="0.25">
      <c r="A817" s="35" t="s">
        <v>22</v>
      </c>
      <c r="B817" s="39" t="s">
        <v>229</v>
      </c>
      <c r="C817" s="34">
        <v>10</v>
      </c>
      <c r="D817" s="80" t="s">
        <v>34</v>
      </c>
      <c r="E817" s="34"/>
      <c r="F817" s="34">
        <f t="shared" si="36"/>
        <v>0</v>
      </c>
      <c r="G817" s="66"/>
    </row>
    <row r="818" spans="1:7" s="72" customFormat="1" x14ac:dyDescent="0.25">
      <c r="A818" s="35" t="s">
        <v>25</v>
      </c>
      <c r="B818" s="39" t="s">
        <v>108</v>
      </c>
      <c r="C818" s="34">
        <v>10</v>
      </c>
      <c r="D818" s="80" t="s">
        <v>34</v>
      </c>
      <c r="E818" s="34"/>
      <c r="F818" s="34">
        <f t="shared" si="36"/>
        <v>0</v>
      </c>
      <c r="G818" s="66"/>
    </row>
    <row r="819" spans="1:7" s="72" customFormat="1" x14ac:dyDescent="0.25">
      <c r="A819" s="35" t="s">
        <v>27</v>
      </c>
      <c r="B819" s="39" t="s">
        <v>109</v>
      </c>
      <c r="C819" s="34">
        <v>5</v>
      </c>
      <c r="D819" s="80" t="s">
        <v>34</v>
      </c>
      <c r="E819" s="34"/>
      <c r="F819" s="34">
        <f t="shared" si="36"/>
        <v>0</v>
      </c>
      <c r="G819" s="66"/>
    </row>
    <row r="820" spans="1:7" s="72" customFormat="1" x14ac:dyDescent="0.25">
      <c r="A820" s="35" t="s">
        <v>30</v>
      </c>
      <c r="B820" s="39" t="s">
        <v>110</v>
      </c>
      <c r="C820" s="34">
        <v>5</v>
      </c>
      <c r="D820" s="80" t="s">
        <v>34</v>
      </c>
      <c r="E820" s="34"/>
      <c r="F820" s="34">
        <f t="shared" si="36"/>
        <v>0</v>
      </c>
      <c r="G820" s="66"/>
    </row>
    <row r="821" spans="1:7" s="72" customFormat="1" x14ac:dyDescent="0.25">
      <c r="A821" s="35" t="s">
        <v>32</v>
      </c>
      <c r="B821" s="39" t="s">
        <v>111</v>
      </c>
      <c r="C821" s="34">
        <v>10</v>
      </c>
      <c r="D821" s="80" t="s">
        <v>34</v>
      </c>
      <c r="E821" s="34"/>
      <c r="F821" s="34">
        <f t="shared" si="36"/>
        <v>0</v>
      </c>
      <c r="G821" s="66"/>
    </row>
    <row r="822" spans="1:7" s="72" customFormat="1" x14ac:dyDescent="0.25">
      <c r="A822" s="35" t="s">
        <v>35</v>
      </c>
      <c r="B822" s="39" t="s">
        <v>112</v>
      </c>
      <c r="C822" s="34">
        <v>5</v>
      </c>
      <c r="D822" s="80" t="s">
        <v>34</v>
      </c>
      <c r="E822" s="34"/>
      <c r="F822" s="34">
        <f t="shared" si="36"/>
        <v>0</v>
      </c>
      <c r="G822" s="66"/>
    </row>
    <row r="823" spans="1:7" s="72" customFormat="1" x14ac:dyDescent="0.25">
      <c r="A823" s="35" t="s">
        <v>37</v>
      </c>
      <c r="B823" s="39" t="s">
        <v>113</v>
      </c>
      <c r="C823" s="34">
        <v>5</v>
      </c>
      <c r="D823" s="80" t="s">
        <v>34</v>
      </c>
      <c r="E823" s="34"/>
      <c r="F823" s="34">
        <f t="shared" si="36"/>
        <v>0</v>
      </c>
      <c r="G823" s="66"/>
    </row>
    <row r="824" spans="1:7" s="72" customFormat="1" x14ac:dyDescent="0.25">
      <c r="A824" s="35" t="s">
        <v>39</v>
      </c>
      <c r="B824" s="39" t="s">
        <v>114</v>
      </c>
      <c r="C824" s="34">
        <v>50</v>
      </c>
      <c r="D824" s="80" t="s">
        <v>34</v>
      </c>
      <c r="E824" s="34"/>
      <c r="F824" s="34">
        <f t="shared" si="36"/>
        <v>0</v>
      </c>
      <c r="G824" s="66"/>
    </row>
    <row r="825" spans="1:7" s="72" customFormat="1" x14ac:dyDescent="0.25">
      <c r="A825" s="35" t="s">
        <v>41</v>
      </c>
      <c r="B825" s="39" t="s">
        <v>115</v>
      </c>
      <c r="C825" s="34">
        <v>50</v>
      </c>
      <c r="D825" s="80" t="s">
        <v>34</v>
      </c>
      <c r="E825" s="34"/>
      <c r="F825" s="34">
        <f t="shared" si="36"/>
        <v>0</v>
      </c>
      <c r="G825" s="24">
        <f>SUM(F815:F825)</f>
        <v>0</v>
      </c>
    </row>
    <row r="826" spans="1:7" s="72" customFormat="1" x14ac:dyDescent="0.25">
      <c r="A826" s="35"/>
      <c r="B826" s="39"/>
      <c r="C826" s="78"/>
      <c r="D826" s="79"/>
      <c r="E826" s="71"/>
      <c r="F826" s="66"/>
      <c r="G826" s="66"/>
    </row>
    <row r="827" spans="1:7" s="72" customFormat="1" x14ac:dyDescent="0.25">
      <c r="A827" s="39"/>
      <c r="B827" s="126" t="s">
        <v>298</v>
      </c>
      <c r="C827" s="126"/>
      <c r="D827" s="126"/>
      <c r="E827" s="126"/>
      <c r="F827" s="70" t="s">
        <v>117</v>
      </c>
      <c r="G827" s="24">
        <f>SUM(G779:G825)</f>
        <v>0</v>
      </c>
    </row>
    <row r="828" spans="1:7" s="72" customFormat="1" x14ac:dyDescent="0.25">
      <c r="A828" s="39"/>
      <c r="B828" s="39"/>
      <c r="C828" s="78"/>
      <c r="D828" s="79"/>
      <c r="E828" s="71"/>
      <c r="F828" s="66"/>
      <c r="G828" s="66"/>
    </row>
    <row r="829" spans="1:7" s="72" customFormat="1" x14ac:dyDescent="0.25">
      <c r="A829" s="30"/>
      <c r="B829" s="46" t="s">
        <v>299</v>
      </c>
      <c r="C829" s="32"/>
      <c r="D829" s="33"/>
      <c r="E829" s="71"/>
      <c r="F829" s="66"/>
      <c r="G829" s="66"/>
    </row>
    <row r="830" spans="1:7" s="72" customFormat="1" x14ac:dyDescent="0.25">
      <c r="A830" s="30"/>
      <c r="B830" s="30"/>
      <c r="C830" s="32"/>
      <c r="D830" s="33"/>
      <c r="E830" s="71"/>
      <c r="F830" s="66"/>
      <c r="G830" s="66"/>
    </row>
    <row r="831" spans="1:7" s="72" customFormat="1" x14ac:dyDescent="0.25">
      <c r="A831" s="30" t="s">
        <v>14</v>
      </c>
      <c r="B831" s="31" t="s">
        <v>15</v>
      </c>
      <c r="C831" s="32"/>
      <c r="D831" s="33"/>
      <c r="E831" s="71"/>
      <c r="F831" s="66"/>
      <c r="G831" s="66"/>
    </row>
    <row r="832" spans="1:7" s="72" customFormat="1" ht="30" x14ac:dyDescent="0.25">
      <c r="A832" s="35" t="s">
        <v>16</v>
      </c>
      <c r="B832" s="9" t="s">
        <v>300</v>
      </c>
      <c r="C832" s="36">
        <f>(0.3*0.9)*36</f>
        <v>9.7200000000000006</v>
      </c>
      <c r="D832" s="37" t="s">
        <v>289</v>
      </c>
      <c r="E832" s="34"/>
      <c r="F832" s="34">
        <f t="shared" ref="F832:F842" si="37">C832*E832</f>
        <v>0</v>
      </c>
      <c r="G832" s="66"/>
    </row>
    <row r="833" spans="1:7" s="72" customFormat="1" x14ac:dyDescent="0.25">
      <c r="A833" s="35" t="s">
        <v>19</v>
      </c>
      <c r="B833" s="39" t="s">
        <v>301</v>
      </c>
      <c r="C833" s="36">
        <v>14</v>
      </c>
      <c r="D833" s="37" t="s">
        <v>21</v>
      </c>
      <c r="E833" s="34"/>
      <c r="F833" s="34">
        <f t="shared" si="37"/>
        <v>0</v>
      </c>
      <c r="G833" s="66"/>
    </row>
    <row r="834" spans="1:7" s="72" customFormat="1" x14ac:dyDescent="0.25">
      <c r="A834" s="35" t="s">
        <v>22</v>
      </c>
      <c r="B834" s="39" t="s">
        <v>302</v>
      </c>
      <c r="C834" s="36">
        <v>1</v>
      </c>
      <c r="D834" s="37" t="s">
        <v>21</v>
      </c>
      <c r="E834" s="34"/>
      <c r="F834" s="34">
        <f t="shared" si="37"/>
        <v>0</v>
      </c>
      <c r="G834" s="66"/>
    </row>
    <row r="835" spans="1:7" s="72" customFormat="1" x14ac:dyDescent="0.25">
      <c r="A835" s="35" t="s">
        <v>25</v>
      </c>
      <c r="B835" s="39" t="s">
        <v>303</v>
      </c>
      <c r="C835" s="36">
        <v>1</v>
      </c>
      <c r="D835" s="37" t="s">
        <v>21</v>
      </c>
      <c r="E835" s="34"/>
      <c r="F835" s="34">
        <f t="shared" si="37"/>
        <v>0</v>
      </c>
      <c r="G835" s="66"/>
    </row>
    <row r="836" spans="1:7" s="72" customFormat="1" x14ac:dyDescent="0.25">
      <c r="A836" s="35" t="s">
        <v>27</v>
      </c>
      <c r="B836" s="39" t="s">
        <v>304</v>
      </c>
      <c r="C836" s="36">
        <f>7.44</f>
        <v>7.44</v>
      </c>
      <c r="D836" s="37" t="s">
        <v>289</v>
      </c>
      <c r="E836" s="34"/>
      <c r="F836" s="34">
        <f t="shared" si="37"/>
        <v>0</v>
      </c>
      <c r="G836" s="66"/>
    </row>
    <row r="837" spans="1:7" s="72" customFormat="1" x14ac:dyDescent="0.25">
      <c r="A837" s="35" t="s">
        <v>30</v>
      </c>
      <c r="B837" s="39" t="s">
        <v>305</v>
      </c>
      <c r="C837" s="36">
        <v>8</v>
      </c>
      <c r="D837" s="37" t="s">
        <v>21</v>
      </c>
      <c r="E837" s="34"/>
      <c r="F837" s="34">
        <f t="shared" si="37"/>
        <v>0</v>
      </c>
      <c r="G837" s="66"/>
    </row>
    <row r="838" spans="1:7" s="72" customFormat="1" x14ac:dyDescent="0.25">
      <c r="A838" s="35" t="s">
        <v>32</v>
      </c>
      <c r="B838" s="39" t="s">
        <v>306</v>
      </c>
      <c r="C838" s="36">
        <v>18.46</v>
      </c>
      <c r="D838" s="37" t="s">
        <v>289</v>
      </c>
      <c r="E838" s="34"/>
      <c r="F838" s="34">
        <f t="shared" si="37"/>
        <v>0</v>
      </c>
      <c r="G838" s="66"/>
    </row>
    <row r="839" spans="1:7" s="72" customFormat="1" x14ac:dyDescent="0.25">
      <c r="A839" s="35"/>
      <c r="B839" s="39" t="s">
        <v>307</v>
      </c>
      <c r="C839" s="36">
        <v>3.12</v>
      </c>
      <c r="D839" s="37" t="s">
        <v>289</v>
      </c>
      <c r="E839" s="34"/>
      <c r="F839" s="34">
        <f t="shared" si="37"/>
        <v>0</v>
      </c>
      <c r="G839" s="66"/>
    </row>
    <row r="840" spans="1:7" s="72" customFormat="1" x14ac:dyDescent="0.25">
      <c r="A840" s="35" t="s">
        <v>35</v>
      </c>
      <c r="B840" s="9" t="s">
        <v>162</v>
      </c>
      <c r="C840" s="36">
        <f>((C832*0.02)+(1*2.1*0.02)*14+0.25+(C836*0.1)+0.2+(C838*0.03)+(C839*0.15))</f>
        <v>2.9982000000000002</v>
      </c>
      <c r="D840" s="37" t="s">
        <v>49</v>
      </c>
      <c r="E840" s="34"/>
      <c r="F840" s="34">
        <f t="shared" si="37"/>
        <v>0</v>
      </c>
      <c r="G840" s="66"/>
    </row>
    <row r="841" spans="1:7" s="72" customFormat="1" ht="30" x14ac:dyDescent="0.25">
      <c r="A841" s="35" t="s">
        <v>37</v>
      </c>
      <c r="B841" s="9" t="s">
        <v>48</v>
      </c>
      <c r="C841" s="36">
        <f>+C840</f>
        <v>2.9982000000000002</v>
      </c>
      <c r="D841" s="37" t="s">
        <v>49</v>
      </c>
      <c r="E841" s="34"/>
      <c r="F841" s="34">
        <f t="shared" si="37"/>
        <v>0</v>
      </c>
      <c r="G841" s="66"/>
    </row>
    <row r="842" spans="1:7" s="72" customFormat="1" x14ac:dyDescent="0.25">
      <c r="A842" s="35" t="s">
        <v>39</v>
      </c>
      <c r="B842" s="39" t="s">
        <v>51</v>
      </c>
      <c r="C842" s="36">
        <f>+C840</f>
        <v>2.9982000000000002</v>
      </c>
      <c r="D842" s="37" t="s">
        <v>49</v>
      </c>
      <c r="E842" s="34"/>
      <c r="F842" s="34">
        <f t="shared" si="37"/>
        <v>0</v>
      </c>
      <c r="G842" s="24">
        <f>SUM(F832:F842)</f>
        <v>0</v>
      </c>
    </row>
    <row r="843" spans="1:7" s="72" customFormat="1" x14ac:dyDescent="0.25">
      <c r="A843" s="35"/>
      <c r="B843" s="39"/>
      <c r="C843" s="36"/>
      <c r="D843" s="37"/>
      <c r="E843" s="71"/>
      <c r="F843" s="66"/>
      <c r="G843" s="66"/>
    </row>
    <row r="844" spans="1:7" s="72" customFormat="1" x14ac:dyDescent="0.25">
      <c r="A844" s="30" t="s">
        <v>52</v>
      </c>
      <c r="B844" s="31" t="s">
        <v>170</v>
      </c>
      <c r="C844" s="36"/>
      <c r="D844" s="37"/>
      <c r="E844" s="71"/>
      <c r="F844" s="66"/>
      <c r="G844" s="66"/>
    </row>
    <row r="845" spans="1:7" s="72" customFormat="1" ht="30" x14ac:dyDescent="0.25">
      <c r="A845" s="35" t="s">
        <v>16</v>
      </c>
      <c r="B845" s="9" t="s">
        <v>171</v>
      </c>
      <c r="C845" s="36">
        <v>3.12</v>
      </c>
      <c r="D845" s="37" t="s">
        <v>29</v>
      </c>
      <c r="E845" s="34"/>
      <c r="F845" s="34">
        <f>C845*E845</f>
        <v>0</v>
      </c>
      <c r="G845" s="24">
        <f>SUM(F845)</f>
        <v>0</v>
      </c>
    </row>
    <row r="846" spans="1:7" s="72" customFormat="1" x14ac:dyDescent="0.25">
      <c r="A846" s="35"/>
      <c r="B846" s="39"/>
      <c r="C846" s="36"/>
      <c r="D846" s="37"/>
      <c r="E846" s="71"/>
      <c r="F846" s="66"/>
      <c r="G846" s="66"/>
    </row>
    <row r="847" spans="1:7" s="72" customFormat="1" x14ac:dyDescent="0.25">
      <c r="A847" s="30" t="s">
        <v>55</v>
      </c>
      <c r="B847" s="31" t="s">
        <v>176</v>
      </c>
      <c r="C847" s="40"/>
      <c r="D847" s="37"/>
      <c r="E847" s="71"/>
      <c r="F847" s="66"/>
      <c r="G847" s="66"/>
    </row>
    <row r="848" spans="1:7" s="72" customFormat="1" ht="30" x14ac:dyDescent="0.25">
      <c r="A848" s="35" t="s">
        <v>16</v>
      </c>
      <c r="B848" s="9" t="s">
        <v>308</v>
      </c>
      <c r="C848" s="36">
        <v>18.46</v>
      </c>
      <c r="D848" s="37" t="s">
        <v>29</v>
      </c>
      <c r="E848" s="73"/>
      <c r="F848" s="34">
        <f>C848*E848</f>
        <v>0</v>
      </c>
      <c r="G848" s="24">
        <f>SUM(F848)</f>
        <v>0</v>
      </c>
    </row>
    <row r="849" spans="1:7" s="72" customFormat="1" x14ac:dyDescent="0.25">
      <c r="A849" s="35"/>
      <c r="B849" s="39"/>
      <c r="C849" s="36"/>
      <c r="D849" s="37"/>
      <c r="E849" s="71"/>
      <c r="F849" s="66"/>
      <c r="G849" s="66"/>
    </row>
    <row r="850" spans="1:7" s="72" customFormat="1" x14ac:dyDescent="0.25">
      <c r="A850" s="30" t="s">
        <v>58</v>
      </c>
      <c r="B850" s="31" t="s">
        <v>293</v>
      </c>
      <c r="C850" s="40"/>
      <c r="D850" s="37"/>
      <c r="E850" s="71"/>
      <c r="F850" s="66"/>
      <c r="G850" s="66"/>
    </row>
    <row r="851" spans="1:7" s="72" customFormat="1" ht="30" x14ac:dyDescent="0.25">
      <c r="A851" s="35" t="s">
        <v>16</v>
      </c>
      <c r="B851" s="9" t="s">
        <v>309</v>
      </c>
      <c r="C851" s="36">
        <v>3.9</v>
      </c>
      <c r="D851" s="37" t="s">
        <v>18</v>
      </c>
      <c r="E851" s="73"/>
      <c r="F851" s="73">
        <f>C851*E851</f>
        <v>0</v>
      </c>
      <c r="G851" s="24">
        <f>SUM(F851)</f>
        <v>0</v>
      </c>
    </row>
    <row r="852" spans="1:7" s="72" customFormat="1" x14ac:dyDescent="0.25">
      <c r="A852" s="35"/>
      <c r="B852" s="39"/>
      <c r="C852" s="36"/>
      <c r="D852" s="37"/>
      <c r="E852" s="71"/>
      <c r="F852" s="66"/>
      <c r="G852" s="66"/>
    </row>
    <row r="853" spans="1:7" s="72" customFormat="1" x14ac:dyDescent="0.25">
      <c r="A853" s="30" t="s">
        <v>68</v>
      </c>
      <c r="B853" s="31" t="s">
        <v>69</v>
      </c>
      <c r="C853" s="40"/>
      <c r="D853" s="37"/>
      <c r="E853" s="71"/>
      <c r="F853" s="66"/>
      <c r="G853" s="66"/>
    </row>
    <row r="854" spans="1:7" s="72" customFormat="1" ht="30" x14ac:dyDescent="0.25">
      <c r="A854" s="35" t="s">
        <v>16</v>
      </c>
      <c r="B854" s="9" t="s">
        <v>269</v>
      </c>
      <c r="C854" s="40">
        <v>16</v>
      </c>
      <c r="D854" s="37" t="s">
        <v>21</v>
      </c>
      <c r="E854" s="73"/>
      <c r="F854" s="73">
        <f>C854*E854</f>
        <v>0</v>
      </c>
      <c r="G854" s="66"/>
    </row>
    <row r="855" spans="1:7" s="72" customFormat="1" ht="30" x14ac:dyDescent="0.25">
      <c r="A855" s="35" t="s">
        <v>19</v>
      </c>
      <c r="B855" s="9" t="s">
        <v>186</v>
      </c>
      <c r="C855" s="40">
        <v>18</v>
      </c>
      <c r="D855" s="37" t="s">
        <v>34</v>
      </c>
      <c r="E855" s="73"/>
      <c r="F855" s="73">
        <f>C855*E855</f>
        <v>0</v>
      </c>
      <c r="G855" s="66"/>
    </row>
    <row r="856" spans="1:7" s="72" customFormat="1" ht="45" x14ac:dyDescent="0.25">
      <c r="A856" s="30" t="s">
        <v>22</v>
      </c>
      <c r="B856" s="9" t="s">
        <v>187</v>
      </c>
      <c r="C856" s="40">
        <v>1</v>
      </c>
      <c r="D856" s="37" t="s">
        <v>34</v>
      </c>
      <c r="E856" s="73"/>
      <c r="F856" s="73">
        <f>C856*E856</f>
        <v>0</v>
      </c>
      <c r="G856" s="66"/>
    </row>
    <row r="857" spans="1:7" s="72" customFormat="1" ht="45" x14ac:dyDescent="0.25">
      <c r="A857" s="35" t="s">
        <v>25</v>
      </c>
      <c r="B857" s="9" t="s">
        <v>188</v>
      </c>
      <c r="C857" s="36">
        <v>14</v>
      </c>
      <c r="D857" s="37" t="s">
        <v>21</v>
      </c>
      <c r="E857" s="73"/>
      <c r="F857" s="73">
        <f>C857*E857</f>
        <v>0</v>
      </c>
      <c r="G857" s="66"/>
    </row>
    <row r="858" spans="1:7" s="72" customFormat="1" ht="45" x14ac:dyDescent="0.25">
      <c r="A858" s="35" t="s">
        <v>270</v>
      </c>
      <c r="B858" s="9" t="s">
        <v>189</v>
      </c>
      <c r="C858" s="36">
        <v>3.78</v>
      </c>
      <c r="D858" s="37" t="s">
        <v>29</v>
      </c>
      <c r="E858" s="73"/>
      <c r="F858" s="73">
        <f>C858*E858</f>
        <v>0</v>
      </c>
      <c r="G858" s="24">
        <f>SUM(F854:F858)</f>
        <v>0</v>
      </c>
    </row>
    <row r="859" spans="1:7" s="72" customFormat="1" x14ac:dyDescent="0.25">
      <c r="A859" s="30"/>
      <c r="B859" s="9"/>
      <c r="C859" s="36"/>
      <c r="D859" s="37"/>
      <c r="E859" s="71"/>
      <c r="F859" s="66"/>
      <c r="G859" s="66"/>
    </row>
    <row r="860" spans="1:7" s="29" customFormat="1" x14ac:dyDescent="0.25">
      <c r="A860" s="30" t="s">
        <v>76</v>
      </c>
      <c r="B860" s="31" t="s">
        <v>77</v>
      </c>
      <c r="C860" s="40"/>
      <c r="D860" s="37"/>
      <c r="E860" s="34"/>
      <c r="F860" s="34"/>
      <c r="G860" s="38"/>
    </row>
    <row r="861" spans="1:7" s="29" customFormat="1" ht="45" x14ac:dyDescent="0.25">
      <c r="A861" s="35" t="s">
        <v>16</v>
      </c>
      <c r="B861" s="9" t="s">
        <v>190</v>
      </c>
      <c r="C861" s="40">
        <f>(0.7*2)+(0.74*2)*10</f>
        <v>16.2</v>
      </c>
      <c r="D861" s="37" t="s">
        <v>18</v>
      </c>
      <c r="E861" s="73"/>
      <c r="F861" s="73">
        <f t="shared" ref="F861:F867" si="38">C861*E861</f>
        <v>0</v>
      </c>
      <c r="G861" s="38"/>
    </row>
    <row r="862" spans="1:7" s="29" customFormat="1" ht="45" x14ac:dyDescent="0.25">
      <c r="A862" s="35" t="s">
        <v>19</v>
      </c>
      <c r="B862" s="9" t="s">
        <v>191</v>
      </c>
      <c r="C862" s="40">
        <f>(0.73*2)+(0.92*2)*10</f>
        <v>19.860000000000003</v>
      </c>
      <c r="D862" s="37" t="s">
        <v>18</v>
      </c>
      <c r="E862" s="73"/>
      <c r="F862" s="73">
        <f t="shared" si="38"/>
        <v>0</v>
      </c>
      <c r="G862" s="38"/>
    </row>
    <row r="863" spans="1:7" s="29" customFormat="1" ht="45" x14ac:dyDescent="0.25">
      <c r="A863" s="35" t="s">
        <v>22</v>
      </c>
      <c r="B863" s="9" t="s">
        <v>249</v>
      </c>
      <c r="C863" s="40">
        <f>(1.2*2)+(1.4*2)*12</f>
        <v>35.999999999999993</v>
      </c>
      <c r="D863" s="37" t="s">
        <v>18</v>
      </c>
      <c r="E863" s="73"/>
      <c r="F863" s="73">
        <f t="shared" si="38"/>
        <v>0</v>
      </c>
      <c r="G863" s="38"/>
    </row>
    <row r="864" spans="1:7" s="29" customFormat="1" ht="30" x14ac:dyDescent="0.25">
      <c r="A864" s="35" t="s">
        <v>25</v>
      </c>
      <c r="B864" s="9" t="s">
        <v>193</v>
      </c>
      <c r="C864" s="40">
        <f>(1.75*2)+(1.4*2)*12</f>
        <v>37.099999999999994</v>
      </c>
      <c r="D864" s="37" t="s">
        <v>18</v>
      </c>
      <c r="E864" s="73"/>
      <c r="F864" s="73">
        <f t="shared" si="38"/>
        <v>0</v>
      </c>
      <c r="G864" s="38"/>
    </row>
    <row r="865" spans="1:7" s="29" customFormat="1" ht="30" x14ac:dyDescent="0.25">
      <c r="A865" s="35" t="s">
        <v>27</v>
      </c>
      <c r="B865" s="9" t="s">
        <v>223</v>
      </c>
      <c r="C865" s="40">
        <f>(1.2*1.4*12)/0.0929</f>
        <v>217.00753498385362</v>
      </c>
      <c r="D865" s="37" t="s">
        <v>67</v>
      </c>
      <c r="E865" s="73"/>
      <c r="F865" s="73">
        <f t="shared" si="38"/>
        <v>0</v>
      </c>
      <c r="G865" s="24"/>
    </row>
    <row r="866" spans="1:7" s="29" customFormat="1" ht="30" x14ac:dyDescent="0.25">
      <c r="A866" s="35" t="s">
        <v>30</v>
      </c>
      <c r="B866" s="9" t="s">
        <v>195</v>
      </c>
      <c r="C866" s="40">
        <f>(1.75*1.4*12)/0.0929</f>
        <v>316.46932185145317</v>
      </c>
      <c r="D866" s="37" t="s">
        <v>67</v>
      </c>
      <c r="E866" s="73"/>
      <c r="F866" s="73">
        <f t="shared" si="38"/>
        <v>0</v>
      </c>
      <c r="G866" s="38"/>
    </row>
    <row r="867" spans="1:7" s="29" customFormat="1" ht="30" x14ac:dyDescent="0.25">
      <c r="A867" s="35" t="s">
        <v>32</v>
      </c>
      <c r="B867" s="9" t="s">
        <v>224</v>
      </c>
      <c r="C867" s="40">
        <f>0.9*0.3*16</f>
        <v>4.32</v>
      </c>
      <c r="D867" s="37" t="s">
        <v>29</v>
      </c>
      <c r="E867" s="73"/>
      <c r="F867" s="73">
        <f t="shared" si="38"/>
        <v>0</v>
      </c>
      <c r="G867" s="24">
        <f>SUM(F861:F867)</f>
        <v>0</v>
      </c>
    </row>
    <row r="868" spans="1:7" s="72" customFormat="1" ht="15.75" customHeight="1" x14ac:dyDescent="0.25">
      <c r="A868" s="35"/>
      <c r="B868" s="39"/>
      <c r="C868" s="40"/>
      <c r="D868" s="37"/>
      <c r="E868" s="71"/>
      <c r="F868" s="66"/>
      <c r="G868" s="66"/>
    </row>
    <row r="869" spans="1:7" s="72" customFormat="1" x14ac:dyDescent="0.25">
      <c r="A869" s="30" t="s">
        <v>84</v>
      </c>
      <c r="B869" s="31" t="s">
        <v>94</v>
      </c>
      <c r="C869" s="40"/>
      <c r="D869" s="37"/>
      <c r="E869" s="71"/>
      <c r="F869" s="66"/>
      <c r="G869" s="66"/>
    </row>
    <row r="870" spans="1:7" s="72" customFormat="1" ht="30" x14ac:dyDescent="0.25">
      <c r="A870" s="35" t="s">
        <v>16</v>
      </c>
      <c r="B870" s="9" t="s">
        <v>272</v>
      </c>
      <c r="C870" s="36">
        <v>405.01</v>
      </c>
      <c r="D870" s="37" t="s">
        <v>29</v>
      </c>
      <c r="E870" s="73"/>
      <c r="F870" s="73">
        <f>C870*E870</f>
        <v>0</v>
      </c>
      <c r="G870" s="66"/>
    </row>
    <row r="871" spans="1:7" s="72" customFormat="1" ht="30" x14ac:dyDescent="0.25">
      <c r="A871" s="35" t="s">
        <v>19</v>
      </c>
      <c r="B871" s="9" t="s">
        <v>273</v>
      </c>
      <c r="C871" s="36">
        <v>1355.76</v>
      </c>
      <c r="D871" s="37" t="s">
        <v>29</v>
      </c>
      <c r="E871" s="73"/>
      <c r="F871" s="73">
        <f>C871*E871</f>
        <v>0</v>
      </c>
      <c r="G871" s="66"/>
    </row>
    <row r="872" spans="1:7" s="72" customFormat="1" ht="30" x14ac:dyDescent="0.25">
      <c r="A872" s="35" t="s">
        <v>22</v>
      </c>
      <c r="B872" s="9" t="s">
        <v>274</v>
      </c>
      <c r="C872" s="36">
        <v>12.04</v>
      </c>
      <c r="D872" s="37" t="s">
        <v>29</v>
      </c>
      <c r="E872" s="73"/>
      <c r="F872" s="73">
        <f>C872*E872</f>
        <v>0</v>
      </c>
      <c r="G872" s="24">
        <f>SUM(F870:F872)</f>
        <v>0</v>
      </c>
    </row>
    <row r="873" spans="1:7" s="72" customFormat="1" x14ac:dyDescent="0.25">
      <c r="A873" s="35"/>
      <c r="B873" s="39"/>
      <c r="C873" s="36"/>
      <c r="D873" s="37"/>
      <c r="E873" s="71"/>
      <c r="F873" s="66"/>
      <c r="G873" s="66"/>
    </row>
    <row r="874" spans="1:7" s="72" customFormat="1" x14ac:dyDescent="0.25">
      <c r="A874" s="30" t="s">
        <v>93</v>
      </c>
      <c r="B874" s="31" t="s">
        <v>310</v>
      </c>
      <c r="C874" s="40"/>
      <c r="D874" s="37"/>
      <c r="E874" s="71"/>
      <c r="F874" s="66"/>
      <c r="G874" s="66"/>
    </row>
    <row r="875" spans="1:7" s="72" customFormat="1" ht="30" x14ac:dyDescent="0.25">
      <c r="A875" s="35" t="s">
        <v>16</v>
      </c>
      <c r="B875" s="9" t="s">
        <v>311</v>
      </c>
      <c r="C875" s="36">
        <v>6.46</v>
      </c>
      <c r="D875" s="37" t="s">
        <v>29</v>
      </c>
      <c r="E875" s="73"/>
      <c r="F875" s="73">
        <f t="shared" ref="F875:F882" si="39">C875*E875</f>
        <v>0</v>
      </c>
      <c r="G875" s="66"/>
    </row>
    <row r="876" spans="1:7" s="72" customFormat="1" ht="30" x14ac:dyDescent="0.25">
      <c r="A876" s="35" t="s">
        <v>19</v>
      </c>
      <c r="B876" s="9" t="s">
        <v>312</v>
      </c>
      <c r="C876" s="40">
        <v>27.2</v>
      </c>
      <c r="D876" s="37" t="s">
        <v>81</v>
      </c>
      <c r="E876" s="73"/>
      <c r="F876" s="73">
        <f t="shared" si="39"/>
        <v>0</v>
      </c>
      <c r="G876" s="66"/>
    </row>
    <row r="877" spans="1:7" s="72" customFormat="1" ht="30" x14ac:dyDescent="0.25">
      <c r="A877" s="35" t="s">
        <v>22</v>
      </c>
      <c r="B877" s="9" t="s">
        <v>313</v>
      </c>
      <c r="C877" s="40">
        <v>368.19</v>
      </c>
      <c r="D877" s="37" t="s">
        <v>29</v>
      </c>
      <c r="E877" s="73"/>
      <c r="F877" s="73">
        <f t="shared" si="39"/>
        <v>0</v>
      </c>
      <c r="G877" s="66"/>
    </row>
    <row r="878" spans="1:7" s="72" customFormat="1" ht="30" x14ac:dyDescent="0.25">
      <c r="A878" s="35" t="s">
        <v>25</v>
      </c>
      <c r="B878" s="9" t="s">
        <v>314</v>
      </c>
      <c r="C878" s="36">
        <f>7.32*8</f>
        <v>58.56</v>
      </c>
      <c r="D878" s="37" t="s">
        <v>29</v>
      </c>
      <c r="E878" s="73"/>
      <c r="F878" s="73">
        <f t="shared" si="39"/>
        <v>0</v>
      </c>
      <c r="G878" s="66"/>
    </row>
    <row r="879" spans="1:7" s="72" customFormat="1" ht="30" x14ac:dyDescent="0.25">
      <c r="A879" s="35" t="s">
        <v>27</v>
      </c>
      <c r="B879" s="9" t="s">
        <v>315</v>
      </c>
      <c r="C879" s="36">
        <v>85.43</v>
      </c>
      <c r="D879" s="37" t="s">
        <v>67</v>
      </c>
      <c r="E879" s="73"/>
      <c r="F879" s="73">
        <f t="shared" si="39"/>
        <v>0</v>
      </c>
      <c r="G879" s="66"/>
    </row>
    <row r="880" spans="1:7" s="72" customFormat="1" ht="42.75" customHeight="1" x14ac:dyDescent="0.25">
      <c r="A880" s="35" t="s">
        <v>30</v>
      </c>
      <c r="B880" s="9" t="s">
        <v>316</v>
      </c>
      <c r="C880" s="40">
        <v>14.52</v>
      </c>
      <c r="D880" s="37" t="s">
        <v>81</v>
      </c>
      <c r="E880" s="73"/>
      <c r="F880" s="73">
        <f t="shared" si="39"/>
        <v>0</v>
      </c>
      <c r="G880" s="66"/>
    </row>
    <row r="881" spans="1:7" s="72" customFormat="1" ht="45" x14ac:dyDescent="0.25">
      <c r="A881" s="35" t="s">
        <v>32</v>
      </c>
      <c r="B881" s="9" t="s">
        <v>282</v>
      </c>
      <c r="C881" s="36">
        <f>3.2*2</f>
        <v>6.4</v>
      </c>
      <c r="D881" s="37" t="s">
        <v>81</v>
      </c>
      <c r="E881" s="73"/>
      <c r="F881" s="73">
        <f t="shared" si="39"/>
        <v>0</v>
      </c>
      <c r="G881" s="66"/>
    </row>
    <row r="882" spans="1:7" s="72" customFormat="1" ht="45" x14ac:dyDescent="0.25">
      <c r="A882" s="35" t="s">
        <v>35</v>
      </c>
      <c r="B882" s="9" t="s">
        <v>277</v>
      </c>
      <c r="C882" s="36">
        <f>(5.28*2)/0.0929</f>
        <v>113.67061356297094</v>
      </c>
      <c r="D882" s="37" t="s">
        <v>67</v>
      </c>
      <c r="E882" s="73"/>
      <c r="F882" s="73">
        <f t="shared" si="39"/>
        <v>0</v>
      </c>
      <c r="G882" s="24">
        <f>SUM(F875:F882)</f>
        <v>0</v>
      </c>
    </row>
    <row r="883" spans="1:7" s="72" customFormat="1" x14ac:dyDescent="0.25">
      <c r="A883" s="35"/>
      <c r="B883" s="39"/>
      <c r="C883" s="36"/>
      <c r="D883" s="37"/>
      <c r="E883" s="71"/>
      <c r="F883" s="66"/>
      <c r="G883" s="66"/>
    </row>
    <row r="884" spans="1:7" s="72" customFormat="1" x14ac:dyDescent="0.25">
      <c r="A884" s="35"/>
      <c r="B884" s="126" t="s">
        <v>317</v>
      </c>
      <c r="C884" s="126"/>
      <c r="D884" s="126"/>
      <c r="E884" s="126"/>
      <c r="F884" s="70" t="s">
        <v>117</v>
      </c>
      <c r="G884" s="24">
        <f>SUM(G842:G882)</f>
        <v>0</v>
      </c>
    </row>
    <row r="885" spans="1:7" s="72" customFormat="1" x14ac:dyDescent="0.25">
      <c r="A885" s="35"/>
      <c r="B885" s="39"/>
      <c r="C885" s="36"/>
      <c r="D885" s="37"/>
      <c r="E885" s="71"/>
      <c r="F885" s="66"/>
      <c r="G885" s="66"/>
    </row>
    <row r="886" spans="1:7" s="72" customFormat="1" x14ac:dyDescent="0.25">
      <c r="A886" s="35"/>
      <c r="B886" s="46" t="s">
        <v>318</v>
      </c>
      <c r="C886" s="40"/>
      <c r="D886" s="37"/>
      <c r="E886" s="71"/>
      <c r="F886" s="66"/>
      <c r="G886" s="66"/>
    </row>
    <row r="887" spans="1:7" s="72" customFormat="1" x14ac:dyDescent="0.25">
      <c r="A887" s="35"/>
      <c r="B887" s="30"/>
      <c r="C887" s="40"/>
      <c r="D887" s="37"/>
      <c r="E887" s="71"/>
      <c r="F887" s="66"/>
      <c r="G887" s="66"/>
    </row>
    <row r="888" spans="1:7" s="72" customFormat="1" x14ac:dyDescent="0.25">
      <c r="A888" s="30" t="s">
        <v>14</v>
      </c>
      <c r="B888" s="31" t="s">
        <v>146</v>
      </c>
      <c r="C888" s="32"/>
      <c r="D888" s="33"/>
      <c r="E888" s="71"/>
      <c r="F888" s="66"/>
      <c r="G888" s="66"/>
    </row>
    <row r="889" spans="1:7" s="72" customFormat="1" ht="30" x14ac:dyDescent="0.25">
      <c r="A889" s="35" t="s">
        <v>16</v>
      </c>
      <c r="B889" s="9" t="s">
        <v>319</v>
      </c>
      <c r="C889" s="36">
        <v>16</v>
      </c>
      <c r="D889" s="37" t="s">
        <v>21</v>
      </c>
      <c r="E889" s="73"/>
      <c r="F889" s="73">
        <f t="shared" ref="F889:F896" si="40">C889*E889</f>
        <v>0</v>
      </c>
      <c r="G889" s="73"/>
    </row>
    <row r="890" spans="1:7" s="72" customFormat="1" ht="30" x14ac:dyDescent="0.25">
      <c r="A890" s="35" t="s">
        <v>19</v>
      </c>
      <c r="B890" s="9" t="s">
        <v>320</v>
      </c>
      <c r="C890" s="36">
        <v>2</v>
      </c>
      <c r="D890" s="37" t="s">
        <v>21</v>
      </c>
      <c r="E890" s="73"/>
      <c r="F890" s="73">
        <f t="shared" si="40"/>
        <v>0</v>
      </c>
      <c r="G890" s="73"/>
    </row>
    <row r="891" spans="1:7" s="72" customFormat="1" ht="30" x14ac:dyDescent="0.25">
      <c r="A891" s="35" t="s">
        <v>22</v>
      </c>
      <c r="B891" s="9" t="s">
        <v>321</v>
      </c>
      <c r="C891" s="36">
        <v>2</v>
      </c>
      <c r="D891" s="37" t="s">
        <v>21</v>
      </c>
      <c r="E891" s="73"/>
      <c r="F891" s="73">
        <f t="shared" si="40"/>
        <v>0</v>
      </c>
      <c r="G891" s="73"/>
    </row>
    <row r="892" spans="1:7" s="72" customFormat="1" ht="30" x14ac:dyDescent="0.25">
      <c r="A892" s="35" t="s">
        <v>25</v>
      </c>
      <c r="B892" s="9" t="s">
        <v>290</v>
      </c>
      <c r="C892" s="40">
        <v>8</v>
      </c>
      <c r="D892" s="37" t="s">
        <v>21</v>
      </c>
      <c r="E892" s="73"/>
      <c r="F892" s="73">
        <f t="shared" si="40"/>
        <v>0</v>
      </c>
      <c r="G892" s="66"/>
    </row>
    <row r="893" spans="1:7" s="72" customFormat="1" x14ac:dyDescent="0.25">
      <c r="A893" s="35" t="s">
        <v>27</v>
      </c>
      <c r="B893" s="39" t="s">
        <v>157</v>
      </c>
      <c r="C893" s="40">
        <v>3.12</v>
      </c>
      <c r="D893" s="37" t="s">
        <v>29</v>
      </c>
      <c r="E893" s="34"/>
      <c r="F893" s="73">
        <f t="shared" si="40"/>
        <v>0</v>
      </c>
      <c r="G893" s="66"/>
    </row>
    <row r="894" spans="1:7" s="72" customFormat="1" x14ac:dyDescent="0.25">
      <c r="A894" s="35" t="s">
        <v>30</v>
      </c>
      <c r="B894" s="9" t="s">
        <v>162</v>
      </c>
      <c r="C894" s="36">
        <f>((1.3*2.4*0.02)*16+(1.85*0.9*0.2)*2*2+(0.9*0.9*0.1)+(3.12*0.15)*8)</f>
        <v>6.1554000000000002</v>
      </c>
      <c r="D894" s="37" t="s">
        <v>49</v>
      </c>
      <c r="E894" s="73"/>
      <c r="F894" s="73">
        <f t="shared" si="40"/>
        <v>0</v>
      </c>
      <c r="G894" s="24"/>
    </row>
    <row r="895" spans="1:7" s="72" customFormat="1" ht="30" x14ac:dyDescent="0.25">
      <c r="A895" s="35" t="s">
        <v>32</v>
      </c>
      <c r="B895" s="9" t="s">
        <v>48</v>
      </c>
      <c r="C895" s="36">
        <f>+C894</f>
        <v>6.1554000000000002</v>
      </c>
      <c r="D895" s="37" t="s">
        <v>49</v>
      </c>
      <c r="E895" s="73"/>
      <c r="F895" s="73">
        <f t="shared" si="40"/>
        <v>0</v>
      </c>
      <c r="G895" s="24"/>
    </row>
    <row r="896" spans="1:7" s="72" customFormat="1" x14ac:dyDescent="0.25">
      <c r="A896" s="35" t="s">
        <v>35</v>
      </c>
      <c r="B896" s="39" t="s">
        <v>51</v>
      </c>
      <c r="C896" s="36">
        <f>+C894</f>
        <v>6.1554000000000002</v>
      </c>
      <c r="D896" s="37" t="s">
        <v>49</v>
      </c>
      <c r="E896" s="73"/>
      <c r="F896" s="73">
        <f t="shared" si="40"/>
        <v>0</v>
      </c>
      <c r="G896" s="24">
        <f>SUM(F889:F896)</f>
        <v>0</v>
      </c>
    </row>
    <row r="897" spans="1:7" s="72" customFormat="1" x14ac:dyDescent="0.25">
      <c r="A897" s="35"/>
      <c r="B897" s="39"/>
      <c r="C897" s="36"/>
      <c r="D897" s="37"/>
      <c r="E897" s="71"/>
      <c r="F897" s="66"/>
      <c r="G897" s="66"/>
    </row>
    <row r="898" spans="1:7" s="72" customFormat="1" x14ac:dyDescent="0.25">
      <c r="A898" s="30" t="s">
        <v>52</v>
      </c>
      <c r="B898" s="31" t="s">
        <v>291</v>
      </c>
      <c r="C898" s="40"/>
      <c r="D898" s="37"/>
      <c r="E898" s="71"/>
      <c r="F898" s="66"/>
      <c r="G898" s="66"/>
    </row>
    <row r="899" spans="1:7" s="72" customFormat="1" ht="30" x14ac:dyDescent="0.25">
      <c r="A899" s="35" t="s">
        <v>16</v>
      </c>
      <c r="B899" s="9" t="s">
        <v>269</v>
      </c>
      <c r="C899" s="40">
        <v>16</v>
      </c>
      <c r="D899" s="37" t="s">
        <v>21</v>
      </c>
      <c r="E899" s="73"/>
      <c r="F899" s="73">
        <f>C899*E899</f>
        <v>0</v>
      </c>
      <c r="G899" s="66"/>
    </row>
    <row r="900" spans="1:7" s="72" customFormat="1" ht="30" x14ac:dyDescent="0.25">
      <c r="A900" s="35" t="s">
        <v>19</v>
      </c>
      <c r="B900" s="9" t="s">
        <v>186</v>
      </c>
      <c r="C900" s="40">
        <v>18</v>
      </c>
      <c r="D900" s="37" t="s">
        <v>34</v>
      </c>
      <c r="E900" s="73"/>
      <c r="F900" s="73">
        <f>C900*E900</f>
        <v>0</v>
      </c>
      <c r="G900" s="66"/>
    </row>
    <row r="901" spans="1:7" s="72" customFormat="1" ht="45" x14ac:dyDescent="0.25">
      <c r="A901" s="30" t="s">
        <v>22</v>
      </c>
      <c r="B901" s="9" t="s">
        <v>187</v>
      </c>
      <c r="C901" s="40">
        <v>1</v>
      </c>
      <c r="D901" s="37" t="s">
        <v>34</v>
      </c>
      <c r="E901" s="73"/>
      <c r="F901" s="73">
        <f>C901*E901</f>
        <v>0</v>
      </c>
      <c r="G901" s="66"/>
    </row>
    <row r="902" spans="1:7" s="72" customFormat="1" ht="45" x14ac:dyDescent="0.25">
      <c r="A902" s="35" t="s">
        <v>25</v>
      </c>
      <c r="B902" s="9" t="s">
        <v>188</v>
      </c>
      <c r="C902" s="36">
        <v>14</v>
      </c>
      <c r="D902" s="37" t="s">
        <v>21</v>
      </c>
      <c r="E902" s="73"/>
      <c r="F902" s="73">
        <f>C902*E902</f>
        <v>0</v>
      </c>
      <c r="G902" s="66"/>
    </row>
    <row r="903" spans="1:7" s="72" customFormat="1" ht="45" x14ac:dyDescent="0.25">
      <c r="A903" s="35" t="s">
        <v>27</v>
      </c>
      <c r="B903" s="9" t="s">
        <v>189</v>
      </c>
      <c r="C903" s="36">
        <v>3.78</v>
      </c>
      <c r="D903" s="37" t="s">
        <v>29</v>
      </c>
      <c r="E903" s="73"/>
      <c r="F903" s="73">
        <f>C903*E903</f>
        <v>0</v>
      </c>
      <c r="G903" s="24">
        <f>SUM(F899:F903)</f>
        <v>0</v>
      </c>
    </row>
    <row r="904" spans="1:7" s="72" customFormat="1" x14ac:dyDescent="0.25">
      <c r="A904" s="30"/>
      <c r="B904" s="9"/>
      <c r="C904" s="36"/>
      <c r="D904" s="37"/>
      <c r="E904" s="71"/>
      <c r="F904" s="66"/>
      <c r="G904" s="66"/>
    </row>
    <row r="905" spans="1:7" s="29" customFormat="1" x14ac:dyDescent="0.25">
      <c r="A905" s="30" t="s">
        <v>55</v>
      </c>
      <c r="B905" s="31" t="s">
        <v>77</v>
      </c>
      <c r="C905" s="40"/>
      <c r="D905" s="37"/>
      <c r="E905" s="34"/>
      <c r="F905" s="34"/>
      <c r="G905" s="38"/>
    </row>
    <row r="906" spans="1:7" s="29" customFormat="1" ht="45" x14ac:dyDescent="0.25">
      <c r="A906" s="35" t="s">
        <v>16</v>
      </c>
      <c r="B906" s="9" t="s">
        <v>190</v>
      </c>
      <c r="C906" s="40">
        <f>(0.7*2)+(0.74*2)*10</f>
        <v>16.2</v>
      </c>
      <c r="D906" s="37" t="s">
        <v>18</v>
      </c>
      <c r="E906" s="40"/>
      <c r="F906" s="40">
        <f t="shared" ref="F906:F912" si="41">C906*E906</f>
        <v>0</v>
      </c>
      <c r="G906" s="38"/>
    </row>
    <row r="907" spans="1:7" s="29" customFormat="1" ht="45" x14ac:dyDescent="0.25">
      <c r="A907" s="35" t="s">
        <v>19</v>
      </c>
      <c r="B907" s="9" t="s">
        <v>191</v>
      </c>
      <c r="C907" s="40">
        <f>(0.73*2)+(0.92*2)*10</f>
        <v>19.860000000000003</v>
      </c>
      <c r="D907" s="37" t="s">
        <v>18</v>
      </c>
      <c r="E907" s="40"/>
      <c r="F907" s="40">
        <f t="shared" si="41"/>
        <v>0</v>
      </c>
      <c r="G907" s="38"/>
    </row>
    <row r="908" spans="1:7" s="29" customFormat="1" ht="30" x14ac:dyDescent="0.25">
      <c r="A908" s="35" t="s">
        <v>22</v>
      </c>
      <c r="B908" s="9" t="s">
        <v>192</v>
      </c>
      <c r="C908" s="40">
        <f>(1.2*2)+(1.4*2)*12</f>
        <v>35.999999999999993</v>
      </c>
      <c r="D908" s="37" t="s">
        <v>18</v>
      </c>
      <c r="E908" s="40"/>
      <c r="F908" s="40">
        <f t="shared" si="41"/>
        <v>0</v>
      </c>
      <c r="G908" s="38"/>
    </row>
    <row r="909" spans="1:7" s="29" customFormat="1" ht="30" x14ac:dyDescent="0.25">
      <c r="A909" s="35" t="s">
        <v>25</v>
      </c>
      <c r="B909" s="9" t="s">
        <v>193</v>
      </c>
      <c r="C909" s="40">
        <f>(1.75*2)+(1.4*2)*12</f>
        <v>37.099999999999994</v>
      </c>
      <c r="D909" s="37" t="s">
        <v>18</v>
      </c>
      <c r="E909" s="40"/>
      <c r="F909" s="40">
        <f t="shared" si="41"/>
        <v>0</v>
      </c>
      <c r="G909" s="38"/>
    </row>
    <row r="910" spans="1:7" s="29" customFormat="1" ht="30" x14ac:dyDescent="0.25">
      <c r="A910" s="35" t="s">
        <v>27</v>
      </c>
      <c r="B910" s="9" t="s">
        <v>223</v>
      </c>
      <c r="C910" s="40">
        <f>(1.2*1.4*12)/0.0929</f>
        <v>217.00753498385362</v>
      </c>
      <c r="D910" s="37" t="s">
        <v>67</v>
      </c>
      <c r="E910" s="73"/>
      <c r="F910" s="40">
        <f t="shared" si="41"/>
        <v>0</v>
      </c>
      <c r="G910" s="24"/>
    </row>
    <row r="911" spans="1:7" s="29" customFormat="1" ht="30" x14ac:dyDescent="0.25">
      <c r="A911" s="35" t="s">
        <v>30</v>
      </c>
      <c r="B911" s="9" t="s">
        <v>195</v>
      </c>
      <c r="C911" s="40">
        <f>(1.75*1.4*12)/0.0929</f>
        <v>316.46932185145317</v>
      </c>
      <c r="D911" s="37" t="s">
        <v>67</v>
      </c>
      <c r="E911" s="73"/>
      <c r="F911" s="40">
        <f t="shared" si="41"/>
        <v>0</v>
      </c>
      <c r="G911" s="38"/>
    </row>
    <row r="912" spans="1:7" s="29" customFormat="1" ht="30" x14ac:dyDescent="0.25">
      <c r="A912" s="35" t="s">
        <v>32</v>
      </c>
      <c r="B912" s="9" t="s">
        <v>224</v>
      </c>
      <c r="C912" s="40">
        <f>0.9*0.3*16</f>
        <v>4.32</v>
      </c>
      <c r="D912" s="37" t="s">
        <v>29</v>
      </c>
      <c r="E912" s="73"/>
      <c r="F912" s="40">
        <f t="shared" si="41"/>
        <v>0</v>
      </c>
      <c r="G912" s="24">
        <f>SUM(F906:F912)</f>
        <v>0</v>
      </c>
    </row>
    <row r="913" spans="1:7" s="72" customFormat="1" x14ac:dyDescent="0.25">
      <c r="A913" s="35"/>
      <c r="B913" s="39"/>
      <c r="C913" s="36"/>
      <c r="D913" s="37"/>
      <c r="E913" s="71"/>
      <c r="F913" s="66"/>
      <c r="G913" s="66"/>
    </row>
    <row r="914" spans="1:7" s="72" customFormat="1" x14ac:dyDescent="0.25">
      <c r="A914" s="30" t="s">
        <v>58</v>
      </c>
      <c r="B914" s="31" t="s">
        <v>94</v>
      </c>
      <c r="C914" s="40"/>
      <c r="D914" s="37"/>
      <c r="E914" s="71"/>
      <c r="F914" s="66"/>
      <c r="G914" s="66"/>
    </row>
    <row r="915" spans="1:7" s="72" customFormat="1" ht="30" x14ac:dyDescent="0.25">
      <c r="A915" s="35" t="s">
        <v>16</v>
      </c>
      <c r="B915" s="9" t="s">
        <v>272</v>
      </c>
      <c r="C915" s="36">
        <v>405.01</v>
      </c>
      <c r="D915" s="37" t="s">
        <v>29</v>
      </c>
      <c r="E915" s="73"/>
      <c r="F915" s="73">
        <f>C915*E915</f>
        <v>0</v>
      </c>
      <c r="G915" s="66"/>
    </row>
    <row r="916" spans="1:7" s="72" customFormat="1" ht="30" x14ac:dyDescent="0.25">
      <c r="A916" s="35" t="s">
        <v>19</v>
      </c>
      <c r="B916" s="9" t="s">
        <v>273</v>
      </c>
      <c r="C916" s="36">
        <v>1355.76</v>
      </c>
      <c r="D916" s="37" t="s">
        <v>29</v>
      </c>
      <c r="E916" s="73"/>
      <c r="F916" s="73">
        <f>C916*E916</f>
        <v>0</v>
      </c>
      <c r="G916" s="66"/>
    </row>
    <row r="917" spans="1:7" s="72" customFormat="1" ht="30" x14ac:dyDescent="0.25">
      <c r="A917" s="35" t="s">
        <v>22</v>
      </c>
      <c r="B917" s="9" t="s">
        <v>274</v>
      </c>
      <c r="C917" s="36">
        <v>12.04</v>
      </c>
      <c r="D917" s="37" t="s">
        <v>29</v>
      </c>
      <c r="E917" s="73"/>
      <c r="F917" s="73">
        <f>C917*E917</f>
        <v>0</v>
      </c>
      <c r="G917" s="24">
        <f>SUM(F915:F917)</f>
        <v>0</v>
      </c>
    </row>
    <row r="918" spans="1:7" s="72" customFormat="1" x14ac:dyDescent="0.25">
      <c r="A918" s="35"/>
      <c r="B918" s="39"/>
      <c r="C918" s="36"/>
      <c r="D918" s="37"/>
      <c r="E918" s="71"/>
      <c r="F918" s="66"/>
      <c r="G918" s="66"/>
    </row>
    <row r="919" spans="1:7" s="72" customFormat="1" x14ac:dyDescent="0.25">
      <c r="A919" s="30" t="s">
        <v>68</v>
      </c>
      <c r="B919" s="31" t="s">
        <v>99</v>
      </c>
      <c r="C919" s="40"/>
      <c r="D919" s="37"/>
      <c r="E919" s="71"/>
      <c r="F919" s="66"/>
      <c r="G919" s="66"/>
    </row>
    <row r="920" spans="1:7" s="72" customFormat="1" ht="30" x14ac:dyDescent="0.25">
      <c r="A920" s="35" t="s">
        <v>16</v>
      </c>
      <c r="B920" s="9" t="s">
        <v>322</v>
      </c>
      <c r="C920" s="36">
        <v>368.19</v>
      </c>
      <c r="D920" s="37" t="s">
        <v>29</v>
      </c>
      <c r="E920" s="36"/>
      <c r="F920" s="36">
        <f>C920*E920</f>
        <v>0</v>
      </c>
      <c r="G920" s="66"/>
    </row>
    <row r="921" spans="1:7" s="72" customFormat="1" x14ac:dyDescent="0.25">
      <c r="A921" s="35" t="s">
        <v>19</v>
      </c>
      <c r="B921" s="9" t="s">
        <v>323</v>
      </c>
      <c r="C921" s="36">
        <v>8</v>
      </c>
      <c r="D921" s="37" t="s">
        <v>34</v>
      </c>
      <c r="E921" s="36"/>
      <c r="F921" s="36">
        <f>C921*E921</f>
        <v>0</v>
      </c>
      <c r="G921" s="66"/>
    </row>
    <row r="922" spans="1:7" s="72" customFormat="1" ht="30" x14ac:dyDescent="0.25">
      <c r="A922" s="35" t="s">
        <v>22</v>
      </c>
      <c r="B922" s="9" t="s">
        <v>324</v>
      </c>
      <c r="C922" s="36">
        <f>7.32*8</f>
        <v>58.56</v>
      </c>
      <c r="D922" s="37" t="s">
        <v>29</v>
      </c>
      <c r="E922" s="36"/>
      <c r="F922" s="36">
        <f>C922*E922</f>
        <v>0</v>
      </c>
      <c r="G922" s="66"/>
    </row>
    <row r="923" spans="1:7" s="72" customFormat="1" ht="45" x14ac:dyDescent="0.25">
      <c r="A923" s="35" t="s">
        <v>25</v>
      </c>
      <c r="B923" s="9" t="s">
        <v>277</v>
      </c>
      <c r="C923" s="36">
        <f>(5.28*2)/0.0929</f>
        <v>113.67061356297094</v>
      </c>
      <c r="D923" s="37" t="s">
        <v>67</v>
      </c>
      <c r="E923" s="73"/>
      <c r="F923" s="36">
        <f>C923*E923</f>
        <v>0</v>
      </c>
      <c r="G923" s="78">
        <f>SUM(F920:F923)</f>
        <v>0</v>
      </c>
    </row>
    <row r="924" spans="1:7" s="72" customFormat="1" x14ac:dyDescent="0.25">
      <c r="A924" s="35"/>
      <c r="B924" s="39"/>
      <c r="C924" s="40"/>
      <c r="D924" s="37"/>
      <c r="E924" s="71"/>
      <c r="F924" s="66"/>
      <c r="G924" s="66"/>
    </row>
    <row r="925" spans="1:7" s="72" customFormat="1" x14ac:dyDescent="0.25">
      <c r="A925" s="35"/>
      <c r="B925" s="126" t="s">
        <v>325</v>
      </c>
      <c r="C925" s="126"/>
      <c r="D925" s="126"/>
      <c r="E925" s="126"/>
      <c r="F925" s="70" t="s">
        <v>117</v>
      </c>
      <c r="G925" s="24">
        <f>SUM(G896:G923)</f>
        <v>0</v>
      </c>
    </row>
    <row r="926" spans="1:7" s="72" customFormat="1" x14ac:dyDescent="0.25">
      <c r="A926" s="35"/>
      <c r="B926" s="46" t="s">
        <v>326</v>
      </c>
      <c r="C926" s="40"/>
      <c r="D926" s="37"/>
      <c r="E926" s="71"/>
      <c r="F926" s="66"/>
      <c r="G926" s="66"/>
    </row>
    <row r="927" spans="1:7" s="72" customFormat="1" x14ac:dyDescent="0.25">
      <c r="A927" s="35"/>
      <c r="B927" s="39"/>
      <c r="C927" s="40"/>
      <c r="D927" s="37"/>
      <c r="E927" s="71"/>
      <c r="F927" s="66"/>
      <c r="G927" s="66"/>
    </row>
    <row r="928" spans="1:7" s="72" customFormat="1" x14ac:dyDescent="0.25">
      <c r="A928" s="30" t="s">
        <v>14</v>
      </c>
      <c r="B928" s="31" t="s">
        <v>146</v>
      </c>
      <c r="C928" s="32"/>
      <c r="D928" s="33"/>
      <c r="E928" s="71"/>
      <c r="F928" s="66"/>
      <c r="G928" s="66"/>
    </row>
    <row r="929" spans="1:7" s="72" customFormat="1" ht="30" x14ac:dyDescent="0.25">
      <c r="A929" s="35" t="s">
        <v>16</v>
      </c>
      <c r="B929" s="9" t="s">
        <v>327</v>
      </c>
      <c r="C929" s="36">
        <v>6</v>
      </c>
      <c r="D929" s="37" t="s">
        <v>34</v>
      </c>
      <c r="E929" s="73"/>
      <c r="F929" s="73">
        <f t="shared" ref="F929:F936" si="42">C929*E929</f>
        <v>0</v>
      </c>
      <c r="G929" s="66"/>
    </row>
    <row r="930" spans="1:7" s="72" customFormat="1" x14ac:dyDescent="0.25">
      <c r="A930" s="35" t="s">
        <v>19</v>
      </c>
      <c r="B930" s="39" t="s">
        <v>328</v>
      </c>
      <c r="C930" s="36">
        <v>5</v>
      </c>
      <c r="D930" s="37" t="s">
        <v>34</v>
      </c>
      <c r="E930" s="73"/>
      <c r="F930" s="73">
        <f t="shared" si="42"/>
        <v>0</v>
      </c>
      <c r="G930" s="66"/>
    </row>
    <row r="931" spans="1:7" s="72" customFormat="1" x14ac:dyDescent="0.25">
      <c r="A931" s="35" t="s">
        <v>22</v>
      </c>
      <c r="B931" s="39" t="s">
        <v>329</v>
      </c>
      <c r="C931" s="36">
        <v>2</v>
      </c>
      <c r="D931" s="37" t="s">
        <v>34</v>
      </c>
      <c r="E931" s="73"/>
      <c r="F931" s="73">
        <f t="shared" si="42"/>
        <v>0</v>
      </c>
      <c r="G931" s="66"/>
    </row>
    <row r="932" spans="1:7" s="72" customFormat="1" x14ac:dyDescent="0.25">
      <c r="A932" s="35" t="s">
        <v>25</v>
      </c>
      <c r="B932" s="39" t="s">
        <v>330</v>
      </c>
      <c r="C932" s="36">
        <v>2</v>
      </c>
      <c r="D932" s="37" t="s">
        <v>34</v>
      </c>
      <c r="E932" s="73"/>
      <c r="F932" s="73">
        <f t="shared" si="42"/>
        <v>0</v>
      </c>
      <c r="G932" s="66"/>
    </row>
    <row r="933" spans="1:7" s="72" customFormat="1" x14ac:dyDescent="0.25">
      <c r="A933" s="35" t="s">
        <v>27</v>
      </c>
      <c r="B933" s="39" t="s">
        <v>331</v>
      </c>
      <c r="C933" s="36">
        <v>13</v>
      </c>
      <c r="D933" s="37" t="s">
        <v>29</v>
      </c>
      <c r="E933" s="73"/>
      <c r="F933" s="73">
        <f t="shared" si="42"/>
        <v>0</v>
      </c>
      <c r="G933" s="66"/>
    </row>
    <row r="934" spans="1:7" s="72" customFormat="1" x14ac:dyDescent="0.25">
      <c r="A934" s="35" t="s">
        <v>30</v>
      </c>
      <c r="B934" s="39" t="s">
        <v>332</v>
      </c>
      <c r="C934" s="36">
        <v>45</v>
      </c>
      <c r="D934" s="37" t="s">
        <v>29</v>
      </c>
      <c r="E934" s="73"/>
      <c r="F934" s="73">
        <f t="shared" si="42"/>
        <v>0</v>
      </c>
      <c r="G934" s="66"/>
    </row>
    <row r="935" spans="1:7" s="72" customFormat="1" ht="45" x14ac:dyDescent="0.25">
      <c r="A935" s="35" t="s">
        <v>32</v>
      </c>
      <c r="B935" s="9" t="s">
        <v>333</v>
      </c>
      <c r="C935" s="40">
        <v>8.2799999999999994</v>
      </c>
      <c r="D935" s="37" t="s">
        <v>29</v>
      </c>
      <c r="E935" s="73"/>
      <c r="F935" s="73">
        <f t="shared" si="42"/>
        <v>0</v>
      </c>
      <c r="G935" s="66"/>
    </row>
    <row r="936" spans="1:7" s="72" customFormat="1" x14ac:dyDescent="0.25">
      <c r="A936" s="35" t="s">
        <v>35</v>
      </c>
      <c r="B936" s="9" t="s">
        <v>334</v>
      </c>
      <c r="C936" s="40">
        <v>43.31</v>
      </c>
      <c r="D936" s="37" t="s">
        <v>29</v>
      </c>
      <c r="E936" s="73"/>
      <c r="F936" s="73">
        <f t="shared" si="42"/>
        <v>0</v>
      </c>
      <c r="G936" s="66"/>
    </row>
    <row r="937" spans="1:7" s="72" customFormat="1" x14ac:dyDescent="0.25">
      <c r="A937" s="35" t="s">
        <v>37</v>
      </c>
      <c r="B937" s="9" t="s">
        <v>162</v>
      </c>
      <c r="C937" s="36">
        <f>((0.9*2.1*0.02)*6+0.25+(C933*0.05)+(C934*0.05)+(C935*0.2)+(C936*0.15))</f>
        <v>11.529299999999999</v>
      </c>
      <c r="D937" s="37" t="s">
        <v>49</v>
      </c>
      <c r="E937" s="73"/>
      <c r="F937" s="73">
        <f>C937*E937</f>
        <v>0</v>
      </c>
      <c r="G937" s="66"/>
    </row>
    <row r="938" spans="1:7" s="72" customFormat="1" ht="30" x14ac:dyDescent="0.25">
      <c r="A938" s="35" t="s">
        <v>39</v>
      </c>
      <c r="B938" s="9" t="s">
        <v>48</v>
      </c>
      <c r="C938" s="36">
        <f>+C937</f>
        <v>11.529299999999999</v>
      </c>
      <c r="D938" s="37" t="s">
        <v>49</v>
      </c>
      <c r="E938" s="73"/>
      <c r="F938" s="73">
        <f>C938*E938</f>
        <v>0</v>
      </c>
      <c r="G938" s="66"/>
    </row>
    <row r="939" spans="1:7" s="72" customFormat="1" x14ac:dyDescent="0.25">
      <c r="A939" s="35" t="s">
        <v>41</v>
      </c>
      <c r="B939" s="39" t="s">
        <v>51</v>
      </c>
      <c r="C939" s="36">
        <f>+C937</f>
        <v>11.529299999999999</v>
      </c>
      <c r="D939" s="37" t="s">
        <v>49</v>
      </c>
      <c r="E939" s="73"/>
      <c r="F939" s="73">
        <f>C939*E939</f>
        <v>0</v>
      </c>
      <c r="G939" s="24">
        <f>SUM(F929:F939)</f>
        <v>0</v>
      </c>
    </row>
    <row r="940" spans="1:7" s="72" customFormat="1" x14ac:dyDescent="0.25">
      <c r="A940" s="35"/>
      <c r="E940" s="71"/>
      <c r="F940" s="66"/>
      <c r="G940" s="66"/>
    </row>
    <row r="941" spans="1:7" s="72" customFormat="1" x14ac:dyDescent="0.25">
      <c r="A941" s="30" t="s">
        <v>52</v>
      </c>
      <c r="B941" s="81" t="s">
        <v>335</v>
      </c>
      <c r="E941" s="71"/>
      <c r="F941" s="66"/>
      <c r="G941" s="66"/>
    </row>
    <row r="942" spans="1:7" s="72" customFormat="1" ht="30" x14ac:dyDescent="0.25">
      <c r="A942" s="35" t="s">
        <v>16</v>
      </c>
      <c r="B942" s="9" t="s">
        <v>171</v>
      </c>
      <c r="C942" s="72">
        <v>43.31</v>
      </c>
      <c r="D942" s="37" t="s">
        <v>29</v>
      </c>
      <c r="E942" s="34"/>
      <c r="F942" s="73">
        <f>C942*E942</f>
        <v>0</v>
      </c>
      <c r="G942" s="24">
        <f>SUM(F942)</f>
        <v>0</v>
      </c>
    </row>
    <row r="943" spans="1:7" s="72" customFormat="1" x14ac:dyDescent="0.25">
      <c r="A943" s="35"/>
      <c r="E943" s="71"/>
      <c r="F943" s="66"/>
      <c r="G943" s="66"/>
    </row>
    <row r="944" spans="1:7" s="72" customFormat="1" x14ac:dyDescent="0.25">
      <c r="A944" s="30" t="s">
        <v>55</v>
      </c>
      <c r="B944" s="31" t="s">
        <v>293</v>
      </c>
      <c r="C944" s="40"/>
      <c r="D944" s="37"/>
      <c r="E944" s="71"/>
      <c r="F944" s="66"/>
      <c r="G944" s="66"/>
    </row>
    <row r="945" spans="1:7" s="72" customFormat="1" ht="30" x14ac:dyDescent="0.25">
      <c r="A945" s="35" t="s">
        <v>16</v>
      </c>
      <c r="B945" s="9" t="s">
        <v>336</v>
      </c>
      <c r="C945" s="36">
        <v>17</v>
      </c>
      <c r="D945" s="37" t="s">
        <v>29</v>
      </c>
      <c r="E945" s="73"/>
      <c r="F945" s="73">
        <f>C945*E945</f>
        <v>0</v>
      </c>
      <c r="G945" s="24">
        <f>SUM(F945)</f>
        <v>0</v>
      </c>
    </row>
    <row r="946" spans="1:7" s="72" customFormat="1" x14ac:dyDescent="0.25">
      <c r="A946" s="35"/>
      <c r="B946" s="39"/>
      <c r="C946" s="36"/>
      <c r="D946" s="37"/>
      <c r="E946" s="71"/>
      <c r="F946" s="66"/>
      <c r="G946" s="66"/>
    </row>
    <row r="947" spans="1:7" s="72" customFormat="1" x14ac:dyDescent="0.25">
      <c r="A947" s="30" t="s">
        <v>58</v>
      </c>
      <c r="B947" s="31" t="s">
        <v>337</v>
      </c>
      <c r="C947" s="36"/>
      <c r="D947" s="37"/>
      <c r="E947" s="71"/>
      <c r="F947" s="66"/>
      <c r="G947" s="66"/>
    </row>
    <row r="948" spans="1:7" s="72" customFormat="1" ht="30" x14ac:dyDescent="0.25">
      <c r="A948" s="35" t="s">
        <v>16</v>
      </c>
      <c r="B948" s="9" t="s">
        <v>338</v>
      </c>
      <c r="C948" s="36">
        <v>13</v>
      </c>
      <c r="D948" s="37" t="s">
        <v>29</v>
      </c>
      <c r="E948" s="73"/>
      <c r="F948" s="73">
        <f>C948*E948</f>
        <v>0</v>
      </c>
      <c r="G948" s="24">
        <f>SUM(F948)</f>
        <v>0</v>
      </c>
    </row>
    <row r="949" spans="1:7" s="72" customFormat="1" x14ac:dyDescent="0.25">
      <c r="A949" s="35"/>
      <c r="B949" s="39"/>
      <c r="C949" s="36"/>
      <c r="D949" s="37"/>
      <c r="E949" s="71"/>
      <c r="F949" s="66"/>
      <c r="G949" s="66"/>
    </row>
    <row r="950" spans="1:7" s="72" customFormat="1" x14ac:dyDescent="0.25">
      <c r="A950" s="30" t="s">
        <v>68</v>
      </c>
      <c r="B950" s="31" t="s">
        <v>178</v>
      </c>
      <c r="C950" s="36"/>
      <c r="D950" s="37"/>
      <c r="E950" s="71"/>
      <c r="F950" s="66"/>
      <c r="G950" s="66"/>
    </row>
    <row r="951" spans="1:7" s="72" customFormat="1" ht="30" x14ac:dyDescent="0.25">
      <c r="A951" s="35" t="s">
        <v>16</v>
      </c>
      <c r="B951" s="9" t="s">
        <v>339</v>
      </c>
      <c r="C951" s="36">
        <v>45</v>
      </c>
      <c r="D951" s="37" t="s">
        <v>29</v>
      </c>
      <c r="E951" s="36"/>
      <c r="F951" s="36">
        <f>C951*E951</f>
        <v>0</v>
      </c>
      <c r="G951" s="24">
        <f>SUM(F951)</f>
        <v>0</v>
      </c>
    </row>
    <row r="952" spans="1:7" s="72" customFormat="1" x14ac:dyDescent="0.25">
      <c r="A952" s="35"/>
      <c r="E952" s="71"/>
      <c r="F952" s="66"/>
      <c r="G952" s="66"/>
    </row>
    <row r="953" spans="1:7" s="72" customFormat="1" x14ac:dyDescent="0.25">
      <c r="A953" s="30" t="s">
        <v>76</v>
      </c>
      <c r="B953" s="31" t="s">
        <v>291</v>
      </c>
      <c r="C953" s="40"/>
      <c r="D953" s="37"/>
      <c r="E953" s="71"/>
      <c r="F953" s="66"/>
      <c r="G953" s="66"/>
    </row>
    <row r="954" spans="1:7" s="72" customFormat="1" ht="30" x14ac:dyDescent="0.25">
      <c r="A954" s="30"/>
      <c r="B954" s="9" t="s">
        <v>340</v>
      </c>
      <c r="C954" s="40">
        <v>4</v>
      </c>
      <c r="D954" s="37" t="s">
        <v>34</v>
      </c>
      <c r="E954" s="34"/>
      <c r="F954" s="36">
        <f>C954*E954</f>
        <v>0</v>
      </c>
      <c r="G954" s="66"/>
    </row>
    <row r="955" spans="1:7" s="72" customFormat="1" ht="30" x14ac:dyDescent="0.25">
      <c r="A955" s="35" t="s">
        <v>16</v>
      </c>
      <c r="B955" s="9" t="s">
        <v>341</v>
      </c>
      <c r="C955" s="36">
        <v>4</v>
      </c>
      <c r="D955" s="37" t="s">
        <v>34</v>
      </c>
      <c r="E955" s="36"/>
      <c r="F955" s="36">
        <f>C955*E955</f>
        <v>0</v>
      </c>
      <c r="G955" s="66"/>
    </row>
    <row r="956" spans="1:7" s="72" customFormat="1" ht="30" x14ac:dyDescent="0.25">
      <c r="A956" s="35" t="s">
        <v>19</v>
      </c>
      <c r="B956" s="9" t="s">
        <v>342</v>
      </c>
      <c r="C956" s="40">
        <v>5</v>
      </c>
      <c r="D956" s="37" t="s">
        <v>21</v>
      </c>
      <c r="E956" s="36"/>
      <c r="F956" s="36">
        <f>C956*E956</f>
        <v>0</v>
      </c>
      <c r="G956" s="66"/>
    </row>
    <row r="957" spans="1:7" s="72" customFormat="1" ht="45" x14ac:dyDescent="0.25">
      <c r="A957" s="35" t="s">
        <v>22</v>
      </c>
      <c r="B957" s="9" t="s">
        <v>189</v>
      </c>
      <c r="C957" s="36">
        <v>3.78</v>
      </c>
      <c r="D957" s="37" t="s">
        <v>29</v>
      </c>
      <c r="E957" s="36"/>
      <c r="F957" s="36">
        <f>C957*E957</f>
        <v>0</v>
      </c>
      <c r="G957" s="24">
        <f>SUM(F954:F957)</f>
        <v>0</v>
      </c>
    </row>
    <row r="958" spans="1:7" s="72" customFormat="1" x14ac:dyDescent="0.25">
      <c r="A958" s="35"/>
      <c r="B958" s="9"/>
      <c r="C958" s="36"/>
      <c r="D958" s="37"/>
      <c r="E958" s="36"/>
      <c r="F958" s="36"/>
      <c r="G958" s="24"/>
    </row>
    <row r="959" spans="1:7" s="72" customFormat="1" x14ac:dyDescent="0.25">
      <c r="A959" s="30" t="s">
        <v>84</v>
      </c>
      <c r="B959" s="31" t="s">
        <v>343</v>
      </c>
      <c r="C959" s="40"/>
      <c r="D959" s="37"/>
      <c r="E959" s="71"/>
      <c r="F959" s="66"/>
      <c r="G959" s="66"/>
    </row>
    <row r="960" spans="1:7" s="72" customFormat="1" ht="45" x14ac:dyDescent="0.25">
      <c r="A960" s="35" t="s">
        <v>16</v>
      </c>
      <c r="B960" s="9" t="s">
        <v>190</v>
      </c>
      <c r="C960" s="40">
        <f>(0.7*2)+(0.74*2)*3</f>
        <v>5.84</v>
      </c>
      <c r="D960" s="37" t="s">
        <v>81</v>
      </c>
      <c r="E960" s="36"/>
      <c r="F960" s="36">
        <f t="shared" ref="F960:F968" si="43">C960*E960</f>
        <v>0</v>
      </c>
      <c r="G960" s="66"/>
    </row>
    <row r="961" spans="1:7" s="72" customFormat="1" ht="45" x14ac:dyDescent="0.25">
      <c r="A961" s="35" t="s">
        <v>19</v>
      </c>
      <c r="B961" s="9" t="s">
        <v>191</v>
      </c>
      <c r="C961" s="40">
        <f>(0.73*2)+(0.92*2)*3</f>
        <v>6.98</v>
      </c>
      <c r="D961" s="37" t="s">
        <v>81</v>
      </c>
      <c r="E961" s="36"/>
      <c r="F961" s="36">
        <f t="shared" si="43"/>
        <v>0</v>
      </c>
      <c r="G961" s="66"/>
    </row>
    <row r="962" spans="1:7" s="72" customFormat="1" ht="30" customHeight="1" x14ac:dyDescent="0.25">
      <c r="A962" s="35" t="s">
        <v>22</v>
      </c>
      <c r="B962" s="9" t="s">
        <v>344</v>
      </c>
      <c r="C962" s="40">
        <f>(2.8*2)+(2.85*2)*7</f>
        <v>45.5</v>
      </c>
      <c r="D962" s="37" t="s">
        <v>18</v>
      </c>
      <c r="E962" s="36"/>
      <c r="F962" s="36">
        <f t="shared" si="43"/>
        <v>0</v>
      </c>
      <c r="G962" s="66"/>
    </row>
    <row r="963" spans="1:7" s="72" customFormat="1" ht="30" customHeight="1" x14ac:dyDescent="0.25">
      <c r="A963" s="35" t="s">
        <v>25</v>
      </c>
      <c r="B963" s="9" t="s">
        <v>345</v>
      </c>
      <c r="C963" s="40">
        <f>(2.25*2)+(2.85*2)*2</f>
        <v>15.9</v>
      </c>
      <c r="D963" s="37" t="s">
        <v>18</v>
      </c>
      <c r="E963" s="36"/>
      <c r="F963" s="36">
        <f t="shared" si="43"/>
        <v>0</v>
      </c>
      <c r="G963" s="66"/>
    </row>
    <row r="964" spans="1:7" s="72" customFormat="1" ht="30" customHeight="1" x14ac:dyDescent="0.25">
      <c r="A964" s="35" t="s">
        <v>27</v>
      </c>
      <c r="B964" s="9" t="s">
        <v>346</v>
      </c>
      <c r="C964" s="40">
        <f>(2.55*2)+(2.85*2)*3</f>
        <v>22.200000000000003</v>
      </c>
      <c r="D964" s="37" t="s">
        <v>18</v>
      </c>
      <c r="E964" s="36"/>
      <c r="F964" s="36">
        <f t="shared" si="43"/>
        <v>0</v>
      </c>
      <c r="G964" s="66"/>
    </row>
    <row r="965" spans="1:7" s="72" customFormat="1" ht="30" customHeight="1" x14ac:dyDescent="0.25">
      <c r="A965" s="35" t="s">
        <v>30</v>
      </c>
      <c r="B965" s="9" t="s">
        <v>347</v>
      </c>
      <c r="C965" s="40">
        <f>(0.95*2)+(0.75*2)*2</f>
        <v>4.9000000000000004</v>
      </c>
      <c r="D965" s="37" t="s">
        <v>18</v>
      </c>
      <c r="E965" s="36"/>
      <c r="F965" s="36">
        <f t="shared" si="43"/>
        <v>0</v>
      </c>
      <c r="G965" s="66"/>
    </row>
    <row r="966" spans="1:7" s="72" customFormat="1" ht="30" customHeight="1" x14ac:dyDescent="0.25">
      <c r="A966" s="35" t="s">
        <v>32</v>
      </c>
      <c r="B966" s="9" t="s">
        <v>348</v>
      </c>
      <c r="C966" s="40">
        <f>(1.2*2)+(2.95*2)*1</f>
        <v>8.3000000000000007</v>
      </c>
      <c r="D966" s="37" t="s">
        <v>18</v>
      </c>
      <c r="E966" s="36"/>
      <c r="F966" s="36">
        <f t="shared" si="43"/>
        <v>0</v>
      </c>
      <c r="G966" s="66"/>
    </row>
    <row r="967" spans="1:7" s="72" customFormat="1" ht="30" customHeight="1" x14ac:dyDescent="0.25">
      <c r="A967" s="35" t="s">
        <v>35</v>
      </c>
      <c r="B967" s="9" t="s">
        <v>349</v>
      </c>
      <c r="C967" s="36">
        <f>(10.2*2)+(2.75*2)</f>
        <v>25.9</v>
      </c>
      <c r="D967" s="37" t="s">
        <v>18</v>
      </c>
      <c r="E967" s="36"/>
      <c r="F967" s="36">
        <f t="shared" si="43"/>
        <v>0</v>
      </c>
    </row>
    <row r="968" spans="1:7" s="72" customFormat="1" ht="30" x14ac:dyDescent="0.25">
      <c r="A968" s="35" t="s">
        <v>37</v>
      </c>
      <c r="B968" s="9" t="s">
        <v>350</v>
      </c>
      <c r="C968" s="36">
        <f>(2.8*2.85*7*10.76)+(2.25*2.85*2*10.76)+(2.55*2.85*3*10.76)+(0.95*0.75*2*10.76)+(1.2*2.95*10.76)</f>
        <v>1027.0689</v>
      </c>
      <c r="D968" s="37" t="s">
        <v>67</v>
      </c>
      <c r="E968" s="73"/>
      <c r="F968" s="36">
        <f t="shared" si="43"/>
        <v>0</v>
      </c>
      <c r="G968" s="24">
        <f>SUM(F960:F968)</f>
        <v>0</v>
      </c>
    </row>
    <row r="969" spans="1:7" s="72" customFormat="1" x14ac:dyDescent="0.25">
      <c r="A969" s="35"/>
      <c r="B969" s="39"/>
      <c r="C969" s="40"/>
      <c r="D969" s="37"/>
      <c r="E969" s="71"/>
      <c r="F969" s="66"/>
      <c r="G969" s="66"/>
    </row>
    <row r="970" spans="1:7" s="72" customFormat="1" x14ac:dyDescent="0.25">
      <c r="A970" s="30" t="s">
        <v>93</v>
      </c>
      <c r="B970" s="31" t="s">
        <v>85</v>
      </c>
      <c r="C970" s="40"/>
      <c r="D970" s="37"/>
      <c r="E970" s="71"/>
      <c r="F970" s="66"/>
      <c r="G970" s="66"/>
    </row>
    <row r="971" spans="1:7" s="72" customFormat="1" x14ac:dyDescent="0.25">
      <c r="A971" s="35" t="s">
        <v>16</v>
      </c>
      <c r="B971" s="39" t="s">
        <v>86</v>
      </c>
      <c r="C971" s="36">
        <v>5</v>
      </c>
      <c r="D971" s="37" t="s">
        <v>21</v>
      </c>
      <c r="E971" s="73"/>
      <c r="F971" s="73">
        <f>C971*E971</f>
        <v>0</v>
      </c>
      <c r="G971" s="66"/>
    </row>
    <row r="972" spans="1:7" s="72" customFormat="1" x14ac:dyDescent="0.25">
      <c r="A972" s="35" t="s">
        <v>19</v>
      </c>
      <c r="B972" s="39" t="s">
        <v>351</v>
      </c>
      <c r="C972" s="36">
        <v>2</v>
      </c>
      <c r="D972" s="37" t="s">
        <v>21</v>
      </c>
      <c r="E972" s="73"/>
      <c r="F972" s="73">
        <f>C972*E972</f>
        <v>0</v>
      </c>
      <c r="G972" s="66"/>
    </row>
    <row r="973" spans="1:7" s="72" customFormat="1" x14ac:dyDescent="0.25">
      <c r="A973" s="35" t="s">
        <v>22</v>
      </c>
      <c r="B973" s="39" t="s">
        <v>352</v>
      </c>
      <c r="C973" s="36">
        <v>3</v>
      </c>
      <c r="D973" s="37" t="s">
        <v>21</v>
      </c>
      <c r="E973" s="73"/>
      <c r="F973" s="73">
        <f>C973*E973</f>
        <v>0</v>
      </c>
      <c r="G973" s="66"/>
    </row>
    <row r="974" spans="1:7" s="72" customFormat="1" x14ac:dyDescent="0.25">
      <c r="A974" s="35" t="s">
        <v>25</v>
      </c>
      <c r="B974" s="39" t="s">
        <v>92</v>
      </c>
      <c r="C974" s="40">
        <v>1</v>
      </c>
      <c r="D974" s="37" t="s">
        <v>24</v>
      </c>
      <c r="E974" s="73"/>
      <c r="F974" s="73">
        <f>C974*E974</f>
        <v>0</v>
      </c>
      <c r="G974" s="24">
        <f>SUM(F971:F974)</f>
        <v>0</v>
      </c>
    </row>
    <row r="975" spans="1:7" s="72" customFormat="1" x14ac:dyDescent="0.25">
      <c r="A975" s="35"/>
      <c r="B975" s="39"/>
      <c r="C975" s="40"/>
      <c r="D975" s="37"/>
      <c r="E975" s="71"/>
      <c r="F975" s="66"/>
      <c r="G975" s="66"/>
    </row>
    <row r="976" spans="1:7" s="72" customFormat="1" x14ac:dyDescent="0.25">
      <c r="A976" s="30" t="s">
        <v>98</v>
      </c>
      <c r="B976" s="31" t="s">
        <v>94</v>
      </c>
      <c r="C976" s="40"/>
      <c r="D976" s="37"/>
      <c r="E976" s="71"/>
      <c r="F976" s="66"/>
      <c r="G976" s="66"/>
    </row>
    <row r="977" spans="1:7" s="72" customFormat="1" ht="30" x14ac:dyDescent="0.25">
      <c r="A977" s="35" t="s">
        <v>16</v>
      </c>
      <c r="B977" s="9" t="s">
        <v>273</v>
      </c>
      <c r="C977" s="36">
        <f>400+(43.31*2)</f>
        <v>486.62</v>
      </c>
      <c r="D977" s="37" t="s">
        <v>29</v>
      </c>
      <c r="E977" s="36"/>
      <c r="F977" s="36">
        <f>C977*E977</f>
        <v>0</v>
      </c>
      <c r="G977" s="66"/>
    </row>
    <row r="978" spans="1:7" s="72" customFormat="1" ht="30" x14ac:dyDescent="0.25">
      <c r="A978" s="35" t="s">
        <v>19</v>
      </c>
      <c r="B978" s="9" t="s">
        <v>272</v>
      </c>
      <c r="C978" s="36">
        <v>405.01</v>
      </c>
      <c r="D978" s="37" t="s">
        <v>29</v>
      </c>
      <c r="E978" s="36"/>
      <c r="F978" s="36">
        <f>C978*E978</f>
        <v>0</v>
      </c>
      <c r="G978" s="66"/>
    </row>
    <row r="979" spans="1:7" s="72" customFormat="1" ht="30" x14ac:dyDescent="0.25">
      <c r="A979" s="35" t="s">
        <v>22</v>
      </c>
      <c r="B979" s="9" t="s">
        <v>274</v>
      </c>
      <c r="C979" s="36">
        <v>12.04</v>
      </c>
      <c r="D979" s="37" t="s">
        <v>29</v>
      </c>
      <c r="E979" s="36"/>
      <c r="F979" s="36">
        <f>C979*E979</f>
        <v>0</v>
      </c>
      <c r="G979" s="24">
        <f>SUM(F977:F979)</f>
        <v>0</v>
      </c>
    </row>
    <row r="980" spans="1:7" s="72" customFormat="1" x14ac:dyDescent="0.25">
      <c r="A980" s="35"/>
      <c r="B980" s="39"/>
      <c r="C980" s="40"/>
      <c r="D980" s="37"/>
      <c r="E980" s="71"/>
      <c r="F980" s="66"/>
      <c r="G980" s="66"/>
    </row>
    <row r="981" spans="1:7" s="72" customFormat="1" x14ac:dyDescent="0.25">
      <c r="A981" s="30" t="s">
        <v>102</v>
      </c>
      <c r="B981" s="31" t="s">
        <v>99</v>
      </c>
      <c r="C981" s="40"/>
      <c r="D981" s="37"/>
      <c r="E981" s="82"/>
      <c r="F981" s="66"/>
      <c r="G981" s="66"/>
    </row>
    <row r="982" spans="1:7" s="72" customFormat="1" ht="45" x14ac:dyDescent="0.25">
      <c r="A982" s="30"/>
      <c r="B982" s="9" t="s">
        <v>100</v>
      </c>
      <c r="C982" s="40">
        <v>43.21</v>
      </c>
      <c r="D982" s="37" t="s">
        <v>29</v>
      </c>
      <c r="E982" s="34"/>
      <c r="F982" s="34">
        <f t="shared" ref="F982:F987" si="44">C982*E982</f>
        <v>0</v>
      </c>
      <c r="G982" s="66"/>
    </row>
    <row r="983" spans="1:7" s="72" customFormat="1" ht="30" x14ac:dyDescent="0.25">
      <c r="A983" s="35" t="s">
        <v>16</v>
      </c>
      <c r="B983" s="9" t="s">
        <v>353</v>
      </c>
      <c r="C983" s="40">
        <f>23.95/0.0929</f>
        <v>257.80409041980624</v>
      </c>
      <c r="D983" s="37" t="s">
        <v>67</v>
      </c>
      <c r="E983" s="73"/>
      <c r="F983" s="73">
        <f t="shared" si="44"/>
        <v>0</v>
      </c>
      <c r="G983" s="66"/>
    </row>
    <row r="984" spans="1:7" s="72" customFormat="1" ht="45" x14ac:dyDescent="0.25">
      <c r="A984" s="35" t="s">
        <v>19</v>
      </c>
      <c r="B984" s="9" t="s">
        <v>354</v>
      </c>
      <c r="C984" s="36">
        <f>(8.54*2)/0.0929</f>
        <v>183.85360602798707</v>
      </c>
      <c r="D984" s="37" t="s">
        <v>67</v>
      </c>
      <c r="E984" s="73"/>
      <c r="F984" s="73">
        <f t="shared" si="44"/>
        <v>0</v>
      </c>
      <c r="G984" s="66"/>
    </row>
    <row r="985" spans="1:7" s="72" customFormat="1" ht="75" x14ac:dyDescent="0.25">
      <c r="A985" s="35" t="s">
        <v>22</v>
      </c>
      <c r="B985" s="9" t="s">
        <v>355</v>
      </c>
      <c r="C985" s="36">
        <v>3</v>
      </c>
      <c r="D985" s="37" t="s">
        <v>18</v>
      </c>
      <c r="E985" s="73"/>
      <c r="F985" s="73">
        <f t="shared" si="44"/>
        <v>0</v>
      </c>
      <c r="G985" s="66"/>
    </row>
    <row r="986" spans="1:7" s="72" customFormat="1" ht="30" x14ac:dyDescent="0.25">
      <c r="A986" s="35" t="s">
        <v>25</v>
      </c>
      <c r="B986" s="71" t="s">
        <v>356</v>
      </c>
      <c r="C986" s="36">
        <v>0.72</v>
      </c>
      <c r="D986" s="37" t="s">
        <v>29</v>
      </c>
      <c r="E986" s="73"/>
      <c r="F986" s="73">
        <f t="shared" si="44"/>
        <v>0</v>
      </c>
      <c r="G986" s="66"/>
    </row>
    <row r="987" spans="1:7" s="72" customFormat="1" x14ac:dyDescent="0.25">
      <c r="A987" s="35" t="s">
        <v>27</v>
      </c>
      <c r="B987" s="39" t="s">
        <v>357</v>
      </c>
      <c r="C987" s="36">
        <v>368.19</v>
      </c>
      <c r="D987" s="37" t="s">
        <v>29</v>
      </c>
      <c r="E987" s="73"/>
      <c r="F987" s="73">
        <f t="shared" si="44"/>
        <v>0</v>
      </c>
      <c r="G987" s="24">
        <f>SUM(F982:F987)</f>
        <v>0</v>
      </c>
    </row>
    <row r="988" spans="1:7" s="72" customFormat="1" x14ac:dyDescent="0.25">
      <c r="A988" s="35"/>
      <c r="B988" s="39"/>
      <c r="C988" s="36"/>
      <c r="D988" s="37"/>
      <c r="E988" s="83"/>
      <c r="F988" s="73"/>
      <c r="G988" s="24"/>
    </row>
    <row r="989" spans="1:7" s="72" customFormat="1" x14ac:dyDescent="0.25">
      <c r="A989" s="30" t="s">
        <v>201</v>
      </c>
      <c r="B989" s="31" t="s">
        <v>103</v>
      </c>
      <c r="C989" s="36"/>
      <c r="D989" s="37"/>
      <c r="E989" s="83"/>
      <c r="F989" s="73"/>
      <c r="G989" s="24"/>
    </row>
    <row r="990" spans="1:7" s="72" customFormat="1" ht="30" x14ac:dyDescent="0.25">
      <c r="A990" s="35" t="s">
        <v>16</v>
      </c>
      <c r="B990" s="9" t="s">
        <v>228</v>
      </c>
      <c r="C990" s="36">
        <v>20</v>
      </c>
      <c r="D990" s="37" t="s">
        <v>21</v>
      </c>
      <c r="E990" s="73"/>
      <c r="F990" s="73">
        <f t="shared" ref="F990:F996" si="45">C990*E990</f>
        <v>0</v>
      </c>
      <c r="G990" s="24"/>
    </row>
    <row r="991" spans="1:7" s="72" customFormat="1" x14ac:dyDescent="0.25">
      <c r="A991" s="35" t="s">
        <v>19</v>
      </c>
      <c r="B991" s="39" t="s">
        <v>106</v>
      </c>
      <c r="C991" s="36">
        <v>6</v>
      </c>
      <c r="D991" s="37" t="s">
        <v>21</v>
      </c>
      <c r="E991" s="73"/>
      <c r="F991" s="73">
        <f t="shared" si="45"/>
        <v>0</v>
      </c>
      <c r="G991" s="24"/>
    </row>
    <row r="992" spans="1:7" s="72" customFormat="1" x14ac:dyDescent="0.25">
      <c r="A992" s="35" t="s">
        <v>22</v>
      </c>
      <c r="B992" s="39" t="s">
        <v>229</v>
      </c>
      <c r="C992" s="36">
        <v>10</v>
      </c>
      <c r="D992" s="37" t="s">
        <v>21</v>
      </c>
      <c r="E992" s="73"/>
      <c r="F992" s="73">
        <f t="shared" si="45"/>
        <v>0</v>
      </c>
      <c r="G992" s="24"/>
    </row>
    <row r="993" spans="1:7" s="72" customFormat="1" x14ac:dyDescent="0.25">
      <c r="A993" s="35" t="s">
        <v>25</v>
      </c>
      <c r="B993" s="39" t="s">
        <v>108</v>
      </c>
      <c r="C993" s="36">
        <v>5</v>
      </c>
      <c r="D993" s="37" t="s">
        <v>21</v>
      </c>
      <c r="E993" s="73"/>
      <c r="F993" s="73">
        <f t="shared" si="45"/>
        <v>0</v>
      </c>
      <c r="G993" s="24"/>
    </row>
    <row r="994" spans="1:7" s="72" customFormat="1" x14ac:dyDescent="0.25">
      <c r="A994" s="35" t="s">
        <v>27</v>
      </c>
      <c r="B994" s="39" t="s">
        <v>109</v>
      </c>
      <c r="C994" s="36">
        <v>5</v>
      </c>
      <c r="D994" s="37" t="s">
        <v>21</v>
      </c>
      <c r="E994" s="73"/>
      <c r="F994" s="73">
        <f t="shared" si="45"/>
        <v>0</v>
      </c>
      <c r="G994" s="24"/>
    </row>
    <row r="995" spans="1:7" s="72" customFormat="1" x14ac:dyDescent="0.25">
      <c r="A995" s="35" t="s">
        <v>30</v>
      </c>
      <c r="B995" s="39" t="s">
        <v>110</v>
      </c>
      <c r="C995" s="36">
        <v>20</v>
      </c>
      <c r="D995" s="37" t="s">
        <v>21</v>
      </c>
      <c r="E995" s="73"/>
      <c r="F995" s="73">
        <f t="shared" si="45"/>
        <v>0</v>
      </c>
      <c r="G995" s="24"/>
    </row>
    <row r="996" spans="1:7" s="72" customFormat="1" x14ac:dyDescent="0.25">
      <c r="A996" s="35" t="s">
        <v>32</v>
      </c>
      <c r="B996" s="39" t="s">
        <v>111</v>
      </c>
      <c r="C996" s="36">
        <v>5</v>
      </c>
      <c r="D996" s="37" t="s">
        <v>21</v>
      </c>
      <c r="E996" s="73"/>
      <c r="F996" s="73">
        <f t="shared" si="45"/>
        <v>0</v>
      </c>
      <c r="G996" s="24"/>
    </row>
    <row r="997" spans="1:7" s="72" customFormat="1" x14ac:dyDescent="0.25">
      <c r="A997" s="35" t="s">
        <v>35</v>
      </c>
      <c r="B997" s="39" t="s">
        <v>112</v>
      </c>
      <c r="C997" s="36">
        <v>20</v>
      </c>
      <c r="D997" s="37" t="s">
        <v>21</v>
      </c>
      <c r="E997" s="73"/>
      <c r="F997" s="73">
        <f>C997*E997</f>
        <v>0</v>
      </c>
      <c r="G997" s="24"/>
    </row>
    <row r="998" spans="1:7" s="72" customFormat="1" x14ac:dyDescent="0.25">
      <c r="A998" s="35" t="s">
        <v>37</v>
      </c>
      <c r="B998" s="39" t="s">
        <v>113</v>
      </c>
      <c r="C998" s="36">
        <v>50</v>
      </c>
      <c r="D998" s="37" t="s">
        <v>21</v>
      </c>
      <c r="E998" s="73"/>
      <c r="F998" s="73">
        <f>C998*E998</f>
        <v>0</v>
      </c>
      <c r="G998" s="24"/>
    </row>
    <row r="999" spans="1:7" s="72" customFormat="1" x14ac:dyDescent="0.25">
      <c r="A999" s="35" t="s">
        <v>39</v>
      </c>
      <c r="B999" s="39" t="s">
        <v>114</v>
      </c>
      <c r="C999" s="36">
        <v>50</v>
      </c>
      <c r="D999" s="37" t="s">
        <v>21</v>
      </c>
      <c r="E999" s="73"/>
      <c r="F999" s="73">
        <f>C999*E999</f>
        <v>0</v>
      </c>
      <c r="G999" s="24"/>
    </row>
    <row r="1000" spans="1:7" s="72" customFormat="1" x14ac:dyDescent="0.25">
      <c r="A1000" s="35" t="s">
        <v>41</v>
      </c>
      <c r="B1000" s="39" t="s">
        <v>115</v>
      </c>
      <c r="C1000" s="36">
        <v>50</v>
      </c>
      <c r="D1000" s="37" t="s">
        <v>21</v>
      </c>
      <c r="E1000" s="73"/>
      <c r="F1000" s="73">
        <f>C1000*E1000</f>
        <v>0</v>
      </c>
      <c r="G1000" s="24"/>
    </row>
    <row r="1001" spans="1:7" s="72" customFormat="1" x14ac:dyDescent="0.25">
      <c r="A1001" s="35" t="s">
        <v>43</v>
      </c>
      <c r="B1001" s="39" t="s">
        <v>358</v>
      </c>
      <c r="C1001" s="36">
        <v>4</v>
      </c>
      <c r="D1001" s="37" t="s">
        <v>21</v>
      </c>
      <c r="E1001" s="73"/>
      <c r="F1001" s="73">
        <f>C1001*E1001</f>
        <v>0</v>
      </c>
      <c r="G1001" s="24">
        <f>SUM(F990:F1001)</f>
        <v>0</v>
      </c>
    </row>
    <row r="1002" spans="1:7" s="72" customFormat="1" x14ac:dyDescent="0.25">
      <c r="A1002" s="35"/>
      <c r="B1002" s="39"/>
      <c r="C1002" s="36"/>
      <c r="D1002" s="37"/>
      <c r="E1002" s="83"/>
      <c r="F1002" s="73"/>
      <c r="G1002" s="24"/>
    </row>
    <row r="1003" spans="1:7" s="41" customFormat="1" ht="15" customHeight="1" x14ac:dyDescent="0.25">
      <c r="B1003" s="126" t="s">
        <v>359</v>
      </c>
      <c r="C1003" s="126"/>
      <c r="D1003" s="126"/>
      <c r="E1003" s="126"/>
      <c r="F1003" s="70" t="s">
        <v>117</v>
      </c>
      <c r="G1003" s="24">
        <f>SUM(G939:G1001)</f>
        <v>0</v>
      </c>
    </row>
    <row r="1004" spans="1:7" s="41" customFormat="1" ht="15" customHeight="1" x14ac:dyDescent="0.25">
      <c r="B1004" s="76"/>
      <c r="C1004" s="76"/>
      <c r="D1004" s="76"/>
      <c r="E1004" s="77"/>
      <c r="F1004" s="70"/>
      <c r="G1004" s="24"/>
    </row>
    <row r="1005" spans="1:7" s="41" customFormat="1" ht="15" customHeight="1" x14ac:dyDescent="0.25">
      <c r="B1005" s="76"/>
      <c r="C1005" s="76"/>
      <c r="D1005" s="76"/>
      <c r="E1005" s="77"/>
      <c r="F1005" s="70"/>
      <c r="G1005" s="24"/>
    </row>
    <row r="1006" spans="1:7" s="72" customFormat="1" x14ac:dyDescent="0.25">
      <c r="A1006" s="30"/>
      <c r="B1006" s="31" t="s">
        <v>360</v>
      </c>
      <c r="C1006" s="40"/>
      <c r="D1006" s="37"/>
      <c r="E1006" s="71"/>
      <c r="F1006" s="66"/>
      <c r="G1006" s="66"/>
    </row>
    <row r="1007" spans="1:7" s="72" customFormat="1" x14ac:dyDescent="0.25">
      <c r="A1007" s="35"/>
      <c r="B1007" s="30"/>
      <c r="C1007" s="40"/>
      <c r="D1007" s="37"/>
      <c r="E1007" s="71"/>
      <c r="F1007" s="66"/>
      <c r="G1007" s="66"/>
    </row>
    <row r="1008" spans="1:7" s="72" customFormat="1" x14ac:dyDescent="0.25">
      <c r="A1008" s="30" t="s">
        <v>14</v>
      </c>
      <c r="B1008" s="49" t="s">
        <v>361</v>
      </c>
      <c r="C1008" s="40"/>
      <c r="D1008" s="37"/>
      <c r="E1008" s="71"/>
      <c r="F1008" s="66"/>
      <c r="G1008" s="66"/>
    </row>
    <row r="1009" spans="1:7" s="72" customFormat="1" ht="30" x14ac:dyDescent="0.25">
      <c r="A1009" s="35" t="s">
        <v>16</v>
      </c>
      <c r="B1009" s="9" t="s">
        <v>362</v>
      </c>
      <c r="C1009" s="40">
        <v>42.94</v>
      </c>
      <c r="D1009" s="37" t="s">
        <v>29</v>
      </c>
      <c r="E1009" s="73"/>
      <c r="F1009" s="73">
        <f>C1009*E1009</f>
        <v>0</v>
      </c>
      <c r="G1009" s="66"/>
    </row>
    <row r="1010" spans="1:7" s="72" customFormat="1" ht="45" x14ac:dyDescent="0.25">
      <c r="A1010" s="35" t="s">
        <v>19</v>
      </c>
      <c r="B1010" s="9" t="s">
        <v>363</v>
      </c>
      <c r="C1010" s="40">
        <v>36.08</v>
      </c>
      <c r="D1010" s="37" t="s">
        <v>29</v>
      </c>
      <c r="E1010" s="73"/>
      <c r="F1010" s="73">
        <f>C1010*E1010</f>
        <v>0</v>
      </c>
      <c r="G1010" s="66"/>
    </row>
    <row r="1011" spans="1:7" s="72" customFormat="1" ht="45" x14ac:dyDescent="0.25">
      <c r="A1011" s="35" t="s">
        <v>22</v>
      </c>
      <c r="B1011" s="9" t="s">
        <v>364</v>
      </c>
      <c r="C1011" s="40">
        <v>60</v>
      </c>
      <c r="D1011" s="37" t="s">
        <v>29</v>
      </c>
      <c r="E1011" s="73"/>
      <c r="F1011" s="73">
        <f>C1011*E1011</f>
        <v>0</v>
      </c>
      <c r="G1011" s="24">
        <f>SUM(F1009:F1011)</f>
        <v>0</v>
      </c>
    </row>
    <row r="1012" spans="1:7" s="41" customFormat="1" ht="15" customHeight="1" x14ac:dyDescent="0.25">
      <c r="B1012" s="76"/>
      <c r="C1012" s="76"/>
      <c r="D1012" s="76"/>
      <c r="E1012" s="77"/>
      <c r="F1012" s="70"/>
      <c r="G1012" s="24"/>
    </row>
    <row r="1013" spans="1:7" s="72" customFormat="1" x14ac:dyDescent="0.25">
      <c r="A1013" s="30" t="s">
        <v>52</v>
      </c>
      <c r="B1013" s="49" t="s">
        <v>365</v>
      </c>
      <c r="C1013" s="40"/>
      <c r="D1013" s="37"/>
      <c r="E1013" s="71"/>
      <c r="F1013" s="66"/>
      <c r="G1013" s="66"/>
    </row>
    <row r="1014" spans="1:7" s="72" customFormat="1" ht="30" x14ac:dyDescent="0.25">
      <c r="A1014" s="35" t="s">
        <v>16</v>
      </c>
      <c r="B1014" s="9" t="s">
        <v>366</v>
      </c>
      <c r="C1014" s="40">
        <f>(1.82*2.8)*2</f>
        <v>10.192</v>
      </c>
      <c r="D1014" s="37" t="s">
        <v>29</v>
      </c>
      <c r="E1014" s="73"/>
      <c r="F1014" s="73">
        <f>C1014*E1014</f>
        <v>0</v>
      </c>
      <c r="G1014" s="66"/>
    </row>
    <row r="1015" spans="1:7" s="72" customFormat="1" ht="30" x14ac:dyDescent="0.25">
      <c r="A1015" s="35" t="s">
        <v>19</v>
      </c>
      <c r="B1015" s="9" t="s">
        <v>367</v>
      </c>
      <c r="C1015" s="40">
        <v>97.07</v>
      </c>
      <c r="D1015" s="37" t="s">
        <v>81</v>
      </c>
      <c r="E1015" s="73"/>
      <c r="F1015" s="73">
        <f>C1015*E1015</f>
        <v>0</v>
      </c>
      <c r="G1015" s="66"/>
    </row>
    <row r="1016" spans="1:7" s="72" customFormat="1" x14ac:dyDescent="0.25">
      <c r="A1016" s="35" t="s">
        <v>22</v>
      </c>
      <c r="B1016" s="9" t="s">
        <v>368</v>
      </c>
      <c r="C1016" s="40">
        <v>30</v>
      </c>
      <c r="D1016" s="37" t="s">
        <v>81</v>
      </c>
      <c r="E1016" s="73"/>
      <c r="F1016" s="73">
        <f>C1016*E1016</f>
        <v>0</v>
      </c>
      <c r="G1016" s="66"/>
    </row>
    <row r="1017" spans="1:7" s="72" customFormat="1" ht="36" customHeight="1" x14ac:dyDescent="0.25">
      <c r="A1017" s="35" t="s">
        <v>25</v>
      </c>
      <c r="B1017" s="9" t="s">
        <v>369</v>
      </c>
      <c r="C1017" s="40">
        <f>(1.82*2.8)*2</f>
        <v>10.192</v>
      </c>
      <c r="D1017" s="37" t="s">
        <v>29</v>
      </c>
      <c r="E1017" s="73"/>
      <c r="F1017" s="73">
        <f>C1017*E1017</f>
        <v>0</v>
      </c>
      <c r="G1017" s="66"/>
    </row>
    <row r="1018" spans="1:7" s="72" customFormat="1" ht="45" x14ac:dyDescent="0.25">
      <c r="A1018" s="35" t="s">
        <v>27</v>
      </c>
      <c r="B1018" s="84" t="s">
        <v>370</v>
      </c>
      <c r="C1018" s="40">
        <v>1</v>
      </c>
      <c r="D1018" s="37" t="s">
        <v>21</v>
      </c>
      <c r="E1018" s="73"/>
      <c r="F1018" s="73">
        <f>C1018*E1018</f>
        <v>0</v>
      </c>
      <c r="G1018" s="24">
        <f>SUM(F1014:F1018)</f>
        <v>0</v>
      </c>
    </row>
    <row r="1019" spans="1:7" s="72" customFormat="1" x14ac:dyDescent="0.25">
      <c r="A1019" s="35"/>
      <c r="E1019" s="71"/>
      <c r="F1019" s="66"/>
      <c r="G1019" s="66"/>
    </row>
    <row r="1020" spans="1:7" s="72" customFormat="1" ht="18.75" customHeight="1" x14ac:dyDescent="0.25">
      <c r="A1020" s="30" t="s">
        <v>371</v>
      </c>
      <c r="B1020" s="133" t="s">
        <v>372</v>
      </c>
      <c r="C1020" s="133"/>
      <c r="D1020" s="133"/>
      <c r="E1020" s="71"/>
      <c r="F1020" s="66"/>
      <c r="G1020" s="66"/>
    </row>
    <row r="1021" spans="1:7" s="72" customFormat="1" ht="30" x14ac:dyDescent="0.25">
      <c r="A1021" s="35" t="s">
        <v>16</v>
      </c>
      <c r="B1021" s="9" t="s">
        <v>373</v>
      </c>
      <c r="C1021" s="40">
        <v>29.45</v>
      </c>
      <c r="D1021" s="37" t="s">
        <v>29</v>
      </c>
      <c r="E1021" s="73"/>
      <c r="F1021" s="73">
        <f>C1021*E1021</f>
        <v>0</v>
      </c>
      <c r="G1021" s="66"/>
    </row>
    <row r="1022" spans="1:7" s="72" customFormat="1" ht="30" x14ac:dyDescent="0.25">
      <c r="A1022" s="35" t="s">
        <v>19</v>
      </c>
      <c r="B1022" s="9" t="s">
        <v>374</v>
      </c>
      <c r="C1022" s="40">
        <v>29.45</v>
      </c>
      <c r="D1022" s="37" t="s">
        <v>29</v>
      </c>
      <c r="E1022" s="73"/>
      <c r="F1022" s="73">
        <f>C1022*E1022</f>
        <v>0</v>
      </c>
      <c r="G1022" s="66"/>
    </row>
    <row r="1023" spans="1:7" s="72" customFormat="1" ht="36" customHeight="1" x14ac:dyDescent="0.25">
      <c r="A1023" s="35" t="s">
        <v>22</v>
      </c>
      <c r="B1023" s="9" t="s">
        <v>375</v>
      </c>
      <c r="C1023" s="40">
        <v>10.89</v>
      </c>
      <c r="D1023" s="37" t="s">
        <v>29</v>
      </c>
      <c r="E1023" s="73"/>
      <c r="F1023" s="73">
        <f>C1023*E1023</f>
        <v>0</v>
      </c>
      <c r="G1023" s="24">
        <f>SUM(F1021:F1023)</f>
        <v>0</v>
      </c>
    </row>
    <row r="1024" spans="1:7" s="72" customFormat="1" x14ac:dyDescent="0.25">
      <c r="A1024" s="35"/>
      <c r="B1024" s="9"/>
      <c r="C1024" s="40"/>
      <c r="D1024" s="37"/>
      <c r="E1024" s="73"/>
      <c r="F1024" s="73"/>
      <c r="G1024" s="66"/>
    </row>
    <row r="1025" spans="1:7" s="72" customFormat="1" x14ac:dyDescent="0.25">
      <c r="A1025" s="30" t="s">
        <v>58</v>
      </c>
      <c r="B1025" s="133" t="s">
        <v>376</v>
      </c>
      <c r="C1025" s="133"/>
      <c r="D1025" s="133"/>
      <c r="E1025" s="133"/>
      <c r="F1025" s="73"/>
      <c r="G1025" s="66"/>
    </row>
    <row r="1026" spans="1:7" s="72" customFormat="1" ht="30" x14ac:dyDescent="0.25">
      <c r="A1026" s="35" t="s">
        <v>16</v>
      </c>
      <c r="B1026" s="9" t="s">
        <v>373</v>
      </c>
      <c r="C1026" s="40">
        <v>26.6</v>
      </c>
      <c r="D1026" s="37" t="s">
        <v>29</v>
      </c>
      <c r="E1026" s="73"/>
      <c r="F1026" s="73">
        <f t="shared" ref="F1026:F1031" si="46">C1026*E1026</f>
        <v>0</v>
      </c>
      <c r="G1026" s="66"/>
    </row>
    <row r="1027" spans="1:7" s="72" customFormat="1" ht="30" x14ac:dyDescent="0.25">
      <c r="A1027" s="35" t="s">
        <v>19</v>
      </c>
      <c r="B1027" s="9" t="s">
        <v>374</v>
      </c>
      <c r="C1027" s="40">
        <v>26.6</v>
      </c>
      <c r="D1027" s="37" t="s">
        <v>29</v>
      </c>
      <c r="E1027" s="73"/>
      <c r="F1027" s="73">
        <f t="shared" si="46"/>
        <v>0</v>
      </c>
      <c r="G1027" s="66"/>
    </row>
    <row r="1028" spans="1:7" s="72" customFormat="1" ht="30" x14ac:dyDescent="0.25">
      <c r="A1028" s="35" t="s">
        <v>22</v>
      </c>
      <c r="B1028" s="9" t="s">
        <v>377</v>
      </c>
      <c r="C1028" s="40">
        <v>12.25</v>
      </c>
      <c r="D1028" s="37" t="s">
        <v>29</v>
      </c>
      <c r="E1028" s="73"/>
      <c r="F1028" s="73">
        <f t="shared" si="46"/>
        <v>0</v>
      </c>
      <c r="G1028" s="66"/>
    </row>
    <row r="1029" spans="1:7" s="72" customFormat="1" ht="30" x14ac:dyDescent="0.25">
      <c r="A1029" s="35" t="s">
        <v>25</v>
      </c>
      <c r="B1029" s="9" t="s">
        <v>378</v>
      </c>
      <c r="C1029" s="40">
        <v>14.16</v>
      </c>
      <c r="D1029" s="37" t="s">
        <v>29</v>
      </c>
      <c r="E1029" s="73"/>
      <c r="F1029" s="73">
        <f t="shared" si="46"/>
        <v>0</v>
      </c>
      <c r="G1029" s="66"/>
    </row>
    <row r="1030" spans="1:7" s="72" customFormat="1" ht="30" x14ac:dyDescent="0.25">
      <c r="A1030" s="35" t="s">
        <v>27</v>
      </c>
      <c r="B1030" s="9" t="s">
        <v>379</v>
      </c>
      <c r="C1030" s="40">
        <v>8.5</v>
      </c>
      <c r="D1030" s="37" t="s">
        <v>29</v>
      </c>
      <c r="E1030" s="73"/>
      <c r="F1030" s="73">
        <f t="shared" si="46"/>
        <v>0</v>
      </c>
      <c r="G1030" s="66"/>
    </row>
    <row r="1031" spans="1:7" s="72" customFormat="1" ht="30" x14ac:dyDescent="0.25">
      <c r="A1031" s="35" t="s">
        <v>30</v>
      </c>
      <c r="B1031" s="9" t="s">
        <v>380</v>
      </c>
      <c r="C1031" s="40">
        <v>1800</v>
      </c>
      <c r="D1031" s="37" t="s">
        <v>29</v>
      </c>
      <c r="E1031" s="73"/>
      <c r="F1031" s="73">
        <f t="shared" si="46"/>
        <v>0</v>
      </c>
      <c r="G1031" s="24">
        <f>SUM(F1026:F1031)</f>
        <v>0</v>
      </c>
    </row>
    <row r="1032" spans="1:7" s="72" customFormat="1" x14ac:dyDescent="0.25">
      <c r="A1032" s="35"/>
      <c r="B1032" s="9"/>
      <c r="C1032" s="40"/>
      <c r="D1032" s="37"/>
      <c r="E1032" s="73"/>
      <c r="F1032" s="73"/>
      <c r="G1032" s="24"/>
    </row>
    <row r="1033" spans="1:7" s="41" customFormat="1" ht="15" customHeight="1" x14ac:dyDescent="0.25">
      <c r="A1033" s="35"/>
      <c r="B1033" s="126" t="s">
        <v>381</v>
      </c>
      <c r="C1033" s="126"/>
      <c r="D1033" s="126"/>
      <c r="E1033" s="126"/>
      <c r="F1033" s="70" t="s">
        <v>117</v>
      </c>
      <c r="G1033" s="24">
        <f>SUM(G1011:G1031)</f>
        <v>0</v>
      </c>
    </row>
    <row r="1034" spans="1:7" s="41" customFormat="1" ht="15" customHeight="1" x14ac:dyDescent="0.25">
      <c r="B1034" s="76"/>
      <c r="C1034" s="76"/>
      <c r="D1034" s="76"/>
      <c r="E1034" s="77"/>
      <c r="F1034" s="70"/>
      <c r="G1034" s="24"/>
    </row>
    <row r="1035" spans="1:7" s="72" customFormat="1" x14ac:dyDescent="0.25">
      <c r="A1035" s="35"/>
      <c r="B1035" s="49" t="s">
        <v>382</v>
      </c>
      <c r="C1035" s="40"/>
      <c r="D1035" s="37"/>
      <c r="E1035" s="73"/>
      <c r="F1035" s="73"/>
      <c r="G1035" s="24"/>
    </row>
    <row r="1036" spans="1:7" s="72" customFormat="1" ht="30" x14ac:dyDescent="0.25">
      <c r="A1036" s="35" t="s">
        <v>16</v>
      </c>
      <c r="B1036" s="9" t="s">
        <v>383</v>
      </c>
      <c r="C1036" s="40">
        <v>814.33</v>
      </c>
      <c r="D1036" s="37" t="s">
        <v>29</v>
      </c>
      <c r="E1036" s="73"/>
      <c r="F1036" s="73">
        <f>C1036*E1036</f>
        <v>0</v>
      </c>
      <c r="G1036" s="24">
        <f>SUM(F1036)</f>
        <v>0</v>
      </c>
    </row>
    <row r="1037" spans="1:7" s="72" customFormat="1" x14ac:dyDescent="0.25">
      <c r="A1037" s="35"/>
      <c r="B1037" s="9"/>
      <c r="C1037" s="40"/>
      <c r="D1037" s="37"/>
      <c r="E1037" s="73"/>
      <c r="F1037" s="73"/>
      <c r="G1037" s="24"/>
    </row>
    <row r="1038" spans="1:7" s="72" customFormat="1" x14ac:dyDescent="0.25">
      <c r="A1038" s="35"/>
      <c r="B1038" s="126" t="s">
        <v>384</v>
      </c>
      <c r="C1038" s="126"/>
      <c r="D1038" s="126"/>
      <c r="E1038" s="126"/>
      <c r="F1038" s="70" t="s">
        <v>117</v>
      </c>
      <c r="G1038" s="24">
        <f>SUM(G1036)</f>
        <v>0</v>
      </c>
    </row>
    <row r="1039" spans="1:7" s="72" customFormat="1" x14ac:dyDescent="0.25">
      <c r="A1039" s="35"/>
      <c r="B1039" s="9"/>
      <c r="C1039" s="40"/>
      <c r="D1039" s="37"/>
      <c r="E1039" s="73"/>
      <c r="F1039" s="73"/>
      <c r="G1039" s="24"/>
    </row>
    <row r="1040" spans="1:7" s="41" customFormat="1" ht="15" customHeight="1" x14ac:dyDescent="0.25">
      <c r="A1040" s="85" t="s">
        <v>385</v>
      </c>
      <c r="B1040" s="46" t="s">
        <v>386</v>
      </c>
      <c r="C1040" s="76"/>
      <c r="D1040" s="76"/>
      <c r="E1040" s="77"/>
      <c r="F1040" s="70"/>
      <c r="G1040" s="24"/>
    </row>
    <row r="1041" spans="1:7" s="41" customFormat="1" ht="15" customHeight="1" x14ac:dyDescent="0.25">
      <c r="A1041" s="35" t="s">
        <v>14</v>
      </c>
      <c r="B1041" s="9" t="s">
        <v>387</v>
      </c>
      <c r="C1041" s="73">
        <v>1</v>
      </c>
      <c r="D1041" s="55" t="s">
        <v>388</v>
      </c>
      <c r="E1041" s="73"/>
      <c r="F1041" s="73">
        <f t="shared" ref="F1041:F1079" si="47">C1041*E1041</f>
        <v>0</v>
      </c>
      <c r="G1041" s="24"/>
    </row>
    <row r="1042" spans="1:7" s="41" customFormat="1" ht="15" customHeight="1" x14ac:dyDescent="0.25">
      <c r="A1042" s="35" t="s">
        <v>52</v>
      </c>
      <c r="B1042" s="9" t="s">
        <v>389</v>
      </c>
      <c r="C1042" s="73">
        <v>20</v>
      </c>
      <c r="D1042" s="55" t="s">
        <v>21</v>
      </c>
      <c r="E1042" s="73"/>
      <c r="F1042" s="73">
        <f t="shared" si="47"/>
        <v>0</v>
      </c>
      <c r="G1042" s="24"/>
    </row>
    <row r="1043" spans="1:7" s="41" customFormat="1" ht="30.75" customHeight="1" x14ac:dyDescent="0.25">
      <c r="A1043" s="35" t="s">
        <v>55</v>
      </c>
      <c r="B1043" s="9" t="s">
        <v>390</v>
      </c>
      <c r="C1043" s="73">
        <v>25</v>
      </c>
      <c r="D1043" s="55" t="s">
        <v>21</v>
      </c>
      <c r="E1043" s="73"/>
      <c r="F1043" s="73">
        <f t="shared" si="47"/>
        <v>0</v>
      </c>
      <c r="G1043" s="24"/>
    </row>
    <row r="1044" spans="1:7" s="41" customFormat="1" ht="34.5" customHeight="1" x14ac:dyDescent="0.25">
      <c r="A1044" s="35" t="s">
        <v>58</v>
      </c>
      <c r="B1044" s="9" t="s">
        <v>391</v>
      </c>
      <c r="C1044" s="73">
        <v>25</v>
      </c>
      <c r="D1044" s="55" t="s">
        <v>21</v>
      </c>
      <c r="E1044" s="73"/>
      <c r="F1044" s="73">
        <f t="shared" si="47"/>
        <v>0</v>
      </c>
      <c r="G1044" s="24"/>
    </row>
    <row r="1045" spans="1:7" s="41" customFormat="1" ht="15" customHeight="1" x14ac:dyDescent="0.25">
      <c r="A1045" s="35" t="s">
        <v>68</v>
      </c>
      <c r="B1045" s="39" t="s">
        <v>108</v>
      </c>
      <c r="C1045" s="73">
        <v>300</v>
      </c>
      <c r="D1045" s="55" t="s">
        <v>21</v>
      </c>
      <c r="E1045" s="73"/>
      <c r="F1045" s="73">
        <f t="shared" si="47"/>
        <v>0</v>
      </c>
      <c r="G1045" s="24"/>
    </row>
    <row r="1046" spans="1:7" s="41" customFormat="1" ht="15" customHeight="1" x14ac:dyDescent="0.25">
      <c r="A1046" s="35" t="s">
        <v>76</v>
      </c>
      <c r="B1046" s="39" t="s">
        <v>392</v>
      </c>
      <c r="C1046" s="73">
        <v>80</v>
      </c>
      <c r="D1046" s="55" t="s">
        <v>21</v>
      </c>
      <c r="E1046" s="73"/>
      <c r="F1046" s="73">
        <f t="shared" si="47"/>
        <v>0</v>
      </c>
      <c r="G1046" s="24"/>
    </row>
    <row r="1047" spans="1:7" s="41" customFormat="1" ht="15" customHeight="1" x14ac:dyDescent="0.25">
      <c r="A1047" s="35" t="s">
        <v>84</v>
      </c>
      <c r="B1047" s="39" t="s">
        <v>393</v>
      </c>
      <c r="C1047" s="73">
        <v>10</v>
      </c>
      <c r="D1047" s="55" t="s">
        <v>21</v>
      </c>
      <c r="E1047" s="73"/>
      <c r="F1047" s="73">
        <f t="shared" si="47"/>
        <v>0</v>
      </c>
      <c r="G1047" s="24"/>
    </row>
    <row r="1048" spans="1:7" s="41" customFormat="1" ht="15" customHeight="1" x14ac:dyDescent="0.25">
      <c r="A1048" s="35" t="s">
        <v>93</v>
      </c>
      <c r="B1048" s="39" t="s">
        <v>394</v>
      </c>
      <c r="C1048" s="73">
        <v>100</v>
      </c>
      <c r="D1048" s="55" t="s">
        <v>395</v>
      </c>
      <c r="E1048" s="73"/>
      <c r="F1048" s="73">
        <f t="shared" si="47"/>
        <v>0</v>
      </c>
      <c r="G1048" s="24"/>
    </row>
    <row r="1049" spans="1:7" s="41" customFormat="1" ht="15" customHeight="1" x14ac:dyDescent="0.25">
      <c r="A1049" s="35" t="s">
        <v>98</v>
      </c>
      <c r="B1049" s="39" t="s">
        <v>396</v>
      </c>
      <c r="C1049" s="73">
        <v>50</v>
      </c>
      <c r="D1049" s="55" t="s">
        <v>21</v>
      </c>
      <c r="E1049" s="73"/>
      <c r="F1049" s="73">
        <f t="shared" si="47"/>
        <v>0</v>
      </c>
      <c r="G1049" s="24"/>
    </row>
    <row r="1050" spans="1:7" s="41" customFormat="1" ht="15" customHeight="1" x14ac:dyDescent="0.25">
      <c r="A1050" s="35" t="s">
        <v>102</v>
      </c>
      <c r="B1050" s="39" t="s">
        <v>397</v>
      </c>
      <c r="C1050" s="73">
        <v>100</v>
      </c>
      <c r="D1050" s="55" t="s">
        <v>21</v>
      </c>
      <c r="E1050" s="73"/>
      <c r="F1050" s="73">
        <f t="shared" si="47"/>
        <v>0</v>
      </c>
      <c r="G1050" s="24"/>
    </row>
    <row r="1051" spans="1:7" s="41" customFormat="1" ht="15" customHeight="1" x14ac:dyDescent="0.25">
      <c r="A1051" s="35" t="s">
        <v>201</v>
      </c>
      <c r="B1051" s="39" t="s">
        <v>398</v>
      </c>
      <c r="C1051" s="73">
        <v>700</v>
      </c>
      <c r="D1051" s="55" t="s">
        <v>395</v>
      </c>
      <c r="E1051" s="73"/>
      <c r="F1051" s="73">
        <f t="shared" si="47"/>
        <v>0</v>
      </c>
      <c r="G1051" s="24"/>
    </row>
    <row r="1052" spans="1:7" s="41" customFormat="1" ht="15" customHeight="1" x14ac:dyDescent="0.25">
      <c r="A1052" s="35" t="s">
        <v>227</v>
      </c>
      <c r="B1052" s="39" t="s">
        <v>399</v>
      </c>
      <c r="C1052" s="73">
        <v>3000</v>
      </c>
      <c r="D1052" s="55" t="s">
        <v>395</v>
      </c>
      <c r="E1052" s="73"/>
      <c r="F1052" s="73">
        <f t="shared" si="47"/>
        <v>0</v>
      </c>
      <c r="G1052" s="24"/>
    </row>
    <row r="1053" spans="1:7" s="41" customFormat="1" ht="15" customHeight="1" x14ac:dyDescent="0.25">
      <c r="A1053" s="35" t="s">
        <v>400</v>
      </c>
      <c r="B1053" s="39" t="s">
        <v>401</v>
      </c>
      <c r="C1053" s="73">
        <v>3000</v>
      </c>
      <c r="D1053" s="55" t="s">
        <v>395</v>
      </c>
      <c r="E1053" s="73"/>
      <c r="F1053" s="73">
        <f t="shared" si="47"/>
        <v>0</v>
      </c>
      <c r="G1053" s="24"/>
    </row>
    <row r="1054" spans="1:7" s="41" customFormat="1" ht="15" customHeight="1" x14ac:dyDescent="0.25">
      <c r="A1054" s="35" t="s">
        <v>402</v>
      </c>
      <c r="B1054" s="39" t="s">
        <v>403</v>
      </c>
      <c r="C1054" s="73">
        <v>6000</v>
      </c>
      <c r="D1054" s="55" t="s">
        <v>395</v>
      </c>
      <c r="E1054" s="73"/>
      <c r="F1054" s="73">
        <f t="shared" si="47"/>
        <v>0</v>
      </c>
      <c r="G1054" s="24"/>
    </row>
    <row r="1055" spans="1:7" s="41" customFormat="1" ht="15" customHeight="1" x14ac:dyDescent="0.25">
      <c r="A1055" s="35" t="s">
        <v>404</v>
      </c>
      <c r="B1055" s="39" t="s">
        <v>405</v>
      </c>
      <c r="C1055" s="73">
        <v>6000</v>
      </c>
      <c r="D1055" s="55" t="s">
        <v>395</v>
      </c>
      <c r="E1055" s="73"/>
      <c r="F1055" s="73">
        <f t="shared" si="47"/>
        <v>0</v>
      </c>
      <c r="G1055" s="24"/>
    </row>
    <row r="1056" spans="1:7" s="41" customFormat="1" ht="15" customHeight="1" x14ac:dyDescent="0.25">
      <c r="A1056" s="35" t="s">
        <v>406</v>
      </c>
      <c r="B1056" s="39" t="s">
        <v>407</v>
      </c>
      <c r="C1056" s="73">
        <v>2500</v>
      </c>
      <c r="D1056" s="55" t="s">
        <v>395</v>
      </c>
      <c r="E1056" s="73"/>
      <c r="F1056" s="73">
        <f t="shared" si="47"/>
        <v>0</v>
      </c>
      <c r="G1056" s="24"/>
    </row>
    <row r="1057" spans="1:7" s="41" customFormat="1" ht="15" customHeight="1" x14ac:dyDescent="0.25">
      <c r="A1057" s="35" t="s">
        <v>408</v>
      </c>
      <c r="B1057" s="39" t="s">
        <v>409</v>
      </c>
      <c r="C1057" s="73">
        <v>50</v>
      </c>
      <c r="D1057" s="55" t="s">
        <v>21</v>
      </c>
      <c r="E1057" s="73"/>
      <c r="F1057" s="73">
        <f t="shared" si="47"/>
        <v>0</v>
      </c>
      <c r="G1057" s="24"/>
    </row>
    <row r="1058" spans="1:7" s="41" customFormat="1" ht="15" customHeight="1" x14ac:dyDescent="0.25">
      <c r="A1058" s="35" t="s">
        <v>410</v>
      </c>
      <c r="B1058" s="39" t="s">
        <v>411</v>
      </c>
      <c r="C1058" s="73">
        <v>15</v>
      </c>
      <c r="D1058" s="55" t="s">
        <v>21</v>
      </c>
      <c r="E1058" s="73"/>
      <c r="F1058" s="73">
        <f t="shared" si="47"/>
        <v>0</v>
      </c>
      <c r="G1058" s="24"/>
    </row>
    <row r="1059" spans="1:7" s="41" customFormat="1" ht="15" customHeight="1" x14ac:dyDescent="0.25">
      <c r="A1059" s="35" t="s">
        <v>412</v>
      </c>
      <c r="B1059" s="39" t="s">
        <v>413</v>
      </c>
      <c r="C1059" s="73">
        <v>20</v>
      </c>
      <c r="D1059" s="55" t="s">
        <v>21</v>
      </c>
      <c r="E1059" s="73"/>
      <c r="F1059" s="73">
        <f t="shared" si="47"/>
        <v>0</v>
      </c>
      <c r="G1059" s="24"/>
    </row>
    <row r="1060" spans="1:7" s="41" customFormat="1" ht="15" customHeight="1" x14ac:dyDescent="0.25">
      <c r="A1060" s="35" t="s">
        <v>414</v>
      </c>
      <c r="B1060" s="39" t="s">
        <v>415</v>
      </c>
      <c r="C1060" s="73">
        <v>50</v>
      </c>
      <c r="D1060" s="55" t="s">
        <v>21</v>
      </c>
      <c r="E1060" s="73"/>
      <c r="F1060" s="73">
        <f t="shared" si="47"/>
        <v>0</v>
      </c>
      <c r="G1060" s="24"/>
    </row>
    <row r="1061" spans="1:7" s="41" customFormat="1" ht="15" customHeight="1" x14ac:dyDescent="0.25">
      <c r="A1061" s="35" t="s">
        <v>416</v>
      </c>
      <c r="B1061" s="39" t="s">
        <v>417</v>
      </c>
      <c r="C1061" s="73">
        <v>30</v>
      </c>
      <c r="D1061" s="55" t="s">
        <v>21</v>
      </c>
      <c r="E1061" s="73"/>
      <c r="F1061" s="73">
        <f t="shared" si="47"/>
        <v>0</v>
      </c>
      <c r="G1061" s="24"/>
    </row>
    <row r="1062" spans="1:7" s="41" customFormat="1" ht="15" customHeight="1" x14ac:dyDescent="0.25">
      <c r="A1062" s="35" t="s">
        <v>418</v>
      </c>
      <c r="B1062" s="39" t="s">
        <v>419</v>
      </c>
      <c r="C1062" s="73">
        <v>30</v>
      </c>
      <c r="D1062" s="55" t="s">
        <v>21</v>
      </c>
      <c r="E1062" s="73"/>
      <c r="F1062" s="73">
        <f t="shared" si="47"/>
        <v>0</v>
      </c>
      <c r="G1062" s="24"/>
    </row>
    <row r="1063" spans="1:7" s="41" customFormat="1" ht="15" customHeight="1" x14ac:dyDescent="0.25">
      <c r="A1063" s="35" t="s">
        <v>420</v>
      </c>
      <c r="B1063" s="39" t="s">
        <v>421</v>
      </c>
      <c r="C1063" s="73">
        <v>100</v>
      </c>
      <c r="D1063" s="55" t="s">
        <v>21</v>
      </c>
      <c r="E1063" s="73"/>
      <c r="F1063" s="73">
        <f t="shared" si="47"/>
        <v>0</v>
      </c>
      <c r="G1063" s="24"/>
    </row>
    <row r="1064" spans="1:7" s="41" customFormat="1" ht="15" customHeight="1" x14ac:dyDescent="0.25">
      <c r="A1064" s="35" t="s">
        <v>422</v>
      </c>
      <c r="B1064" s="39" t="s">
        <v>423</v>
      </c>
      <c r="C1064" s="73">
        <v>100</v>
      </c>
      <c r="D1064" s="55" t="s">
        <v>21</v>
      </c>
      <c r="E1064" s="73"/>
      <c r="F1064" s="73">
        <f t="shared" si="47"/>
        <v>0</v>
      </c>
      <c r="G1064" s="24"/>
    </row>
    <row r="1065" spans="1:7" s="41" customFormat="1" ht="15" customHeight="1" x14ac:dyDescent="0.25">
      <c r="A1065" s="35" t="s">
        <v>424</v>
      </c>
      <c r="B1065" s="39" t="s">
        <v>425</v>
      </c>
      <c r="C1065" s="73">
        <v>100</v>
      </c>
      <c r="D1065" s="55" t="s">
        <v>21</v>
      </c>
      <c r="E1065" s="73"/>
      <c r="F1065" s="73">
        <f t="shared" si="47"/>
        <v>0</v>
      </c>
      <c r="G1065" s="24"/>
    </row>
    <row r="1066" spans="1:7" s="41" customFormat="1" ht="15" customHeight="1" x14ac:dyDescent="0.25">
      <c r="A1066" s="35" t="s">
        <v>426</v>
      </c>
      <c r="B1066" s="39" t="s">
        <v>427</v>
      </c>
      <c r="C1066" s="73">
        <v>12</v>
      </c>
      <c r="D1066" s="55" t="s">
        <v>21</v>
      </c>
      <c r="E1066" s="73"/>
      <c r="F1066" s="73">
        <f t="shared" si="47"/>
        <v>0</v>
      </c>
      <c r="G1066" s="24"/>
    </row>
    <row r="1067" spans="1:7" s="41" customFormat="1" ht="15" customHeight="1" x14ac:dyDescent="0.25">
      <c r="A1067" s="35" t="s">
        <v>428</v>
      </c>
      <c r="B1067" s="39" t="s">
        <v>429</v>
      </c>
      <c r="C1067" s="73">
        <v>4</v>
      </c>
      <c r="D1067" s="55" t="s">
        <v>21</v>
      </c>
      <c r="E1067" s="73"/>
      <c r="F1067" s="73">
        <f t="shared" si="47"/>
        <v>0</v>
      </c>
      <c r="G1067" s="24"/>
    </row>
    <row r="1068" spans="1:7" s="41" customFormat="1" ht="15" customHeight="1" x14ac:dyDescent="0.25">
      <c r="A1068" s="35" t="s">
        <v>430</v>
      </c>
      <c r="B1068" s="39" t="s">
        <v>431</v>
      </c>
      <c r="C1068" s="73">
        <v>10</v>
      </c>
      <c r="D1068" s="55" t="s">
        <v>21</v>
      </c>
      <c r="E1068" s="73"/>
      <c r="F1068" s="73">
        <f t="shared" si="47"/>
        <v>0</v>
      </c>
      <c r="G1068" s="24"/>
    </row>
    <row r="1069" spans="1:7" s="41" customFormat="1" ht="15" customHeight="1" x14ac:dyDescent="0.25">
      <c r="A1069" s="35" t="s">
        <v>432</v>
      </c>
      <c r="B1069" s="39" t="s">
        <v>433</v>
      </c>
      <c r="C1069" s="73">
        <v>30</v>
      </c>
      <c r="D1069" s="55" t="s">
        <v>21</v>
      </c>
      <c r="E1069" s="73"/>
      <c r="F1069" s="73">
        <f t="shared" si="47"/>
        <v>0</v>
      </c>
      <c r="G1069" s="24"/>
    </row>
    <row r="1070" spans="1:7" s="41" customFormat="1" ht="15" customHeight="1" x14ac:dyDescent="0.25">
      <c r="A1070" s="35" t="s">
        <v>434</v>
      </c>
      <c r="B1070" s="39" t="s">
        <v>435</v>
      </c>
      <c r="C1070" s="73">
        <v>50</v>
      </c>
      <c r="D1070" s="55" t="s">
        <v>21</v>
      </c>
      <c r="E1070" s="73"/>
      <c r="F1070" s="73">
        <f t="shared" si="47"/>
        <v>0</v>
      </c>
      <c r="G1070" s="24"/>
    </row>
    <row r="1071" spans="1:7" s="41" customFormat="1" ht="15" customHeight="1" x14ac:dyDescent="0.25">
      <c r="A1071" s="35" t="s">
        <v>436</v>
      </c>
      <c r="B1071" s="9" t="s">
        <v>437</v>
      </c>
      <c r="C1071" s="73">
        <v>44</v>
      </c>
      <c r="D1071" s="55" t="s">
        <v>21</v>
      </c>
      <c r="E1071" s="73"/>
      <c r="F1071" s="73">
        <f t="shared" si="47"/>
        <v>0</v>
      </c>
      <c r="G1071" s="24"/>
    </row>
    <row r="1072" spans="1:7" s="41" customFormat="1" ht="15" customHeight="1" x14ac:dyDescent="0.25">
      <c r="A1072" s="35" t="s">
        <v>438</v>
      </c>
      <c r="B1072" s="39" t="s">
        <v>439</v>
      </c>
      <c r="C1072" s="73">
        <v>1</v>
      </c>
      <c r="D1072" s="55" t="s">
        <v>21</v>
      </c>
      <c r="E1072" s="73"/>
      <c r="F1072" s="73">
        <f t="shared" si="47"/>
        <v>0</v>
      </c>
      <c r="G1072" s="24"/>
    </row>
    <row r="1073" spans="1:7" s="41" customFormat="1" ht="47.25" customHeight="1" x14ac:dyDescent="0.25">
      <c r="A1073" s="35" t="s">
        <v>440</v>
      </c>
      <c r="B1073" s="9" t="s">
        <v>441</v>
      </c>
      <c r="C1073" s="73">
        <v>1</v>
      </c>
      <c r="D1073" s="55" t="s">
        <v>21</v>
      </c>
      <c r="E1073" s="73"/>
      <c r="F1073" s="73">
        <f t="shared" si="47"/>
        <v>0</v>
      </c>
      <c r="G1073" s="24"/>
    </row>
    <row r="1074" spans="1:7" s="41" customFormat="1" ht="15" customHeight="1" x14ac:dyDescent="0.25">
      <c r="A1074" s="35" t="s">
        <v>442</v>
      </c>
      <c r="B1074" s="39" t="s">
        <v>443</v>
      </c>
      <c r="C1074" s="73">
        <v>1</v>
      </c>
      <c r="D1074" s="55" t="s">
        <v>395</v>
      </c>
      <c r="E1074" s="73"/>
      <c r="F1074" s="73">
        <f t="shared" si="47"/>
        <v>0</v>
      </c>
      <c r="G1074" s="24"/>
    </row>
    <row r="1075" spans="1:7" s="41" customFormat="1" ht="15" customHeight="1" x14ac:dyDescent="0.25">
      <c r="A1075" s="35" t="s">
        <v>444</v>
      </c>
      <c r="B1075" s="39" t="s">
        <v>445</v>
      </c>
      <c r="C1075" s="73">
        <v>300</v>
      </c>
      <c r="D1075" s="55" t="s">
        <v>395</v>
      </c>
      <c r="E1075" s="73"/>
      <c r="F1075" s="73">
        <f t="shared" si="47"/>
        <v>0</v>
      </c>
      <c r="G1075" s="24"/>
    </row>
    <row r="1076" spans="1:7" s="41" customFormat="1" ht="15" customHeight="1" x14ac:dyDescent="0.25">
      <c r="A1076" s="35" t="s">
        <v>446</v>
      </c>
      <c r="B1076" s="39" t="s">
        <v>447</v>
      </c>
      <c r="C1076" s="73">
        <v>6</v>
      </c>
      <c r="D1076" s="55" t="s">
        <v>21</v>
      </c>
      <c r="E1076" s="73"/>
      <c r="F1076" s="73">
        <f t="shared" si="47"/>
        <v>0</v>
      </c>
      <c r="G1076" s="24"/>
    </row>
    <row r="1077" spans="1:7" s="41" customFormat="1" ht="35.25" customHeight="1" x14ac:dyDescent="0.25">
      <c r="A1077" s="35" t="s">
        <v>448</v>
      </c>
      <c r="B1077" s="9" t="s">
        <v>449</v>
      </c>
      <c r="C1077" s="73">
        <v>7</v>
      </c>
      <c r="D1077" s="55" t="s">
        <v>21</v>
      </c>
      <c r="E1077" s="73"/>
      <c r="F1077" s="73">
        <f t="shared" si="47"/>
        <v>0</v>
      </c>
      <c r="G1077" s="24"/>
    </row>
    <row r="1078" spans="1:7" s="41" customFormat="1" ht="53.25" customHeight="1" x14ac:dyDescent="0.25">
      <c r="A1078" s="35" t="s">
        <v>450</v>
      </c>
      <c r="B1078" s="9" t="s">
        <v>451</v>
      </c>
      <c r="C1078" s="73">
        <v>1</v>
      </c>
      <c r="D1078" s="55" t="s">
        <v>21</v>
      </c>
      <c r="E1078" s="73"/>
      <c r="F1078" s="73">
        <f t="shared" si="47"/>
        <v>0</v>
      </c>
      <c r="G1078" s="24"/>
    </row>
    <row r="1079" spans="1:7" s="41" customFormat="1" ht="64.5" customHeight="1" x14ac:dyDescent="0.25">
      <c r="A1079" s="35" t="s">
        <v>452</v>
      </c>
      <c r="B1079" s="9" t="s">
        <v>453</v>
      </c>
      <c r="C1079" s="73">
        <v>2</v>
      </c>
      <c r="D1079" s="55" t="s">
        <v>21</v>
      </c>
      <c r="E1079" s="73"/>
      <c r="F1079" s="73">
        <f t="shared" si="47"/>
        <v>0</v>
      </c>
      <c r="G1079" s="24"/>
    </row>
    <row r="1080" spans="1:7" s="41" customFormat="1" ht="63" customHeight="1" x14ac:dyDescent="0.25">
      <c r="A1080" s="35" t="s">
        <v>454</v>
      </c>
      <c r="B1080" s="9" t="s">
        <v>455</v>
      </c>
      <c r="C1080" s="73">
        <v>1</v>
      </c>
      <c r="D1080" s="55" t="s">
        <v>21</v>
      </c>
      <c r="E1080" s="73"/>
      <c r="F1080" s="73">
        <f>C1080*E1080</f>
        <v>0</v>
      </c>
      <c r="G1080" s="24">
        <f>SUM(F1041:F1080)</f>
        <v>0</v>
      </c>
    </row>
    <row r="1081" spans="1:7" s="41" customFormat="1" ht="15" customHeight="1" x14ac:dyDescent="0.25">
      <c r="B1081" s="76"/>
      <c r="C1081" s="76"/>
      <c r="D1081" s="76"/>
      <c r="E1081" s="77"/>
      <c r="F1081" s="70"/>
      <c r="G1081" s="24"/>
    </row>
    <row r="1082" spans="1:7" s="41" customFormat="1" ht="15" customHeight="1" x14ac:dyDescent="0.25">
      <c r="B1082" s="126" t="s">
        <v>456</v>
      </c>
      <c r="C1082" s="126"/>
      <c r="D1082" s="126"/>
      <c r="E1082" s="126"/>
      <c r="F1082" s="70" t="s">
        <v>117</v>
      </c>
      <c r="G1082" s="24">
        <f>SUM(G1080)</f>
        <v>0</v>
      </c>
    </row>
    <row r="1083" spans="1:7" s="41" customFormat="1" ht="15" customHeight="1" x14ac:dyDescent="0.25">
      <c r="B1083" s="76"/>
      <c r="C1083" s="76"/>
      <c r="D1083" s="76"/>
      <c r="E1083" s="77"/>
      <c r="F1083" s="70"/>
      <c r="G1083" s="24"/>
    </row>
    <row r="1084" spans="1:7" s="41" customFormat="1" ht="15" customHeight="1" x14ac:dyDescent="0.25">
      <c r="B1084" s="76"/>
      <c r="C1084" s="76"/>
      <c r="D1084" s="76"/>
      <c r="E1084" s="77"/>
      <c r="F1084" s="70"/>
      <c r="G1084" s="24"/>
    </row>
    <row r="1085" spans="1:7" s="41" customFormat="1" ht="15" customHeight="1" x14ac:dyDescent="0.25">
      <c r="B1085" s="76"/>
      <c r="C1085" s="76"/>
      <c r="D1085" s="76"/>
      <c r="E1085" s="77"/>
      <c r="F1085" s="70"/>
      <c r="G1085" s="24"/>
    </row>
    <row r="1086" spans="1:7" s="91" customFormat="1" ht="12.75" customHeight="1" x14ac:dyDescent="0.25">
      <c r="A1086" s="86"/>
      <c r="B1086" s="87" t="s">
        <v>457</v>
      </c>
      <c r="C1086" s="88"/>
      <c r="D1086" s="88"/>
      <c r="E1086" s="88"/>
      <c r="F1086" s="89"/>
      <c r="G1086" s="90"/>
    </row>
    <row r="1087" spans="1:7" s="91" customFormat="1" ht="12.75" customHeight="1" x14ac:dyDescent="0.25">
      <c r="A1087" s="86"/>
      <c r="B1087" s="87"/>
      <c r="C1087" s="88"/>
      <c r="D1087" s="88"/>
      <c r="E1087" s="88"/>
      <c r="F1087" s="89"/>
      <c r="G1087" s="90"/>
    </row>
    <row r="1088" spans="1:7" s="91" customFormat="1" x14ac:dyDescent="0.25">
      <c r="A1088" s="86"/>
      <c r="B1088" s="134" t="s">
        <v>458</v>
      </c>
      <c r="C1088" s="134"/>
      <c r="D1088" s="134"/>
      <c r="E1088" s="92"/>
      <c r="F1088" s="70" t="s">
        <v>117</v>
      </c>
      <c r="G1088" s="90">
        <f>G127</f>
        <v>0</v>
      </c>
    </row>
    <row r="1089" spans="1:7" s="91" customFormat="1" x14ac:dyDescent="0.25">
      <c r="A1089" s="86"/>
      <c r="B1089" s="134" t="s">
        <v>459</v>
      </c>
      <c r="C1089" s="134"/>
      <c r="D1089" s="134"/>
      <c r="E1089" s="92"/>
      <c r="F1089" s="70" t="s">
        <v>117</v>
      </c>
      <c r="G1089" s="90">
        <f>G212</f>
        <v>0</v>
      </c>
    </row>
    <row r="1090" spans="1:7" s="91" customFormat="1" x14ac:dyDescent="0.25">
      <c r="A1090" s="86"/>
      <c r="B1090" s="134" t="s">
        <v>460</v>
      </c>
      <c r="C1090" s="134"/>
      <c r="D1090" s="134"/>
      <c r="E1090" s="92"/>
      <c r="F1090" s="70" t="s">
        <v>117</v>
      </c>
      <c r="G1090" s="90">
        <f>G307</f>
        <v>0</v>
      </c>
    </row>
    <row r="1091" spans="1:7" s="91" customFormat="1" x14ac:dyDescent="0.25">
      <c r="A1091" s="86"/>
      <c r="B1091" s="134" t="s">
        <v>461</v>
      </c>
      <c r="C1091" s="134"/>
      <c r="D1091" s="134"/>
      <c r="E1091" s="92"/>
      <c r="F1091" s="70" t="s">
        <v>117</v>
      </c>
      <c r="G1091" s="90">
        <f>G401</f>
        <v>0</v>
      </c>
    </row>
    <row r="1092" spans="1:7" s="91" customFormat="1" x14ac:dyDescent="0.25">
      <c r="A1092" s="86"/>
      <c r="B1092" s="134" t="s">
        <v>462</v>
      </c>
      <c r="C1092" s="134"/>
      <c r="D1092" s="134"/>
      <c r="E1092" s="92"/>
      <c r="F1092" s="70" t="s">
        <v>117</v>
      </c>
      <c r="G1092" s="90">
        <f>G501</f>
        <v>0</v>
      </c>
    </row>
    <row r="1093" spans="1:7" s="91" customFormat="1" x14ac:dyDescent="0.25">
      <c r="A1093" s="86"/>
      <c r="B1093" s="134" t="s">
        <v>463</v>
      </c>
      <c r="C1093" s="134"/>
      <c r="D1093" s="134"/>
      <c r="E1093" s="92"/>
      <c r="F1093" s="70" t="s">
        <v>117</v>
      </c>
      <c r="G1093" s="90">
        <f>G596</f>
        <v>0</v>
      </c>
    </row>
    <row r="1094" spans="1:7" s="91" customFormat="1" x14ac:dyDescent="0.25">
      <c r="A1094" s="86"/>
      <c r="B1094" s="134" t="s">
        <v>464</v>
      </c>
      <c r="C1094" s="134"/>
      <c r="D1094" s="134"/>
      <c r="E1094" s="92"/>
      <c r="F1094" s="70" t="s">
        <v>117</v>
      </c>
      <c r="G1094" s="90">
        <f>G679</f>
        <v>0</v>
      </c>
    </row>
    <row r="1095" spans="1:7" s="91" customFormat="1" x14ac:dyDescent="0.25">
      <c r="A1095" s="86"/>
      <c r="B1095" s="134" t="s">
        <v>465</v>
      </c>
      <c r="C1095" s="134"/>
      <c r="D1095" s="134"/>
      <c r="E1095" s="92"/>
      <c r="F1095" s="70" t="s">
        <v>117</v>
      </c>
      <c r="G1095" s="90">
        <f>G768</f>
        <v>0</v>
      </c>
    </row>
    <row r="1096" spans="1:7" s="91" customFormat="1" x14ac:dyDescent="0.25">
      <c r="A1096" s="86"/>
      <c r="B1096" s="134" t="s">
        <v>466</v>
      </c>
      <c r="C1096" s="134"/>
      <c r="D1096" s="134"/>
      <c r="E1096" s="92"/>
      <c r="F1096" s="70" t="s">
        <v>117</v>
      </c>
      <c r="G1096" s="90">
        <f>G827</f>
        <v>0</v>
      </c>
    </row>
    <row r="1097" spans="1:7" s="91" customFormat="1" x14ac:dyDescent="0.25">
      <c r="A1097" s="86"/>
      <c r="B1097" s="134" t="s">
        <v>467</v>
      </c>
      <c r="C1097" s="134"/>
      <c r="D1097" s="134"/>
      <c r="E1097" s="92"/>
      <c r="F1097" s="70" t="s">
        <v>117</v>
      </c>
      <c r="G1097" s="90">
        <f>G884</f>
        <v>0</v>
      </c>
    </row>
    <row r="1098" spans="1:7" s="91" customFormat="1" x14ac:dyDescent="0.25">
      <c r="A1098" s="86"/>
      <c r="B1098" s="134" t="s">
        <v>468</v>
      </c>
      <c r="C1098" s="134"/>
      <c r="D1098" s="134"/>
      <c r="E1098" s="92"/>
      <c r="F1098" s="70" t="s">
        <v>117</v>
      </c>
      <c r="G1098" s="90">
        <f>G925</f>
        <v>0</v>
      </c>
    </row>
    <row r="1099" spans="1:7" s="91" customFormat="1" x14ac:dyDescent="0.25">
      <c r="A1099" s="86"/>
      <c r="B1099" s="134" t="s">
        <v>469</v>
      </c>
      <c r="C1099" s="134"/>
      <c r="D1099" s="134"/>
      <c r="E1099" s="92"/>
      <c r="F1099" s="70" t="s">
        <v>117</v>
      </c>
      <c r="G1099" s="90">
        <f>G1003</f>
        <v>0</v>
      </c>
    </row>
    <row r="1100" spans="1:7" s="91" customFormat="1" x14ac:dyDescent="0.25">
      <c r="A1100" s="86"/>
      <c r="B1100" s="134" t="s">
        <v>470</v>
      </c>
      <c r="C1100" s="134"/>
      <c r="D1100" s="134"/>
      <c r="E1100" s="92"/>
      <c r="F1100" s="70" t="s">
        <v>117</v>
      </c>
      <c r="G1100" s="90">
        <f>G1033</f>
        <v>0</v>
      </c>
    </row>
    <row r="1101" spans="1:7" s="91" customFormat="1" x14ac:dyDescent="0.25">
      <c r="A1101" s="86"/>
      <c r="B1101" s="134" t="s">
        <v>384</v>
      </c>
      <c r="C1101" s="134"/>
      <c r="D1101" s="93"/>
      <c r="E1101" s="92"/>
      <c r="F1101" s="70" t="s">
        <v>117</v>
      </c>
      <c r="G1101" s="90">
        <f>G1038</f>
        <v>0</v>
      </c>
    </row>
    <row r="1102" spans="1:7" s="91" customFormat="1" ht="15" customHeight="1" x14ac:dyDescent="0.25">
      <c r="A1102" s="86"/>
      <c r="B1102" s="134" t="s">
        <v>471</v>
      </c>
      <c r="C1102" s="134"/>
      <c r="D1102" s="134"/>
      <c r="E1102" s="134"/>
      <c r="F1102" s="70" t="s">
        <v>117</v>
      </c>
      <c r="G1102" s="90">
        <f>G1082</f>
        <v>0</v>
      </c>
    </row>
    <row r="1103" spans="1:7" s="91" customFormat="1" x14ac:dyDescent="0.25">
      <c r="A1103" s="86"/>
      <c r="B1103" s="93"/>
      <c r="C1103" s="93"/>
      <c r="D1103" s="93"/>
      <c r="E1103" s="92"/>
      <c r="F1103" s="94"/>
      <c r="G1103" s="90"/>
    </row>
    <row r="1104" spans="1:7" s="91" customFormat="1" x14ac:dyDescent="0.25">
      <c r="A1104" s="86"/>
      <c r="B1104" s="93"/>
      <c r="C1104" s="93"/>
      <c r="D1104" s="93"/>
      <c r="E1104" s="92"/>
      <c r="F1104" s="94"/>
      <c r="G1104" s="90"/>
    </row>
    <row r="1105" spans="1:7" s="91" customFormat="1" x14ac:dyDescent="0.25">
      <c r="A1105" s="86"/>
      <c r="B1105" s="136" t="s">
        <v>472</v>
      </c>
      <c r="C1105" s="136"/>
      <c r="D1105" s="136"/>
      <c r="E1105" s="136"/>
      <c r="F1105" s="89" t="s">
        <v>117</v>
      </c>
      <c r="G1105" s="90">
        <f>SUM(G1088:G1102)</f>
        <v>0</v>
      </c>
    </row>
    <row r="1106" spans="1:7" s="91" customFormat="1" x14ac:dyDescent="0.25">
      <c r="A1106" s="86"/>
      <c r="B1106" s="88"/>
      <c r="C1106" s="88"/>
      <c r="D1106" s="88"/>
      <c r="E1106" s="88"/>
      <c r="F1106" s="89"/>
      <c r="G1106" s="90"/>
    </row>
    <row r="1107" spans="1:7" s="91" customFormat="1" x14ac:dyDescent="0.25">
      <c r="A1107" s="86"/>
      <c r="B1107" s="88"/>
      <c r="C1107" s="88"/>
      <c r="D1107" s="88"/>
      <c r="E1107" s="88"/>
      <c r="F1107" s="89"/>
      <c r="G1107" s="90"/>
    </row>
    <row r="1108" spans="1:7" s="91" customFormat="1" x14ac:dyDescent="0.25">
      <c r="A1108" s="86"/>
      <c r="B1108" s="88"/>
      <c r="C1108" s="88"/>
      <c r="D1108" s="88"/>
      <c r="E1108" s="88"/>
      <c r="F1108" s="89"/>
      <c r="G1108" s="90"/>
    </row>
    <row r="1109" spans="1:7" s="91" customFormat="1" x14ac:dyDescent="0.25">
      <c r="A1109" s="86"/>
      <c r="B1109" s="88"/>
      <c r="C1109" s="88"/>
      <c r="D1109" s="88"/>
      <c r="E1109" s="88"/>
      <c r="F1109" s="89"/>
      <c r="G1109" s="90"/>
    </row>
    <row r="1110" spans="1:7" s="91" customFormat="1" x14ac:dyDescent="0.25">
      <c r="A1110" s="86"/>
      <c r="B1110" s="88"/>
      <c r="C1110" s="88"/>
      <c r="D1110" s="88"/>
      <c r="E1110" s="88"/>
      <c r="F1110" s="89"/>
      <c r="G1110" s="90"/>
    </row>
    <row r="1111" spans="1:7" s="91" customFormat="1" x14ac:dyDescent="0.25">
      <c r="A1111" s="86"/>
      <c r="B1111" s="88"/>
      <c r="C1111" s="88"/>
      <c r="D1111" s="88"/>
      <c r="E1111" s="88"/>
      <c r="F1111" s="89"/>
      <c r="G1111" s="90"/>
    </row>
    <row r="1112" spans="1:7" s="91" customFormat="1" x14ac:dyDescent="0.25">
      <c r="A1112" s="86"/>
      <c r="B1112" s="88"/>
      <c r="C1112" s="88"/>
      <c r="D1112" s="88"/>
      <c r="E1112" s="88"/>
      <c r="F1112" s="89"/>
      <c r="G1112" s="90"/>
    </row>
    <row r="1113" spans="1:7" s="91" customFormat="1" x14ac:dyDescent="0.25">
      <c r="A1113" s="86"/>
      <c r="B1113" s="88"/>
      <c r="C1113" s="88"/>
      <c r="D1113" s="88"/>
      <c r="E1113" s="88"/>
      <c r="F1113" s="89"/>
      <c r="G1113" s="90"/>
    </row>
    <row r="1114" spans="1:7" s="91" customFormat="1" x14ac:dyDescent="0.25">
      <c r="A1114" s="86"/>
      <c r="B1114" s="88"/>
      <c r="C1114" s="88"/>
      <c r="D1114" s="88"/>
      <c r="E1114" s="88"/>
      <c r="F1114" s="89"/>
      <c r="G1114" s="90"/>
    </row>
    <row r="1115" spans="1:7" s="91" customFormat="1" x14ac:dyDescent="0.25">
      <c r="A1115" s="86"/>
      <c r="B1115" s="88"/>
      <c r="C1115" s="88"/>
      <c r="D1115" s="88"/>
      <c r="E1115" s="88"/>
      <c r="F1115" s="89"/>
      <c r="G1115" s="90"/>
    </row>
    <row r="1116" spans="1:7" s="91" customFormat="1" x14ac:dyDescent="0.25">
      <c r="A1116" s="86"/>
      <c r="B1116" s="88"/>
      <c r="C1116" s="88"/>
      <c r="D1116" s="88"/>
      <c r="E1116" s="88"/>
      <c r="F1116" s="89"/>
      <c r="G1116" s="90"/>
    </row>
    <row r="1117" spans="1:7" s="91" customFormat="1" x14ac:dyDescent="0.25">
      <c r="A1117" s="86"/>
      <c r="B1117" s="136" t="s">
        <v>472</v>
      </c>
      <c r="C1117" s="136"/>
      <c r="D1117" s="136"/>
      <c r="E1117" s="136"/>
      <c r="F1117" s="89" t="s">
        <v>117</v>
      </c>
      <c r="G1117" s="90">
        <f>G1105</f>
        <v>0</v>
      </c>
    </row>
    <row r="1118" spans="1:7" s="91" customFormat="1" x14ac:dyDescent="0.25">
      <c r="A1118" s="86"/>
      <c r="B1118" s="88"/>
      <c r="C1118" s="88"/>
      <c r="D1118" s="88"/>
      <c r="E1118" s="88"/>
      <c r="F1118" s="89"/>
      <c r="G1118" s="90"/>
    </row>
    <row r="1119" spans="1:7" s="91" customFormat="1" ht="14.25" customHeight="1" x14ac:dyDescent="0.25">
      <c r="A1119" s="86"/>
      <c r="B1119" s="88"/>
      <c r="C1119" s="88"/>
      <c r="D1119" s="88"/>
      <c r="E1119" s="88"/>
      <c r="F1119" s="89"/>
      <c r="G1119" s="90"/>
    </row>
    <row r="1120" spans="1:7" s="91" customFormat="1" x14ac:dyDescent="0.25">
      <c r="A1120" s="86"/>
      <c r="B1120" s="95" t="s">
        <v>473</v>
      </c>
      <c r="C1120" s="96"/>
      <c r="D1120" s="97"/>
      <c r="E1120" s="96"/>
      <c r="F1120" s="98"/>
      <c r="G1120" s="90"/>
    </row>
    <row r="1121" spans="1:7" s="91" customFormat="1" x14ac:dyDescent="0.25">
      <c r="A1121" s="86" t="s">
        <v>474</v>
      </c>
      <c r="B1121" s="99" t="s">
        <v>475</v>
      </c>
      <c r="C1121" s="96">
        <v>1</v>
      </c>
      <c r="D1121" s="97" t="s">
        <v>24</v>
      </c>
      <c r="E1121" s="96"/>
      <c r="F1121" s="98">
        <f>C1121*E1121</f>
        <v>0</v>
      </c>
      <c r="G1121" s="90">
        <f>SUM(F1121)</f>
        <v>0</v>
      </c>
    </row>
    <row r="1122" spans="1:7" s="91" customFormat="1" x14ac:dyDescent="0.25">
      <c r="A1122" s="86"/>
      <c r="B1122" s="99"/>
      <c r="C1122" s="96"/>
      <c r="D1122" s="97"/>
      <c r="E1122" s="96"/>
      <c r="F1122" s="98"/>
      <c r="G1122" s="90"/>
    </row>
    <row r="1123" spans="1:7" s="91" customFormat="1" x14ac:dyDescent="0.25">
      <c r="A1123" s="86"/>
      <c r="B1123" s="136" t="s">
        <v>476</v>
      </c>
      <c r="C1123" s="136"/>
      <c r="D1123" s="136"/>
      <c r="E1123" s="136"/>
      <c r="F1123" s="89" t="s">
        <v>117</v>
      </c>
      <c r="G1123" s="90">
        <f>SUM(G1121)</f>
        <v>0</v>
      </c>
    </row>
    <row r="1124" spans="1:7" s="91" customFormat="1" x14ac:dyDescent="0.25">
      <c r="A1124" s="86"/>
      <c r="B1124" s="88"/>
      <c r="C1124" s="88"/>
      <c r="D1124" s="88"/>
      <c r="E1124" s="88"/>
      <c r="F1124" s="89"/>
      <c r="G1124" s="90"/>
    </row>
    <row r="1125" spans="1:7" s="91" customFormat="1" x14ac:dyDescent="0.25">
      <c r="A1125" s="86"/>
      <c r="B1125" s="88"/>
      <c r="C1125" s="88"/>
      <c r="D1125" s="88"/>
      <c r="E1125" s="88"/>
      <c r="F1125" s="89"/>
      <c r="G1125" s="90"/>
    </row>
    <row r="1126" spans="1:7" s="91" customFormat="1" x14ac:dyDescent="0.25">
      <c r="A1126" s="86"/>
      <c r="B1126" s="88"/>
      <c r="C1126" s="88"/>
      <c r="D1126" s="88"/>
      <c r="E1126" s="88"/>
      <c r="F1126" s="89"/>
      <c r="G1126" s="90"/>
    </row>
    <row r="1127" spans="1:7" s="91" customFormat="1" x14ac:dyDescent="0.25">
      <c r="A1127" s="86"/>
      <c r="B1127" s="136" t="s">
        <v>477</v>
      </c>
      <c r="C1127" s="136"/>
      <c r="D1127" s="136"/>
      <c r="E1127" s="136"/>
      <c r="F1127" s="89" t="s">
        <v>117</v>
      </c>
      <c r="G1127" s="90">
        <f>G1105+G1123</f>
        <v>0</v>
      </c>
    </row>
    <row r="1128" spans="1:7" s="91" customFormat="1" x14ac:dyDescent="0.25">
      <c r="A1128" s="86"/>
      <c r="B1128" s="88"/>
      <c r="C1128" s="88"/>
      <c r="D1128" s="88"/>
      <c r="E1128" s="88"/>
      <c r="F1128" s="89"/>
      <c r="G1128" s="90"/>
    </row>
    <row r="1129" spans="1:7" s="91" customFormat="1" x14ac:dyDescent="0.25">
      <c r="A1129" s="86"/>
      <c r="B1129" s="88"/>
      <c r="C1129" s="88"/>
      <c r="D1129" s="88"/>
      <c r="E1129" s="88"/>
      <c r="F1129" s="89"/>
      <c r="G1129" s="90"/>
    </row>
    <row r="1130" spans="1:7" s="91" customFormat="1" x14ac:dyDescent="0.25">
      <c r="A1130" s="86"/>
      <c r="B1130" s="88"/>
      <c r="C1130" s="88"/>
      <c r="D1130" s="88"/>
      <c r="E1130" s="88"/>
      <c r="F1130" s="89"/>
      <c r="G1130" s="90"/>
    </row>
    <row r="1131" spans="1:7" s="91" customFormat="1" x14ac:dyDescent="0.25">
      <c r="A1131" s="5"/>
      <c r="B1131" s="100" t="s">
        <v>478</v>
      </c>
      <c r="C1131" s="6"/>
      <c r="D1131" s="101"/>
      <c r="E1131" s="6"/>
      <c r="F1131" s="6"/>
      <c r="G1131" s="2"/>
    </row>
    <row r="1132" spans="1:7" s="91" customFormat="1" x14ac:dyDescent="0.25">
      <c r="A1132" s="5"/>
      <c r="B1132" s="135" t="s">
        <v>479</v>
      </c>
      <c r="C1132" s="135"/>
      <c r="D1132" s="102"/>
      <c r="E1132" s="103">
        <v>0.1</v>
      </c>
      <c r="F1132" s="104"/>
      <c r="G1132" s="2">
        <f t="shared" ref="G1132:G1139" si="48">$G$1127*E1132</f>
        <v>0</v>
      </c>
    </row>
    <row r="1133" spans="1:7" s="91" customFormat="1" x14ac:dyDescent="0.25">
      <c r="A1133" s="5"/>
      <c r="B1133" s="135" t="s">
        <v>480</v>
      </c>
      <c r="C1133" s="135"/>
      <c r="D1133" s="102"/>
      <c r="E1133" s="103">
        <v>0.1</v>
      </c>
      <c r="F1133" s="104"/>
      <c r="G1133" s="2">
        <f t="shared" si="48"/>
        <v>0</v>
      </c>
    </row>
    <row r="1134" spans="1:7" s="106" customFormat="1" x14ac:dyDescent="0.25">
      <c r="A1134" s="105"/>
      <c r="B1134" s="45" t="s">
        <v>481</v>
      </c>
      <c r="C1134" s="104"/>
      <c r="D1134" s="102"/>
      <c r="E1134" s="103">
        <v>0.05</v>
      </c>
      <c r="F1134" s="104"/>
      <c r="G1134" s="2">
        <f t="shared" si="48"/>
        <v>0</v>
      </c>
    </row>
    <row r="1135" spans="1:7" s="91" customFormat="1" x14ac:dyDescent="0.25">
      <c r="A1135" s="5"/>
      <c r="B1135" s="135" t="s">
        <v>482</v>
      </c>
      <c r="C1135" s="135"/>
      <c r="D1135" s="102"/>
      <c r="E1135" s="103">
        <v>4.4999999999999998E-2</v>
      </c>
      <c r="F1135" s="104"/>
      <c r="G1135" s="2">
        <f t="shared" si="48"/>
        <v>0</v>
      </c>
    </row>
    <row r="1136" spans="1:7" s="91" customFormat="1" x14ac:dyDescent="0.25">
      <c r="A1136" s="5"/>
      <c r="B1136" s="135" t="s">
        <v>483</v>
      </c>
      <c r="C1136" s="135"/>
      <c r="D1136" s="102"/>
      <c r="E1136" s="103">
        <v>0.03</v>
      </c>
      <c r="F1136" s="104"/>
      <c r="G1136" s="2">
        <f t="shared" si="48"/>
        <v>0</v>
      </c>
    </row>
    <row r="1137" spans="1:11" s="91" customFormat="1" x14ac:dyDescent="0.25">
      <c r="A1137" s="5"/>
      <c r="B1137" s="135" t="s">
        <v>484</v>
      </c>
      <c r="C1137" s="135"/>
      <c r="D1137" s="102"/>
      <c r="E1137" s="103">
        <v>1.4999999999999999E-2</v>
      </c>
      <c r="F1137" s="104"/>
      <c r="G1137" s="2">
        <f t="shared" si="48"/>
        <v>0</v>
      </c>
    </row>
    <row r="1138" spans="1:11" s="91" customFormat="1" x14ac:dyDescent="0.25">
      <c r="A1138" s="5"/>
      <c r="B1138" s="135" t="s">
        <v>485</v>
      </c>
      <c r="C1138" s="135"/>
      <c r="D1138" s="102"/>
      <c r="E1138" s="103">
        <v>0.01</v>
      </c>
      <c r="F1138" s="104"/>
      <c r="G1138" s="2">
        <f t="shared" si="48"/>
        <v>0</v>
      </c>
      <c r="K1138" s="107"/>
    </row>
    <row r="1139" spans="1:11" s="107" customFormat="1" x14ac:dyDescent="0.25">
      <c r="A1139" s="5"/>
      <c r="B1139" s="135" t="s">
        <v>486</v>
      </c>
      <c r="C1139" s="135"/>
      <c r="D1139" s="102"/>
      <c r="E1139" s="103">
        <v>1E-3</v>
      </c>
      <c r="F1139" s="104"/>
      <c r="G1139" s="2">
        <f t="shared" si="48"/>
        <v>0</v>
      </c>
      <c r="K1139" s="91"/>
    </row>
    <row r="1140" spans="1:11" s="91" customFormat="1" x14ac:dyDescent="0.25">
      <c r="A1140" s="5"/>
      <c r="B1140" s="135" t="s">
        <v>487</v>
      </c>
      <c r="C1140" s="135"/>
      <c r="D1140" s="102"/>
      <c r="E1140" s="103">
        <v>0.18</v>
      </c>
      <c r="F1140" s="104"/>
      <c r="G1140" s="2">
        <f>G1132*E1140</f>
        <v>0</v>
      </c>
    </row>
    <row r="1141" spans="1:11" s="91" customFormat="1" x14ac:dyDescent="0.25">
      <c r="A1141" s="5"/>
      <c r="B1141" s="108" t="s">
        <v>504</v>
      </c>
      <c r="C1141" s="108"/>
      <c r="D1141" s="102"/>
      <c r="E1141" s="103" t="s">
        <v>505</v>
      </c>
      <c r="F1141" s="104"/>
      <c r="G1141" s="2">
        <v>0</v>
      </c>
    </row>
    <row r="1142" spans="1:11" s="91" customFormat="1" x14ac:dyDescent="0.25">
      <c r="A1142" s="5"/>
      <c r="B1142" s="108"/>
      <c r="C1142" s="108"/>
      <c r="D1142" s="102"/>
      <c r="E1142" s="103"/>
      <c r="F1142" s="104"/>
      <c r="G1142" s="2"/>
    </row>
    <row r="1143" spans="1:11" s="91" customFormat="1" x14ac:dyDescent="0.25">
      <c r="A1143" s="5"/>
      <c r="B1143" s="136" t="s">
        <v>488</v>
      </c>
      <c r="C1143" s="136"/>
      <c r="D1143" s="136"/>
      <c r="E1143" s="136"/>
      <c r="F1143" s="2" t="s">
        <v>117</v>
      </c>
      <c r="G1143" s="2">
        <f>SUM(G1132:G1142)</f>
        <v>0</v>
      </c>
    </row>
    <row r="1144" spans="1:11" s="91" customFormat="1" x14ac:dyDescent="0.25">
      <c r="A1144" s="5"/>
      <c r="B1144" s="88"/>
      <c r="C1144" s="88"/>
      <c r="D1144" s="88"/>
      <c r="E1144" s="88"/>
      <c r="F1144" s="2"/>
      <c r="G1144" s="2"/>
    </row>
    <row r="1145" spans="1:11" s="91" customFormat="1" x14ac:dyDescent="0.25">
      <c r="A1145" s="5"/>
      <c r="B1145" s="88"/>
      <c r="C1145" s="88"/>
      <c r="D1145" s="88"/>
      <c r="E1145" s="88"/>
      <c r="F1145" s="2"/>
      <c r="G1145" s="2"/>
    </row>
    <row r="1146" spans="1:11" s="91" customFormat="1" x14ac:dyDescent="0.25">
      <c r="A1146" s="5"/>
      <c r="B1146" s="138" t="s">
        <v>489</v>
      </c>
      <c r="C1146" s="138"/>
      <c r="D1146" s="138"/>
      <c r="E1146" s="138"/>
      <c r="F1146" s="2" t="s">
        <v>117</v>
      </c>
      <c r="G1146" s="2">
        <f>G1143+G1127</f>
        <v>0</v>
      </c>
    </row>
    <row r="1147" spans="1:11" s="91" customFormat="1" x14ac:dyDescent="0.25">
      <c r="A1147" s="5"/>
      <c r="B1147" s="88"/>
      <c r="C1147" s="88"/>
      <c r="D1147" s="88"/>
      <c r="E1147" s="88"/>
      <c r="F1147" s="2"/>
      <c r="G1147" s="2"/>
    </row>
    <row r="1148" spans="1:11" s="91" customFormat="1" x14ac:dyDescent="0.25">
      <c r="A1148" s="5"/>
      <c r="B1148" s="88"/>
      <c r="C1148" s="88"/>
      <c r="D1148" s="88"/>
      <c r="E1148" s="88"/>
      <c r="F1148" s="2"/>
      <c r="G1148" s="2"/>
    </row>
    <row r="1149" spans="1:11" s="91" customFormat="1" x14ac:dyDescent="0.25">
      <c r="A1149" s="5"/>
      <c r="B1149" s="88"/>
      <c r="C1149" s="88"/>
      <c r="D1149" s="88"/>
      <c r="E1149" s="88"/>
      <c r="F1149" s="2"/>
      <c r="G1149" s="2"/>
    </row>
    <row r="1150" spans="1:11" s="91" customFormat="1" x14ac:dyDescent="0.25">
      <c r="A1150" s="5"/>
      <c r="B1150" s="88"/>
      <c r="C1150" s="88"/>
      <c r="D1150" s="88"/>
      <c r="E1150" s="88"/>
      <c r="F1150" s="2"/>
      <c r="G1150" s="2"/>
    </row>
    <row r="1151" spans="1:11" s="91" customFormat="1" x14ac:dyDescent="0.25">
      <c r="A1151" s="5"/>
      <c r="B1151" s="88"/>
      <c r="C1151" s="88"/>
      <c r="D1151" s="88"/>
      <c r="E1151" s="88"/>
      <c r="F1151" s="2"/>
      <c r="G1151" s="2"/>
    </row>
    <row r="1152" spans="1:11" s="91" customFormat="1" x14ac:dyDescent="0.25">
      <c r="A1152" s="5"/>
      <c r="B1152" s="88"/>
      <c r="C1152" s="88"/>
      <c r="D1152" s="88"/>
      <c r="E1152" s="88"/>
      <c r="F1152" s="2"/>
      <c r="G1152" s="2"/>
    </row>
    <row r="1153" spans="1:11" s="91" customFormat="1" x14ac:dyDescent="0.25">
      <c r="A1153" s="5"/>
      <c r="B1153" s="88"/>
      <c r="C1153" s="88"/>
      <c r="D1153" s="88"/>
      <c r="E1153" s="88"/>
      <c r="F1153" s="2"/>
      <c r="G1153" s="2"/>
    </row>
    <row r="1154" spans="1:11" s="91" customFormat="1" x14ac:dyDescent="0.25">
      <c r="A1154" s="5"/>
      <c r="B1154" s="88"/>
      <c r="C1154" s="88"/>
      <c r="D1154" s="88"/>
      <c r="E1154" s="88"/>
      <c r="F1154" s="2"/>
      <c r="G1154" s="2"/>
    </row>
    <row r="1155" spans="1:11" s="91" customFormat="1" x14ac:dyDescent="0.25">
      <c r="A1155" s="5"/>
      <c r="B1155" s="88"/>
      <c r="C1155" s="88"/>
      <c r="D1155" s="88"/>
      <c r="E1155" s="88"/>
      <c r="F1155" s="2"/>
      <c r="G1155" s="2"/>
    </row>
    <row r="1156" spans="1:11" s="91" customFormat="1" x14ac:dyDescent="0.25">
      <c r="A1156" s="5"/>
      <c r="B1156" s="88"/>
      <c r="C1156" s="88"/>
      <c r="D1156" s="88"/>
      <c r="E1156" s="88"/>
      <c r="F1156" s="2"/>
      <c r="G1156" s="2"/>
    </row>
    <row r="1157" spans="1:11" s="91" customFormat="1" x14ac:dyDescent="0.25">
      <c r="A1157" s="5"/>
      <c r="B1157" s="88"/>
      <c r="C1157" s="88"/>
      <c r="D1157" s="88"/>
      <c r="E1157" s="88"/>
      <c r="F1157" s="2"/>
      <c r="G1157" s="2"/>
    </row>
    <row r="1158" spans="1:11" s="91" customFormat="1" x14ac:dyDescent="0.25">
      <c r="A1158" s="5"/>
      <c r="B1158" s="138" t="s">
        <v>489</v>
      </c>
      <c r="C1158" s="138"/>
      <c r="D1158" s="138"/>
      <c r="E1158" s="138"/>
      <c r="F1158" s="2" t="s">
        <v>117</v>
      </c>
      <c r="G1158" s="2">
        <f>G1146</f>
        <v>0</v>
      </c>
    </row>
    <row r="1159" spans="1:11" s="91" customFormat="1" x14ac:dyDescent="0.25">
      <c r="A1159" s="5"/>
      <c r="B1159" s="109"/>
      <c r="C1159" s="109"/>
      <c r="D1159" s="109"/>
      <c r="E1159" s="109"/>
      <c r="F1159" s="2"/>
      <c r="G1159" s="2"/>
    </row>
    <row r="1160" spans="1:11" s="91" customFormat="1" x14ac:dyDescent="0.25">
      <c r="A1160" s="5"/>
      <c r="B1160" s="109"/>
      <c r="C1160" s="109"/>
      <c r="D1160" s="109"/>
      <c r="E1160" s="109"/>
      <c r="F1160" s="2"/>
      <c r="G1160" s="2"/>
    </row>
    <row r="1161" spans="1:11" x14ac:dyDescent="0.25">
      <c r="A1161" s="86"/>
      <c r="B1161" s="109"/>
      <c r="C1161" s="109"/>
      <c r="D1161" s="109"/>
      <c r="E1161" s="110"/>
      <c r="F1161" s="2"/>
      <c r="G1161" s="2"/>
    </row>
    <row r="1162" spans="1:11" ht="32.25" customHeight="1" x14ac:dyDescent="0.25">
      <c r="A1162" s="86" t="s">
        <v>490</v>
      </c>
      <c r="B1162" s="137" t="s">
        <v>491</v>
      </c>
      <c r="C1162" s="137"/>
      <c r="D1162" s="137"/>
      <c r="E1162" s="137"/>
      <c r="F1162" s="137"/>
      <c r="G1162" s="137"/>
    </row>
    <row r="1163" spans="1:11" ht="31.5" customHeight="1" x14ac:dyDescent="0.25">
      <c r="A1163" s="86" t="s">
        <v>492</v>
      </c>
      <c r="B1163" s="137" t="s">
        <v>494</v>
      </c>
      <c r="C1163" s="137"/>
      <c r="D1163" s="137"/>
      <c r="E1163" s="137"/>
      <c r="F1163" s="137"/>
      <c r="G1163" s="137"/>
    </row>
    <row r="1164" spans="1:11" ht="31.5" customHeight="1" x14ac:dyDescent="0.25">
      <c r="A1164" s="86" t="s">
        <v>493</v>
      </c>
      <c r="B1164" s="137" t="s">
        <v>496</v>
      </c>
      <c r="C1164" s="137"/>
      <c r="D1164" s="137"/>
      <c r="E1164" s="137"/>
      <c r="F1164" s="137"/>
      <c r="G1164" s="137"/>
    </row>
    <row r="1165" spans="1:11" x14ac:dyDescent="0.25">
      <c r="A1165" s="111" t="s">
        <v>495</v>
      </c>
      <c r="B1165" s="139" t="s">
        <v>498</v>
      </c>
      <c r="C1165" s="139"/>
      <c r="D1165" s="139"/>
      <c r="E1165" s="139"/>
      <c r="F1165" s="139"/>
      <c r="G1165" s="139"/>
    </row>
    <row r="1166" spans="1:11" x14ac:dyDescent="0.25">
      <c r="A1166" s="111" t="s">
        <v>497</v>
      </c>
      <c r="B1166" s="139" t="s">
        <v>499</v>
      </c>
      <c r="C1166" s="139"/>
      <c r="D1166" s="139"/>
      <c r="E1166" s="139"/>
      <c r="F1166" s="139"/>
      <c r="G1166" s="139"/>
    </row>
    <row r="1167" spans="1:11" x14ac:dyDescent="0.25">
      <c r="A1167" s="104"/>
      <c r="B1167" s="112"/>
      <c r="C1167" s="112"/>
      <c r="D1167" s="112"/>
      <c r="E1167" s="112"/>
      <c r="F1167" s="112"/>
      <c r="G1167" s="112"/>
    </row>
    <row r="1168" spans="1:11" s="113" customFormat="1" x14ac:dyDescent="0.25">
      <c r="A1168" s="115"/>
      <c r="B1168" s="115"/>
      <c r="C1168" s="115"/>
      <c r="D1168" s="115"/>
      <c r="E1168" s="115"/>
      <c r="F1168" s="115"/>
      <c r="G1168" s="115"/>
      <c r="K1168" s="114"/>
    </row>
    <row r="1169" spans="1:179" x14ac:dyDescent="0.25">
      <c r="A1169" s="116"/>
      <c r="B1169" s="115"/>
      <c r="C1169" s="115"/>
      <c r="D1169" s="115"/>
      <c r="E1169" s="115"/>
      <c r="F1169" s="115"/>
      <c r="G1169" s="117"/>
      <c r="H1169" s="114"/>
      <c r="I1169" s="114"/>
      <c r="J1169" s="114"/>
      <c r="K1169" s="114"/>
      <c r="L1169" s="114"/>
      <c r="M1169" s="114"/>
      <c r="N1169" s="114"/>
      <c r="O1169" s="114"/>
      <c r="P1169" s="114"/>
      <c r="Q1169" s="114"/>
      <c r="R1169" s="114"/>
      <c r="S1169" s="114"/>
      <c r="T1169" s="114"/>
      <c r="U1169" s="114"/>
      <c r="V1169" s="114"/>
      <c r="W1169" s="114"/>
      <c r="X1169" s="114"/>
      <c r="Y1169" s="114"/>
      <c r="Z1169" s="114"/>
      <c r="AA1169" s="114"/>
      <c r="AB1169" s="114"/>
      <c r="AC1169" s="114"/>
      <c r="AD1169" s="114"/>
      <c r="AE1169" s="114"/>
      <c r="AF1169" s="114"/>
      <c r="AG1169" s="114"/>
      <c r="AH1169" s="114"/>
      <c r="AI1169" s="114"/>
      <c r="AJ1169" s="114"/>
      <c r="AK1169" s="114"/>
      <c r="AL1169" s="114"/>
      <c r="AM1169" s="114"/>
      <c r="AN1169" s="114"/>
      <c r="AO1169" s="114"/>
      <c r="AP1169" s="114"/>
      <c r="AQ1169" s="114"/>
      <c r="AR1169" s="114"/>
      <c r="AS1169" s="114"/>
      <c r="AT1169" s="114"/>
      <c r="AU1169" s="114"/>
      <c r="AV1169" s="114"/>
      <c r="AW1169" s="114"/>
      <c r="AX1169" s="114"/>
      <c r="AY1169" s="114"/>
      <c r="AZ1169" s="114"/>
      <c r="BA1169" s="114"/>
      <c r="BB1169" s="114"/>
      <c r="BC1169" s="114"/>
      <c r="BD1169" s="114"/>
      <c r="BE1169" s="114"/>
      <c r="BF1169" s="114"/>
      <c r="BG1169" s="114"/>
      <c r="BH1169" s="114"/>
      <c r="BI1169" s="114"/>
      <c r="BJ1169" s="114"/>
      <c r="BK1169" s="114"/>
      <c r="BL1169" s="114"/>
      <c r="BM1169" s="114"/>
      <c r="BN1169" s="114"/>
      <c r="BO1169" s="114"/>
      <c r="BP1169" s="114"/>
      <c r="BQ1169" s="114"/>
      <c r="BR1169" s="114"/>
      <c r="BS1169" s="114"/>
      <c r="BT1169" s="114"/>
      <c r="BU1169" s="114"/>
      <c r="BV1169" s="114"/>
      <c r="BW1169" s="114"/>
      <c r="BX1169" s="114"/>
      <c r="BY1169" s="114"/>
      <c r="BZ1169" s="114"/>
      <c r="CA1169" s="114"/>
      <c r="CB1169" s="114"/>
      <c r="CC1169" s="114"/>
      <c r="CD1169" s="114"/>
      <c r="CE1169" s="114"/>
      <c r="CF1169" s="114"/>
      <c r="CG1169" s="114"/>
      <c r="CH1169" s="114"/>
      <c r="CI1169" s="114"/>
      <c r="CJ1169" s="114"/>
      <c r="CK1169" s="114"/>
      <c r="CL1169" s="114"/>
      <c r="CM1169" s="114"/>
      <c r="CN1169" s="114"/>
      <c r="CO1169" s="114"/>
      <c r="CP1169" s="114"/>
      <c r="CQ1169" s="114"/>
      <c r="CR1169" s="114"/>
      <c r="CS1169" s="114"/>
      <c r="CT1169" s="114"/>
      <c r="CU1169" s="114"/>
      <c r="CV1169" s="114"/>
      <c r="CW1169" s="114"/>
      <c r="CX1169" s="114"/>
      <c r="CY1169" s="114"/>
      <c r="CZ1169" s="114"/>
      <c r="DA1169" s="114"/>
      <c r="DB1169" s="114"/>
      <c r="DC1169" s="114"/>
      <c r="DD1169" s="114"/>
      <c r="DE1169" s="114"/>
      <c r="DF1169" s="114"/>
      <c r="DG1169" s="114"/>
      <c r="DH1169" s="114"/>
      <c r="DI1169" s="114"/>
      <c r="DJ1169" s="114"/>
      <c r="DK1169" s="114"/>
      <c r="DL1169" s="114"/>
      <c r="DM1169" s="114"/>
      <c r="DN1169" s="114"/>
      <c r="DO1169" s="114"/>
      <c r="DP1169" s="114"/>
      <c r="DQ1169" s="114"/>
      <c r="DR1169" s="114"/>
      <c r="DS1169" s="114"/>
      <c r="DT1169" s="114"/>
      <c r="DU1169" s="114"/>
      <c r="DV1169" s="114"/>
      <c r="DW1169" s="114"/>
      <c r="DX1169" s="114"/>
      <c r="DY1169" s="114"/>
      <c r="DZ1169" s="114"/>
      <c r="EA1169" s="114"/>
      <c r="EB1169" s="114"/>
      <c r="EC1169" s="114"/>
      <c r="ED1169" s="114"/>
      <c r="EE1169" s="114"/>
      <c r="EF1169" s="114"/>
      <c r="EG1169" s="114"/>
      <c r="EH1169" s="114"/>
      <c r="EI1169" s="114"/>
      <c r="EJ1169" s="114"/>
      <c r="EK1169" s="114"/>
      <c r="EL1169" s="114"/>
      <c r="EM1169" s="114"/>
      <c r="EN1169" s="114"/>
      <c r="EO1169" s="114"/>
      <c r="EP1169" s="114"/>
      <c r="EQ1169" s="114"/>
      <c r="ER1169" s="114"/>
      <c r="ES1169" s="114"/>
      <c r="ET1169" s="114"/>
      <c r="EU1169" s="114"/>
      <c r="EV1169" s="114"/>
      <c r="EW1169" s="114"/>
      <c r="EX1169" s="114"/>
      <c r="EY1169" s="114"/>
      <c r="EZ1169" s="114"/>
      <c r="FA1169" s="114"/>
      <c r="FB1169" s="114"/>
      <c r="FC1169" s="114"/>
      <c r="FD1169" s="114"/>
      <c r="FE1169" s="114"/>
      <c r="FF1169" s="114"/>
      <c r="FG1169" s="114"/>
      <c r="FH1169" s="114"/>
      <c r="FI1169" s="114"/>
      <c r="FJ1169" s="114"/>
      <c r="FK1169" s="114"/>
      <c r="FL1169" s="114"/>
      <c r="FM1169" s="114"/>
      <c r="FN1169" s="114"/>
      <c r="FO1169" s="114"/>
      <c r="FP1169" s="114"/>
      <c r="FQ1169" s="114"/>
      <c r="FR1169" s="114"/>
      <c r="FS1169" s="114"/>
      <c r="FT1169" s="114"/>
      <c r="FU1169" s="114"/>
      <c r="FV1169" s="114"/>
      <c r="FW1169" s="114"/>
    </row>
    <row r="1170" spans="1:179" x14ac:dyDescent="0.25">
      <c r="A1170" s="140" t="s">
        <v>500</v>
      </c>
      <c r="B1170" s="140"/>
      <c r="C1170" s="118"/>
      <c r="D1170" s="119"/>
      <c r="E1170" s="118"/>
      <c r="F1170" s="118"/>
      <c r="G1170" s="120"/>
      <c r="H1170" s="114"/>
      <c r="I1170" s="114"/>
      <c r="J1170" s="114"/>
      <c r="K1170" s="114"/>
      <c r="L1170" s="114"/>
      <c r="M1170" s="114"/>
      <c r="N1170" s="114"/>
      <c r="O1170" s="114"/>
      <c r="P1170" s="114"/>
      <c r="Q1170" s="114"/>
      <c r="R1170" s="114"/>
      <c r="S1170" s="114"/>
      <c r="T1170" s="114"/>
      <c r="U1170" s="114"/>
      <c r="V1170" s="114"/>
      <c r="W1170" s="114"/>
      <c r="X1170" s="114"/>
      <c r="Y1170" s="114"/>
      <c r="Z1170" s="114"/>
      <c r="AA1170" s="114"/>
      <c r="AB1170" s="114"/>
      <c r="AC1170" s="114"/>
      <c r="AD1170" s="114"/>
      <c r="AE1170" s="114"/>
      <c r="AF1170" s="114"/>
      <c r="AG1170" s="114"/>
      <c r="AH1170" s="114"/>
      <c r="AI1170" s="114"/>
      <c r="AJ1170" s="114"/>
      <c r="AK1170" s="114"/>
      <c r="AL1170" s="114"/>
      <c r="AM1170" s="114"/>
      <c r="AN1170" s="114"/>
      <c r="AO1170" s="114"/>
      <c r="AP1170" s="114"/>
      <c r="AQ1170" s="114"/>
      <c r="AR1170" s="114"/>
      <c r="AS1170" s="114"/>
      <c r="AT1170" s="114"/>
      <c r="AU1170" s="114"/>
      <c r="AV1170" s="114"/>
      <c r="AW1170" s="114"/>
      <c r="AX1170" s="114"/>
      <c r="AY1170" s="114"/>
      <c r="AZ1170" s="114"/>
      <c r="BA1170" s="114"/>
      <c r="BB1170" s="114"/>
      <c r="BC1170" s="114"/>
      <c r="BD1170" s="114"/>
      <c r="BE1170" s="114"/>
      <c r="BF1170" s="114"/>
      <c r="BG1170" s="114"/>
      <c r="BH1170" s="114"/>
      <c r="BI1170" s="114"/>
      <c r="BJ1170" s="114"/>
      <c r="BK1170" s="114"/>
      <c r="BL1170" s="114"/>
      <c r="BM1170" s="114"/>
      <c r="BN1170" s="114"/>
      <c r="BO1170" s="114"/>
      <c r="BP1170" s="114"/>
      <c r="BQ1170" s="114"/>
      <c r="BR1170" s="114"/>
      <c r="BS1170" s="114"/>
      <c r="BT1170" s="114"/>
      <c r="BU1170" s="114"/>
      <c r="BV1170" s="114"/>
      <c r="BW1170" s="114"/>
      <c r="BX1170" s="114"/>
      <c r="BY1170" s="114"/>
      <c r="BZ1170" s="114"/>
      <c r="CA1170" s="114"/>
      <c r="CB1170" s="114"/>
      <c r="CC1170" s="114"/>
      <c r="CD1170" s="114"/>
      <c r="CE1170" s="114"/>
      <c r="CF1170" s="114"/>
      <c r="CG1170" s="114"/>
      <c r="CH1170" s="114"/>
      <c r="CI1170" s="114"/>
      <c r="CJ1170" s="114"/>
      <c r="CK1170" s="114"/>
      <c r="CL1170" s="114"/>
      <c r="CM1170" s="114"/>
      <c r="CN1170" s="114"/>
      <c r="CO1170" s="114"/>
      <c r="CP1170" s="114"/>
      <c r="CQ1170" s="114"/>
      <c r="CR1170" s="114"/>
      <c r="CS1170" s="114"/>
      <c r="CT1170" s="114"/>
      <c r="CU1170" s="114"/>
      <c r="CV1170" s="114"/>
      <c r="CW1170" s="114"/>
      <c r="CX1170" s="114"/>
      <c r="CY1170" s="114"/>
      <c r="CZ1170" s="114"/>
      <c r="DA1170" s="114"/>
      <c r="DB1170" s="114"/>
      <c r="DC1170" s="114"/>
      <c r="DD1170" s="114"/>
      <c r="DE1170" s="114"/>
      <c r="DF1170" s="114"/>
      <c r="DG1170" s="114"/>
      <c r="DH1170" s="114"/>
      <c r="DI1170" s="114"/>
      <c r="DJ1170" s="114"/>
      <c r="DK1170" s="114"/>
      <c r="DL1170" s="114"/>
      <c r="DM1170" s="114"/>
      <c r="DN1170" s="114"/>
      <c r="DO1170" s="114"/>
      <c r="DP1170" s="114"/>
      <c r="DQ1170" s="114"/>
      <c r="DR1170" s="114"/>
      <c r="DS1170" s="114"/>
      <c r="DT1170" s="114"/>
      <c r="DU1170" s="114"/>
      <c r="DV1170" s="114"/>
      <c r="DW1170" s="114"/>
      <c r="DX1170" s="114"/>
      <c r="DY1170" s="114"/>
      <c r="DZ1170" s="114"/>
      <c r="EA1170" s="114"/>
      <c r="EB1170" s="114"/>
      <c r="EC1170" s="114"/>
      <c r="ED1170" s="114"/>
      <c r="EE1170" s="114"/>
      <c r="EF1170" s="114"/>
      <c r="EG1170" s="114"/>
      <c r="EH1170" s="114"/>
      <c r="EI1170" s="114"/>
      <c r="EJ1170" s="114"/>
      <c r="EK1170" s="114"/>
      <c r="EL1170" s="114"/>
      <c r="EM1170" s="114"/>
      <c r="EN1170" s="114"/>
      <c r="EO1170" s="114"/>
      <c r="EP1170" s="114"/>
      <c r="EQ1170" s="114"/>
      <c r="ER1170" s="114"/>
      <c r="ES1170" s="114"/>
      <c r="ET1170" s="114"/>
      <c r="EU1170" s="114"/>
      <c r="EV1170" s="114"/>
      <c r="EW1170" s="114"/>
      <c r="EX1170" s="114"/>
      <c r="EY1170" s="114"/>
      <c r="EZ1170" s="114"/>
      <c r="FA1170" s="114"/>
      <c r="FB1170" s="114"/>
      <c r="FC1170" s="114"/>
      <c r="FD1170" s="114"/>
      <c r="FE1170" s="114"/>
      <c r="FF1170" s="114"/>
      <c r="FG1170" s="114"/>
      <c r="FH1170" s="114"/>
      <c r="FI1170" s="114"/>
      <c r="FJ1170" s="114"/>
      <c r="FK1170" s="114"/>
      <c r="FL1170" s="114"/>
      <c r="FM1170" s="114"/>
      <c r="FN1170" s="114"/>
      <c r="FO1170" s="114"/>
      <c r="FP1170" s="114"/>
      <c r="FQ1170" s="114"/>
      <c r="FR1170" s="114"/>
      <c r="FS1170" s="114"/>
      <c r="FT1170" s="114"/>
      <c r="FU1170" s="114"/>
      <c r="FV1170" s="114"/>
      <c r="FW1170" s="114"/>
    </row>
    <row r="1171" spans="1:179" x14ac:dyDescent="0.25">
      <c r="A1171" s="133" t="s">
        <v>501</v>
      </c>
      <c r="B1171" s="133"/>
      <c r="C1171" s="118"/>
      <c r="D1171" s="37"/>
      <c r="E1171" s="36"/>
      <c r="F1171" s="36" t="s">
        <v>502</v>
      </c>
      <c r="G1171" s="121"/>
      <c r="H1171" s="114"/>
      <c r="I1171" s="114"/>
      <c r="J1171" s="114"/>
      <c r="K1171" s="114"/>
      <c r="L1171" s="114"/>
      <c r="M1171" s="114"/>
      <c r="N1171" s="114"/>
      <c r="O1171" s="114"/>
      <c r="P1171" s="114"/>
      <c r="Q1171" s="114"/>
      <c r="R1171" s="114"/>
      <c r="S1171" s="114"/>
      <c r="T1171" s="114"/>
      <c r="U1171" s="114"/>
      <c r="V1171" s="114"/>
      <c r="W1171" s="114"/>
      <c r="X1171" s="114"/>
      <c r="Y1171" s="114"/>
      <c r="Z1171" s="114"/>
      <c r="AA1171" s="114"/>
      <c r="AB1171" s="114"/>
      <c r="AC1171" s="114"/>
      <c r="AD1171" s="114"/>
      <c r="AE1171" s="114"/>
      <c r="AF1171" s="114"/>
      <c r="AG1171" s="114"/>
      <c r="AH1171" s="114"/>
      <c r="AI1171" s="114"/>
      <c r="AJ1171" s="114"/>
      <c r="AK1171" s="114"/>
      <c r="AL1171" s="114"/>
      <c r="AM1171" s="114"/>
      <c r="AN1171" s="114"/>
      <c r="AO1171" s="114"/>
      <c r="AP1171" s="114"/>
      <c r="AQ1171" s="114"/>
      <c r="AR1171" s="114"/>
      <c r="AS1171" s="114"/>
      <c r="AT1171" s="114"/>
      <c r="AU1171" s="114"/>
      <c r="AV1171" s="114"/>
      <c r="AW1171" s="114"/>
      <c r="AX1171" s="114"/>
      <c r="AY1171" s="114"/>
      <c r="AZ1171" s="114"/>
      <c r="BA1171" s="114"/>
      <c r="BB1171" s="114"/>
      <c r="BC1171" s="114"/>
      <c r="BD1171" s="114"/>
      <c r="BE1171" s="114"/>
      <c r="BF1171" s="114"/>
      <c r="BG1171" s="114"/>
      <c r="BH1171" s="114"/>
      <c r="BI1171" s="114"/>
      <c r="BJ1171" s="114"/>
      <c r="BK1171" s="114"/>
      <c r="BL1171" s="114"/>
      <c r="BM1171" s="114"/>
      <c r="BN1171" s="114"/>
      <c r="BO1171" s="114"/>
      <c r="BP1171" s="114"/>
      <c r="BQ1171" s="114"/>
      <c r="BR1171" s="114"/>
      <c r="BS1171" s="114"/>
      <c r="BT1171" s="114"/>
      <c r="BU1171" s="114"/>
      <c r="BV1171" s="114"/>
      <c r="BW1171" s="114"/>
      <c r="BX1171" s="114"/>
      <c r="BY1171" s="114"/>
      <c r="BZ1171" s="114"/>
      <c r="CA1171" s="114"/>
      <c r="CB1171" s="114"/>
      <c r="CC1171" s="114"/>
      <c r="CD1171" s="114"/>
      <c r="CE1171" s="114"/>
      <c r="CF1171" s="114"/>
      <c r="CG1171" s="114"/>
      <c r="CH1171" s="114"/>
      <c r="CI1171" s="114"/>
      <c r="CJ1171" s="114"/>
      <c r="CK1171" s="114"/>
      <c r="CL1171" s="114"/>
      <c r="CM1171" s="114"/>
      <c r="CN1171" s="114"/>
      <c r="CO1171" s="114"/>
      <c r="CP1171" s="114"/>
      <c r="CQ1171" s="114"/>
      <c r="CR1171" s="114"/>
      <c r="CS1171" s="114"/>
      <c r="CT1171" s="114"/>
      <c r="CU1171" s="114"/>
      <c r="CV1171" s="114"/>
      <c r="CW1171" s="114"/>
      <c r="CX1171" s="114"/>
      <c r="CY1171" s="114"/>
      <c r="CZ1171" s="114"/>
      <c r="DA1171" s="114"/>
      <c r="DB1171" s="114"/>
      <c r="DC1171" s="114"/>
      <c r="DD1171" s="114"/>
      <c r="DE1171" s="114"/>
      <c r="DF1171" s="114"/>
      <c r="DG1171" s="114"/>
      <c r="DH1171" s="114"/>
      <c r="DI1171" s="114"/>
      <c r="DJ1171" s="114"/>
      <c r="DK1171" s="114"/>
      <c r="DL1171" s="114"/>
      <c r="DM1171" s="114"/>
      <c r="DN1171" s="114"/>
      <c r="DO1171" s="114"/>
      <c r="DP1171" s="114"/>
      <c r="DQ1171" s="114"/>
      <c r="DR1171" s="114"/>
      <c r="DS1171" s="114"/>
      <c r="DT1171" s="114"/>
      <c r="DU1171" s="114"/>
      <c r="DV1171" s="114"/>
      <c r="DW1171" s="114"/>
      <c r="DX1171" s="114"/>
      <c r="DY1171" s="114"/>
      <c r="DZ1171" s="114"/>
      <c r="EA1171" s="114"/>
      <c r="EB1171" s="114"/>
      <c r="EC1171" s="114"/>
      <c r="ED1171" s="114"/>
      <c r="EE1171" s="114"/>
      <c r="EF1171" s="114"/>
      <c r="EG1171" s="114"/>
      <c r="EH1171" s="114"/>
      <c r="EI1171" s="114"/>
      <c r="EJ1171" s="114"/>
      <c r="EK1171" s="114"/>
      <c r="EL1171" s="114"/>
      <c r="EM1171" s="114"/>
      <c r="EN1171" s="114"/>
      <c r="EO1171" s="114"/>
      <c r="EP1171" s="114"/>
      <c r="EQ1171" s="114"/>
      <c r="ER1171" s="114"/>
      <c r="ES1171" s="114"/>
      <c r="ET1171" s="114"/>
      <c r="EU1171" s="114"/>
      <c r="EV1171" s="114"/>
      <c r="EW1171" s="114"/>
      <c r="EX1171" s="114"/>
      <c r="EY1171" s="114"/>
      <c r="EZ1171" s="114"/>
      <c r="FA1171" s="114"/>
      <c r="FB1171" s="114"/>
      <c r="FC1171" s="114"/>
      <c r="FD1171" s="114"/>
      <c r="FE1171" s="114"/>
      <c r="FF1171" s="114"/>
      <c r="FG1171" s="114"/>
      <c r="FH1171" s="114"/>
      <c r="FI1171" s="114"/>
      <c r="FJ1171" s="114"/>
      <c r="FK1171" s="114"/>
      <c r="FL1171" s="114"/>
      <c r="FM1171" s="114"/>
      <c r="FN1171" s="114"/>
      <c r="FO1171" s="114"/>
      <c r="FP1171" s="114"/>
      <c r="FQ1171" s="114"/>
      <c r="FR1171" s="114"/>
      <c r="FS1171" s="114"/>
      <c r="FT1171" s="114"/>
      <c r="FU1171" s="114"/>
      <c r="FV1171" s="114"/>
      <c r="FW1171" s="114"/>
    </row>
    <row r="1172" spans="1:179" x14ac:dyDescent="0.25">
      <c r="A1172" s="141" t="s">
        <v>503</v>
      </c>
      <c r="B1172" s="141"/>
      <c r="H1172" s="114"/>
      <c r="I1172" s="114"/>
      <c r="J1172" s="114"/>
      <c r="K1172" s="114"/>
      <c r="L1172" s="114"/>
      <c r="M1172" s="114"/>
      <c r="N1172" s="114"/>
      <c r="O1172" s="114"/>
      <c r="P1172" s="114"/>
      <c r="Q1172" s="114"/>
      <c r="R1172" s="114"/>
      <c r="S1172" s="114"/>
      <c r="T1172" s="114"/>
      <c r="U1172" s="114"/>
      <c r="V1172" s="114"/>
      <c r="W1172" s="114"/>
      <c r="X1172" s="114"/>
      <c r="Y1172" s="114"/>
      <c r="Z1172" s="114"/>
      <c r="AA1172" s="114"/>
      <c r="AB1172" s="114"/>
      <c r="AC1172" s="114"/>
      <c r="AD1172" s="114"/>
      <c r="AE1172" s="114"/>
      <c r="AF1172" s="114"/>
      <c r="AG1172" s="114"/>
      <c r="AH1172" s="114"/>
      <c r="AI1172" s="114"/>
      <c r="AJ1172" s="114"/>
      <c r="AK1172" s="114"/>
      <c r="AL1172" s="114"/>
      <c r="AM1172" s="114"/>
      <c r="AN1172" s="114"/>
      <c r="AO1172" s="114"/>
      <c r="AP1172" s="114"/>
      <c r="AQ1172" s="114"/>
      <c r="AR1172" s="114"/>
      <c r="AS1172" s="114"/>
      <c r="AT1172" s="114"/>
      <c r="AU1172" s="114"/>
      <c r="AV1172" s="114"/>
      <c r="AW1172" s="114"/>
      <c r="AX1172" s="114"/>
      <c r="AY1172" s="114"/>
      <c r="AZ1172" s="114"/>
      <c r="BA1172" s="114"/>
      <c r="BB1172" s="114"/>
      <c r="BC1172" s="114"/>
      <c r="BD1172" s="114"/>
      <c r="BE1172" s="114"/>
      <c r="BF1172" s="114"/>
      <c r="BG1172" s="114"/>
      <c r="BH1172" s="114"/>
      <c r="BI1172" s="114"/>
      <c r="BJ1172" s="114"/>
      <c r="BK1172" s="114"/>
      <c r="BL1172" s="114"/>
      <c r="BM1172" s="114"/>
      <c r="BN1172" s="114"/>
      <c r="BO1172" s="114"/>
      <c r="BP1172" s="114"/>
      <c r="BQ1172" s="114"/>
      <c r="BR1172" s="114"/>
      <c r="BS1172" s="114"/>
      <c r="BT1172" s="114"/>
      <c r="BU1172" s="114"/>
      <c r="BV1172" s="114"/>
      <c r="BW1172" s="114"/>
      <c r="BX1172" s="114"/>
      <c r="BY1172" s="114"/>
      <c r="BZ1172" s="114"/>
      <c r="CA1172" s="114"/>
      <c r="CB1172" s="114"/>
      <c r="CC1172" s="114"/>
      <c r="CD1172" s="114"/>
      <c r="CE1172" s="114"/>
      <c r="CF1172" s="114"/>
      <c r="CG1172" s="114"/>
      <c r="CH1172" s="114"/>
      <c r="CI1172" s="114"/>
      <c r="CJ1172" s="114"/>
      <c r="CK1172" s="114"/>
      <c r="CL1172" s="114"/>
      <c r="CM1172" s="114"/>
      <c r="CN1172" s="114"/>
      <c r="CO1172" s="114"/>
      <c r="CP1172" s="114"/>
      <c r="CQ1172" s="114"/>
      <c r="CR1172" s="114"/>
      <c r="CS1172" s="114"/>
      <c r="CT1172" s="114"/>
      <c r="CU1172" s="114"/>
      <c r="CV1172" s="114"/>
      <c r="CW1172" s="114"/>
      <c r="CX1172" s="114"/>
      <c r="CY1172" s="114"/>
      <c r="CZ1172" s="114"/>
      <c r="DA1172" s="114"/>
      <c r="DB1172" s="114"/>
      <c r="DC1172" s="114"/>
      <c r="DD1172" s="114"/>
      <c r="DE1172" s="114"/>
      <c r="DF1172" s="114"/>
      <c r="DG1172" s="114"/>
      <c r="DH1172" s="114"/>
      <c r="DI1172" s="114"/>
      <c r="DJ1172" s="114"/>
      <c r="DK1172" s="114"/>
      <c r="DL1172" s="114"/>
      <c r="DM1172" s="114"/>
      <c r="DN1172" s="114"/>
      <c r="DO1172" s="114"/>
      <c r="DP1172" s="114"/>
      <c r="DQ1172" s="114"/>
      <c r="DR1172" s="114"/>
      <c r="DS1172" s="114"/>
      <c r="DT1172" s="114"/>
      <c r="DU1172" s="114"/>
      <c r="DV1172" s="114"/>
      <c r="DW1172" s="114"/>
      <c r="DX1172" s="114"/>
      <c r="DY1172" s="114"/>
      <c r="DZ1172" s="114"/>
      <c r="EA1172" s="114"/>
      <c r="EB1172" s="114"/>
      <c r="EC1172" s="114"/>
      <c r="ED1172" s="114"/>
      <c r="EE1172" s="114"/>
      <c r="EF1172" s="114"/>
      <c r="EG1172" s="114"/>
      <c r="EH1172" s="114"/>
      <c r="EI1172" s="114"/>
      <c r="EJ1172" s="114"/>
      <c r="EK1172" s="114"/>
      <c r="EL1172" s="114"/>
      <c r="EM1172" s="114"/>
      <c r="EN1172" s="114"/>
      <c r="EO1172" s="114"/>
      <c r="EP1172" s="114"/>
      <c r="EQ1172" s="114"/>
      <c r="ER1172" s="114"/>
      <c r="ES1172" s="114"/>
      <c r="ET1172" s="114"/>
      <c r="EU1172" s="114"/>
      <c r="EV1172" s="114"/>
      <c r="EW1172" s="114"/>
      <c r="EX1172" s="114"/>
      <c r="EY1172" s="114"/>
      <c r="EZ1172" s="114"/>
      <c r="FA1172" s="114"/>
      <c r="FB1172" s="114"/>
      <c r="FC1172" s="114"/>
      <c r="FD1172" s="114"/>
      <c r="FE1172" s="114"/>
      <c r="FF1172" s="114"/>
      <c r="FG1172" s="114"/>
      <c r="FH1172" s="114"/>
      <c r="FI1172" s="114"/>
      <c r="FJ1172" s="114"/>
      <c r="FK1172" s="114"/>
      <c r="FL1172" s="114"/>
      <c r="FM1172" s="114"/>
      <c r="FN1172" s="114"/>
      <c r="FO1172" s="114"/>
      <c r="FP1172" s="114"/>
      <c r="FQ1172" s="114"/>
      <c r="FR1172" s="114"/>
      <c r="FS1172" s="114"/>
      <c r="FT1172" s="114"/>
      <c r="FU1172" s="114"/>
      <c r="FV1172" s="114"/>
      <c r="FW1172" s="114"/>
    </row>
    <row r="1173" spans="1:179" x14ac:dyDescent="0.25">
      <c r="H1173" s="114"/>
      <c r="I1173" s="114"/>
      <c r="J1173" s="114"/>
      <c r="K1173" s="114"/>
      <c r="L1173" s="114"/>
      <c r="M1173" s="114"/>
      <c r="N1173" s="114"/>
      <c r="O1173" s="114"/>
      <c r="P1173" s="114"/>
      <c r="Q1173" s="114"/>
      <c r="R1173" s="114"/>
      <c r="S1173" s="114"/>
      <c r="T1173" s="114"/>
      <c r="U1173" s="114"/>
      <c r="V1173" s="114"/>
      <c r="W1173" s="114"/>
      <c r="X1173" s="114"/>
      <c r="Y1173" s="114"/>
      <c r="Z1173" s="114"/>
      <c r="AA1173" s="114"/>
      <c r="AB1173" s="114"/>
      <c r="AC1173" s="114"/>
      <c r="AD1173" s="114"/>
      <c r="AE1173" s="114"/>
      <c r="AF1173" s="114"/>
      <c r="AG1173" s="114"/>
      <c r="AH1173" s="114"/>
      <c r="AI1173" s="114"/>
      <c r="AJ1173" s="114"/>
      <c r="AK1173" s="114"/>
      <c r="AL1173" s="114"/>
      <c r="AM1173" s="114"/>
      <c r="AN1173" s="114"/>
      <c r="AO1173" s="114"/>
      <c r="AP1173" s="114"/>
      <c r="AQ1173" s="114"/>
      <c r="AR1173" s="114"/>
      <c r="AS1173" s="114"/>
      <c r="AT1173" s="114"/>
      <c r="AU1173" s="114"/>
      <c r="AV1173" s="114"/>
      <c r="AW1173" s="114"/>
      <c r="AX1173" s="114"/>
      <c r="AY1173" s="114"/>
      <c r="AZ1173" s="114"/>
      <c r="BA1173" s="114"/>
      <c r="BB1173" s="114"/>
      <c r="BC1173" s="114"/>
      <c r="BD1173" s="114"/>
      <c r="BE1173" s="114"/>
      <c r="BF1173" s="114"/>
      <c r="BG1173" s="114"/>
      <c r="BH1173" s="114"/>
      <c r="BI1173" s="114"/>
      <c r="BJ1173" s="114"/>
      <c r="BK1173" s="114"/>
      <c r="BL1173" s="114"/>
      <c r="BM1173" s="114"/>
      <c r="BN1173" s="114"/>
      <c r="BO1173" s="114"/>
      <c r="BP1173" s="114"/>
      <c r="BQ1173" s="114"/>
      <c r="BR1173" s="114"/>
      <c r="BS1173" s="114"/>
      <c r="BT1173" s="114"/>
      <c r="BU1173" s="114"/>
      <c r="BV1173" s="114"/>
      <c r="BW1173" s="114"/>
      <c r="BX1173" s="114"/>
      <c r="BY1173" s="114"/>
      <c r="BZ1173" s="114"/>
      <c r="CA1173" s="114"/>
      <c r="CB1173" s="114"/>
      <c r="CC1173" s="114"/>
      <c r="CD1173" s="114"/>
      <c r="CE1173" s="114"/>
      <c r="CF1173" s="114"/>
      <c r="CG1173" s="114"/>
      <c r="CH1173" s="114"/>
      <c r="CI1173" s="114"/>
      <c r="CJ1173" s="114"/>
      <c r="CK1173" s="114"/>
      <c r="CL1173" s="114"/>
      <c r="CM1173" s="114"/>
      <c r="CN1173" s="114"/>
      <c r="CO1173" s="114"/>
      <c r="CP1173" s="114"/>
      <c r="CQ1173" s="114"/>
      <c r="CR1173" s="114"/>
      <c r="CS1173" s="114"/>
      <c r="CT1173" s="114"/>
      <c r="CU1173" s="114"/>
      <c r="CV1173" s="114"/>
      <c r="CW1173" s="114"/>
      <c r="CX1173" s="114"/>
      <c r="CY1173" s="114"/>
      <c r="CZ1173" s="114"/>
      <c r="DA1173" s="114"/>
      <c r="DB1173" s="114"/>
      <c r="DC1173" s="114"/>
      <c r="DD1173" s="114"/>
      <c r="DE1173" s="114"/>
      <c r="DF1173" s="114"/>
      <c r="DG1173" s="114"/>
      <c r="DH1173" s="114"/>
      <c r="DI1173" s="114"/>
      <c r="DJ1173" s="114"/>
      <c r="DK1173" s="114"/>
      <c r="DL1173" s="114"/>
      <c r="DM1173" s="114"/>
      <c r="DN1173" s="114"/>
      <c r="DO1173" s="114"/>
      <c r="DP1173" s="114"/>
      <c r="DQ1173" s="114"/>
      <c r="DR1173" s="114"/>
      <c r="DS1173" s="114"/>
      <c r="DT1173" s="114"/>
      <c r="DU1173" s="114"/>
      <c r="DV1173" s="114"/>
      <c r="DW1173" s="114"/>
      <c r="DX1173" s="114"/>
      <c r="DY1173" s="114"/>
      <c r="DZ1173" s="114"/>
      <c r="EA1173" s="114"/>
      <c r="EB1173" s="114"/>
      <c r="EC1173" s="114"/>
      <c r="ED1173" s="114"/>
      <c r="EE1173" s="114"/>
      <c r="EF1173" s="114"/>
      <c r="EG1173" s="114"/>
      <c r="EH1173" s="114"/>
      <c r="EI1173" s="114"/>
      <c r="EJ1173" s="114"/>
      <c r="EK1173" s="114"/>
      <c r="EL1173" s="114"/>
      <c r="EM1173" s="114"/>
      <c r="EN1173" s="114"/>
      <c r="EO1173" s="114"/>
      <c r="EP1173" s="114"/>
      <c r="EQ1173" s="114"/>
      <c r="ER1173" s="114"/>
      <c r="ES1173" s="114"/>
      <c r="ET1173" s="114"/>
      <c r="EU1173" s="114"/>
      <c r="EV1173" s="114"/>
      <c r="EW1173" s="114"/>
      <c r="EX1173" s="114"/>
      <c r="EY1173" s="114"/>
      <c r="EZ1173" s="114"/>
      <c r="FA1173" s="114"/>
      <c r="FB1173" s="114"/>
      <c r="FC1173" s="114"/>
      <c r="FD1173" s="114"/>
      <c r="FE1173" s="114"/>
      <c r="FF1173" s="114"/>
      <c r="FG1173" s="114"/>
      <c r="FH1173" s="114"/>
      <c r="FI1173" s="114"/>
      <c r="FJ1173" s="114"/>
      <c r="FK1173" s="114"/>
      <c r="FL1173" s="114"/>
      <c r="FM1173" s="114"/>
      <c r="FN1173" s="114"/>
      <c r="FO1173" s="114"/>
      <c r="FP1173" s="114"/>
      <c r="FQ1173" s="114"/>
      <c r="FR1173" s="114"/>
      <c r="FS1173" s="114"/>
      <c r="FT1173" s="114"/>
      <c r="FU1173" s="114"/>
      <c r="FV1173" s="114"/>
      <c r="FW1173" s="114"/>
    </row>
    <row r="1174" spans="1:179" x14ac:dyDescent="0.25">
      <c r="H1174" s="114"/>
      <c r="I1174" s="114"/>
      <c r="J1174" s="114"/>
      <c r="K1174" s="114"/>
      <c r="L1174" s="114"/>
      <c r="M1174" s="114"/>
      <c r="N1174" s="114"/>
      <c r="O1174" s="114"/>
      <c r="P1174" s="114"/>
      <c r="Q1174" s="114"/>
      <c r="R1174" s="114"/>
      <c r="S1174" s="114"/>
      <c r="T1174" s="114"/>
      <c r="U1174" s="114"/>
      <c r="V1174" s="114"/>
      <c r="W1174" s="114"/>
      <c r="X1174" s="114"/>
      <c r="Y1174" s="114"/>
      <c r="Z1174" s="114"/>
      <c r="AA1174" s="114"/>
      <c r="AB1174" s="114"/>
      <c r="AC1174" s="114"/>
      <c r="AD1174" s="114"/>
      <c r="AE1174" s="114"/>
      <c r="AF1174" s="114"/>
      <c r="AG1174" s="114"/>
      <c r="AH1174" s="114"/>
      <c r="AI1174" s="114"/>
      <c r="AJ1174" s="114"/>
      <c r="AK1174" s="114"/>
      <c r="AL1174" s="114"/>
      <c r="AM1174" s="114"/>
      <c r="AN1174" s="114"/>
      <c r="AO1174" s="114"/>
      <c r="AP1174" s="114"/>
      <c r="AQ1174" s="114"/>
      <c r="AR1174" s="114"/>
      <c r="AS1174" s="114"/>
      <c r="AT1174" s="114"/>
      <c r="AU1174" s="114"/>
      <c r="AV1174" s="114"/>
      <c r="AW1174" s="114"/>
      <c r="AX1174" s="114"/>
      <c r="AY1174" s="114"/>
      <c r="AZ1174" s="114"/>
      <c r="BA1174" s="114"/>
      <c r="BB1174" s="114"/>
      <c r="BC1174" s="114"/>
      <c r="BD1174" s="114"/>
      <c r="BE1174" s="114"/>
      <c r="BF1174" s="114"/>
      <c r="BG1174" s="114"/>
      <c r="BH1174" s="114"/>
      <c r="BI1174" s="114"/>
      <c r="BJ1174" s="114"/>
      <c r="BK1174" s="114"/>
      <c r="BL1174" s="114"/>
      <c r="BM1174" s="114"/>
      <c r="BN1174" s="114"/>
      <c r="BO1174" s="114"/>
      <c r="BP1174" s="114"/>
      <c r="BQ1174" s="114"/>
      <c r="BR1174" s="114"/>
      <c r="BS1174" s="114"/>
      <c r="BT1174" s="114"/>
      <c r="BU1174" s="114"/>
      <c r="BV1174" s="114"/>
      <c r="BW1174" s="114"/>
      <c r="BX1174" s="114"/>
      <c r="BY1174" s="114"/>
      <c r="BZ1174" s="114"/>
      <c r="CA1174" s="114"/>
      <c r="CB1174" s="114"/>
      <c r="CC1174" s="114"/>
      <c r="CD1174" s="114"/>
      <c r="CE1174" s="114"/>
      <c r="CF1174" s="114"/>
      <c r="CG1174" s="114"/>
      <c r="CH1174" s="114"/>
      <c r="CI1174" s="114"/>
      <c r="CJ1174" s="114"/>
      <c r="CK1174" s="114"/>
      <c r="CL1174" s="114"/>
      <c r="CM1174" s="114"/>
      <c r="CN1174" s="114"/>
      <c r="CO1174" s="114"/>
      <c r="CP1174" s="114"/>
      <c r="CQ1174" s="114"/>
      <c r="CR1174" s="114"/>
      <c r="CS1174" s="114"/>
      <c r="CT1174" s="114"/>
      <c r="CU1174" s="114"/>
      <c r="CV1174" s="114"/>
      <c r="CW1174" s="114"/>
      <c r="CX1174" s="114"/>
      <c r="CY1174" s="114"/>
      <c r="CZ1174" s="114"/>
      <c r="DA1174" s="114"/>
      <c r="DB1174" s="114"/>
      <c r="DC1174" s="114"/>
      <c r="DD1174" s="114"/>
      <c r="DE1174" s="114"/>
      <c r="DF1174" s="114"/>
      <c r="DG1174" s="114"/>
      <c r="DH1174" s="114"/>
      <c r="DI1174" s="114"/>
      <c r="DJ1174" s="114"/>
      <c r="DK1174" s="114"/>
      <c r="DL1174" s="114"/>
      <c r="DM1174" s="114"/>
      <c r="DN1174" s="114"/>
      <c r="DO1174" s="114"/>
      <c r="DP1174" s="114"/>
      <c r="DQ1174" s="114"/>
      <c r="DR1174" s="114"/>
      <c r="DS1174" s="114"/>
      <c r="DT1174" s="114"/>
      <c r="DU1174" s="114"/>
      <c r="DV1174" s="114"/>
      <c r="DW1174" s="114"/>
      <c r="DX1174" s="114"/>
      <c r="DY1174" s="114"/>
      <c r="DZ1174" s="114"/>
      <c r="EA1174" s="114"/>
      <c r="EB1174" s="114"/>
      <c r="EC1174" s="114"/>
      <c r="ED1174" s="114"/>
      <c r="EE1174" s="114"/>
      <c r="EF1174" s="114"/>
      <c r="EG1174" s="114"/>
      <c r="EH1174" s="114"/>
      <c r="EI1174" s="114"/>
      <c r="EJ1174" s="114"/>
      <c r="EK1174" s="114"/>
      <c r="EL1174" s="114"/>
      <c r="EM1174" s="114"/>
      <c r="EN1174" s="114"/>
      <c r="EO1174" s="114"/>
      <c r="EP1174" s="114"/>
      <c r="EQ1174" s="114"/>
      <c r="ER1174" s="114"/>
      <c r="ES1174" s="114"/>
      <c r="ET1174" s="114"/>
      <c r="EU1174" s="114"/>
      <c r="EV1174" s="114"/>
      <c r="EW1174" s="114"/>
      <c r="EX1174" s="114"/>
      <c r="EY1174" s="114"/>
      <c r="EZ1174" s="114"/>
      <c r="FA1174" s="114"/>
      <c r="FB1174" s="114"/>
      <c r="FC1174" s="114"/>
      <c r="FD1174" s="114"/>
      <c r="FE1174" s="114"/>
      <c r="FF1174" s="114"/>
      <c r="FG1174" s="114"/>
      <c r="FH1174" s="114"/>
      <c r="FI1174" s="114"/>
      <c r="FJ1174" s="114"/>
      <c r="FK1174" s="114"/>
      <c r="FL1174" s="114"/>
      <c r="FM1174" s="114"/>
      <c r="FN1174" s="114"/>
      <c r="FO1174" s="114"/>
      <c r="FP1174" s="114"/>
      <c r="FQ1174" s="114"/>
      <c r="FR1174" s="114"/>
      <c r="FS1174" s="114"/>
      <c r="FT1174" s="114"/>
      <c r="FU1174" s="114"/>
      <c r="FV1174" s="114"/>
      <c r="FW1174" s="114"/>
    </row>
    <row r="1175" spans="1:179" x14ac:dyDescent="0.25">
      <c r="H1175" s="114"/>
      <c r="I1175" s="114"/>
      <c r="J1175" s="114"/>
      <c r="K1175" s="114"/>
      <c r="L1175" s="114"/>
      <c r="M1175" s="114"/>
      <c r="N1175" s="114"/>
      <c r="O1175" s="114"/>
      <c r="P1175" s="114"/>
      <c r="Q1175" s="114"/>
      <c r="R1175" s="114"/>
      <c r="S1175" s="114"/>
      <c r="T1175" s="114"/>
      <c r="U1175" s="114"/>
      <c r="V1175" s="114"/>
      <c r="W1175" s="114"/>
      <c r="X1175" s="114"/>
      <c r="Y1175" s="114"/>
      <c r="Z1175" s="114"/>
      <c r="AA1175" s="114"/>
      <c r="AB1175" s="114"/>
      <c r="AC1175" s="114"/>
      <c r="AD1175" s="114"/>
      <c r="AE1175" s="114"/>
      <c r="AF1175" s="114"/>
      <c r="AG1175" s="114"/>
      <c r="AH1175" s="114"/>
      <c r="AI1175" s="114"/>
      <c r="AJ1175" s="114"/>
      <c r="AK1175" s="114"/>
      <c r="AL1175" s="114"/>
      <c r="AM1175" s="114"/>
      <c r="AN1175" s="114"/>
      <c r="AO1175" s="114"/>
      <c r="AP1175" s="114"/>
      <c r="AQ1175" s="114"/>
      <c r="AR1175" s="114"/>
      <c r="AS1175" s="114"/>
      <c r="AT1175" s="114"/>
      <c r="AU1175" s="114"/>
      <c r="AV1175" s="114"/>
      <c r="AW1175" s="114"/>
      <c r="AX1175" s="114"/>
      <c r="AY1175" s="114"/>
      <c r="AZ1175" s="114"/>
      <c r="BA1175" s="114"/>
      <c r="BB1175" s="114"/>
      <c r="BC1175" s="114"/>
      <c r="BD1175" s="114"/>
      <c r="BE1175" s="114"/>
      <c r="BF1175" s="114"/>
      <c r="BG1175" s="114"/>
      <c r="BH1175" s="114"/>
      <c r="BI1175" s="114"/>
      <c r="BJ1175" s="114"/>
      <c r="BK1175" s="114"/>
      <c r="BL1175" s="114"/>
      <c r="BM1175" s="114"/>
      <c r="BN1175" s="114"/>
      <c r="BO1175" s="114"/>
      <c r="BP1175" s="114"/>
      <c r="BQ1175" s="114"/>
      <c r="BR1175" s="114"/>
      <c r="BS1175" s="114"/>
      <c r="BT1175" s="114"/>
      <c r="BU1175" s="114"/>
      <c r="BV1175" s="114"/>
      <c r="BW1175" s="114"/>
      <c r="BX1175" s="114"/>
      <c r="BY1175" s="114"/>
      <c r="BZ1175" s="114"/>
      <c r="CA1175" s="114"/>
      <c r="CB1175" s="114"/>
      <c r="CC1175" s="114"/>
      <c r="CD1175" s="114"/>
      <c r="CE1175" s="114"/>
      <c r="CF1175" s="114"/>
      <c r="CG1175" s="114"/>
      <c r="CH1175" s="114"/>
      <c r="CI1175" s="114"/>
      <c r="CJ1175" s="114"/>
      <c r="CK1175" s="114"/>
      <c r="CL1175" s="114"/>
      <c r="CM1175" s="114"/>
      <c r="CN1175" s="114"/>
      <c r="CO1175" s="114"/>
      <c r="CP1175" s="114"/>
      <c r="CQ1175" s="114"/>
      <c r="CR1175" s="114"/>
      <c r="CS1175" s="114"/>
      <c r="CT1175" s="114"/>
      <c r="CU1175" s="114"/>
      <c r="CV1175" s="114"/>
      <c r="CW1175" s="114"/>
      <c r="CX1175" s="114"/>
      <c r="CY1175" s="114"/>
      <c r="CZ1175" s="114"/>
      <c r="DA1175" s="114"/>
      <c r="DB1175" s="114"/>
      <c r="DC1175" s="114"/>
      <c r="DD1175" s="114"/>
      <c r="DE1175" s="114"/>
      <c r="DF1175" s="114"/>
      <c r="DG1175" s="114"/>
      <c r="DH1175" s="114"/>
      <c r="DI1175" s="114"/>
      <c r="DJ1175" s="114"/>
      <c r="DK1175" s="114"/>
      <c r="DL1175" s="114"/>
      <c r="DM1175" s="114"/>
      <c r="DN1175" s="114"/>
      <c r="DO1175" s="114"/>
      <c r="DP1175" s="114"/>
      <c r="DQ1175" s="114"/>
      <c r="DR1175" s="114"/>
      <c r="DS1175" s="114"/>
      <c r="DT1175" s="114"/>
      <c r="DU1175" s="114"/>
      <c r="DV1175" s="114"/>
      <c r="DW1175" s="114"/>
      <c r="DX1175" s="114"/>
      <c r="DY1175" s="114"/>
      <c r="DZ1175" s="114"/>
      <c r="EA1175" s="114"/>
      <c r="EB1175" s="114"/>
      <c r="EC1175" s="114"/>
      <c r="ED1175" s="114"/>
      <c r="EE1175" s="114"/>
      <c r="EF1175" s="114"/>
      <c r="EG1175" s="114"/>
      <c r="EH1175" s="114"/>
      <c r="EI1175" s="114"/>
      <c r="EJ1175" s="114"/>
      <c r="EK1175" s="114"/>
      <c r="EL1175" s="114"/>
      <c r="EM1175" s="114"/>
      <c r="EN1175" s="114"/>
      <c r="EO1175" s="114"/>
      <c r="EP1175" s="114"/>
      <c r="EQ1175" s="114"/>
      <c r="ER1175" s="114"/>
      <c r="ES1175" s="114"/>
      <c r="ET1175" s="114"/>
      <c r="EU1175" s="114"/>
      <c r="EV1175" s="114"/>
      <c r="EW1175" s="114"/>
      <c r="EX1175" s="114"/>
      <c r="EY1175" s="114"/>
      <c r="EZ1175" s="114"/>
      <c r="FA1175" s="114"/>
      <c r="FB1175" s="114"/>
      <c r="FC1175" s="114"/>
      <c r="FD1175" s="114"/>
      <c r="FE1175" s="114"/>
      <c r="FF1175" s="114"/>
      <c r="FG1175" s="114"/>
      <c r="FH1175" s="114"/>
      <c r="FI1175" s="114"/>
      <c r="FJ1175" s="114"/>
      <c r="FK1175" s="114"/>
      <c r="FL1175" s="114"/>
      <c r="FM1175" s="114"/>
      <c r="FN1175" s="114"/>
      <c r="FO1175" s="114"/>
      <c r="FP1175" s="114"/>
      <c r="FQ1175" s="114"/>
      <c r="FR1175" s="114"/>
      <c r="FS1175" s="114"/>
      <c r="FT1175" s="114"/>
      <c r="FU1175" s="114"/>
      <c r="FV1175" s="114"/>
      <c r="FW1175" s="114"/>
    </row>
    <row r="1176" spans="1:179" x14ac:dyDescent="0.25">
      <c r="H1176" s="114"/>
      <c r="I1176" s="114"/>
      <c r="J1176" s="114"/>
      <c r="K1176" s="114"/>
      <c r="L1176" s="114"/>
      <c r="M1176" s="114"/>
      <c r="N1176" s="114"/>
      <c r="O1176" s="114"/>
      <c r="P1176" s="114"/>
      <c r="Q1176" s="114"/>
      <c r="R1176" s="114"/>
      <c r="S1176" s="114"/>
      <c r="T1176" s="114"/>
      <c r="U1176" s="114"/>
      <c r="V1176" s="114"/>
      <c r="W1176" s="114"/>
      <c r="X1176" s="114"/>
      <c r="Y1176" s="114"/>
      <c r="Z1176" s="114"/>
      <c r="AA1176" s="114"/>
      <c r="AB1176" s="114"/>
      <c r="AC1176" s="114"/>
      <c r="AD1176" s="114"/>
      <c r="AE1176" s="114"/>
      <c r="AF1176" s="114"/>
      <c r="AG1176" s="114"/>
      <c r="AH1176" s="114"/>
      <c r="AI1176" s="114"/>
      <c r="AJ1176" s="114"/>
      <c r="AK1176" s="114"/>
      <c r="AL1176" s="114"/>
      <c r="AM1176" s="114"/>
      <c r="AN1176" s="114"/>
      <c r="AO1176" s="114"/>
      <c r="AP1176" s="114"/>
      <c r="AQ1176" s="114"/>
      <c r="AR1176" s="114"/>
      <c r="AS1176" s="114"/>
      <c r="AT1176" s="114"/>
      <c r="AU1176" s="114"/>
      <c r="AV1176" s="114"/>
      <c r="AW1176" s="114"/>
      <c r="AX1176" s="114"/>
      <c r="AY1176" s="114"/>
      <c r="AZ1176" s="114"/>
      <c r="BA1176" s="114"/>
      <c r="BB1176" s="114"/>
      <c r="BC1176" s="114"/>
      <c r="BD1176" s="114"/>
      <c r="BE1176" s="114"/>
      <c r="BF1176" s="114"/>
      <c r="BG1176" s="114"/>
      <c r="BH1176" s="114"/>
      <c r="BI1176" s="114"/>
      <c r="BJ1176" s="114"/>
      <c r="BK1176" s="114"/>
      <c r="BL1176" s="114"/>
      <c r="BM1176" s="114"/>
      <c r="BN1176" s="114"/>
      <c r="BO1176" s="114"/>
      <c r="BP1176" s="114"/>
      <c r="BQ1176" s="114"/>
      <c r="BR1176" s="114"/>
      <c r="BS1176" s="114"/>
      <c r="BT1176" s="114"/>
      <c r="BU1176" s="114"/>
      <c r="BV1176" s="114"/>
      <c r="BW1176" s="114"/>
      <c r="BX1176" s="114"/>
      <c r="BY1176" s="114"/>
      <c r="BZ1176" s="114"/>
      <c r="CA1176" s="114"/>
      <c r="CB1176" s="114"/>
      <c r="CC1176" s="114"/>
      <c r="CD1176" s="114"/>
      <c r="CE1176" s="114"/>
      <c r="CF1176" s="114"/>
      <c r="CG1176" s="114"/>
      <c r="CH1176" s="114"/>
      <c r="CI1176" s="114"/>
      <c r="CJ1176" s="114"/>
      <c r="CK1176" s="114"/>
      <c r="CL1176" s="114"/>
      <c r="CM1176" s="114"/>
      <c r="CN1176" s="114"/>
      <c r="CO1176" s="114"/>
      <c r="CP1176" s="114"/>
      <c r="CQ1176" s="114"/>
      <c r="CR1176" s="114"/>
      <c r="CS1176" s="114"/>
      <c r="CT1176" s="114"/>
      <c r="CU1176" s="114"/>
      <c r="CV1176" s="114"/>
      <c r="CW1176" s="114"/>
      <c r="CX1176" s="114"/>
      <c r="CY1176" s="114"/>
      <c r="CZ1176" s="114"/>
      <c r="DA1176" s="114"/>
      <c r="DB1176" s="114"/>
      <c r="DC1176" s="114"/>
      <c r="DD1176" s="114"/>
      <c r="DE1176" s="114"/>
      <c r="DF1176" s="114"/>
      <c r="DG1176" s="114"/>
      <c r="DH1176" s="114"/>
      <c r="DI1176" s="114"/>
      <c r="DJ1176" s="114"/>
      <c r="DK1176" s="114"/>
      <c r="DL1176" s="114"/>
      <c r="DM1176" s="114"/>
      <c r="DN1176" s="114"/>
      <c r="DO1176" s="114"/>
      <c r="DP1176" s="114"/>
      <c r="DQ1176" s="114"/>
      <c r="DR1176" s="114"/>
      <c r="DS1176" s="114"/>
      <c r="DT1176" s="114"/>
      <c r="DU1176" s="114"/>
      <c r="DV1176" s="114"/>
      <c r="DW1176" s="114"/>
      <c r="DX1176" s="114"/>
      <c r="DY1176" s="114"/>
      <c r="DZ1176" s="114"/>
      <c r="EA1176" s="114"/>
      <c r="EB1176" s="114"/>
      <c r="EC1176" s="114"/>
      <c r="ED1176" s="114"/>
      <c r="EE1176" s="114"/>
      <c r="EF1176" s="114"/>
      <c r="EG1176" s="114"/>
      <c r="EH1176" s="114"/>
      <c r="EI1176" s="114"/>
      <c r="EJ1176" s="114"/>
      <c r="EK1176" s="114"/>
      <c r="EL1176" s="114"/>
      <c r="EM1176" s="114"/>
      <c r="EN1176" s="114"/>
      <c r="EO1176" s="114"/>
      <c r="EP1176" s="114"/>
      <c r="EQ1176" s="114"/>
      <c r="ER1176" s="114"/>
      <c r="ES1176" s="114"/>
      <c r="ET1176" s="114"/>
      <c r="EU1176" s="114"/>
      <c r="EV1176" s="114"/>
      <c r="EW1176" s="114"/>
      <c r="EX1176" s="114"/>
      <c r="EY1176" s="114"/>
      <c r="EZ1176" s="114"/>
      <c r="FA1176" s="114"/>
      <c r="FB1176" s="114"/>
      <c r="FC1176" s="114"/>
      <c r="FD1176" s="114"/>
      <c r="FE1176" s="114"/>
      <c r="FF1176" s="114"/>
      <c r="FG1176" s="114"/>
      <c r="FH1176" s="114"/>
      <c r="FI1176" s="114"/>
      <c r="FJ1176" s="114"/>
      <c r="FK1176" s="114"/>
      <c r="FL1176" s="114"/>
      <c r="FM1176" s="114"/>
      <c r="FN1176" s="114"/>
      <c r="FO1176" s="114"/>
      <c r="FP1176" s="114"/>
      <c r="FQ1176" s="114"/>
      <c r="FR1176" s="114"/>
      <c r="FS1176" s="114"/>
      <c r="FT1176" s="114"/>
      <c r="FU1176" s="114"/>
      <c r="FV1176" s="114"/>
      <c r="FW1176" s="114"/>
    </row>
    <row r="1177" spans="1:179" x14ac:dyDescent="0.25">
      <c r="H1177" s="114"/>
      <c r="I1177" s="114"/>
      <c r="J1177" s="114"/>
      <c r="K1177" s="114"/>
      <c r="L1177" s="114"/>
      <c r="M1177" s="114"/>
      <c r="N1177" s="114"/>
      <c r="O1177" s="114"/>
      <c r="P1177" s="114"/>
      <c r="Q1177" s="114"/>
      <c r="R1177" s="114"/>
      <c r="S1177" s="114"/>
      <c r="T1177" s="114"/>
      <c r="U1177" s="114"/>
      <c r="V1177" s="114"/>
      <c r="W1177" s="114"/>
      <c r="X1177" s="114"/>
      <c r="Y1177" s="114"/>
      <c r="Z1177" s="114"/>
      <c r="AA1177" s="114"/>
      <c r="AB1177" s="114"/>
      <c r="AC1177" s="114"/>
      <c r="AD1177" s="114"/>
      <c r="AE1177" s="114"/>
      <c r="AF1177" s="114"/>
      <c r="AG1177" s="114"/>
      <c r="AH1177" s="114"/>
      <c r="AI1177" s="114"/>
      <c r="AJ1177" s="114"/>
      <c r="AK1177" s="114"/>
      <c r="AL1177" s="114"/>
      <c r="AM1177" s="114"/>
      <c r="AN1177" s="114"/>
      <c r="AO1177" s="114"/>
      <c r="AP1177" s="114"/>
      <c r="AQ1177" s="114"/>
      <c r="AR1177" s="114"/>
      <c r="AS1177" s="114"/>
      <c r="AT1177" s="114"/>
      <c r="AU1177" s="114"/>
      <c r="AV1177" s="114"/>
      <c r="AW1177" s="114"/>
      <c r="AX1177" s="114"/>
      <c r="AY1177" s="114"/>
      <c r="AZ1177" s="114"/>
      <c r="BA1177" s="114"/>
      <c r="BB1177" s="114"/>
      <c r="BC1177" s="114"/>
      <c r="BD1177" s="114"/>
      <c r="BE1177" s="114"/>
      <c r="BF1177" s="114"/>
      <c r="BG1177" s="114"/>
      <c r="BH1177" s="114"/>
      <c r="BI1177" s="114"/>
      <c r="BJ1177" s="114"/>
      <c r="BK1177" s="114"/>
      <c r="BL1177" s="114"/>
      <c r="BM1177" s="114"/>
      <c r="BN1177" s="114"/>
      <c r="BO1177" s="114"/>
      <c r="BP1177" s="114"/>
      <c r="BQ1177" s="114"/>
      <c r="BR1177" s="114"/>
      <c r="BS1177" s="114"/>
      <c r="BT1177" s="114"/>
      <c r="BU1177" s="114"/>
      <c r="BV1177" s="114"/>
      <c r="BW1177" s="114"/>
      <c r="BX1177" s="114"/>
      <c r="BY1177" s="114"/>
      <c r="BZ1177" s="114"/>
      <c r="CA1177" s="114"/>
      <c r="CB1177" s="114"/>
      <c r="CC1177" s="114"/>
      <c r="CD1177" s="114"/>
      <c r="CE1177" s="114"/>
      <c r="CF1177" s="114"/>
      <c r="CG1177" s="114"/>
      <c r="CH1177" s="114"/>
      <c r="CI1177" s="114"/>
      <c r="CJ1177" s="114"/>
      <c r="CK1177" s="114"/>
      <c r="CL1177" s="114"/>
      <c r="CM1177" s="114"/>
      <c r="CN1177" s="114"/>
      <c r="CO1177" s="114"/>
      <c r="CP1177" s="114"/>
      <c r="CQ1177" s="114"/>
      <c r="CR1177" s="114"/>
      <c r="CS1177" s="114"/>
      <c r="CT1177" s="114"/>
      <c r="CU1177" s="114"/>
      <c r="CV1177" s="114"/>
      <c r="CW1177" s="114"/>
      <c r="CX1177" s="114"/>
      <c r="CY1177" s="114"/>
      <c r="CZ1177" s="114"/>
      <c r="DA1177" s="114"/>
      <c r="DB1177" s="114"/>
      <c r="DC1177" s="114"/>
      <c r="DD1177" s="114"/>
      <c r="DE1177" s="114"/>
      <c r="DF1177" s="114"/>
      <c r="DG1177" s="114"/>
      <c r="DH1177" s="114"/>
      <c r="DI1177" s="114"/>
      <c r="DJ1177" s="114"/>
      <c r="DK1177" s="114"/>
      <c r="DL1177" s="114"/>
      <c r="DM1177" s="114"/>
      <c r="DN1177" s="114"/>
      <c r="DO1177" s="114"/>
      <c r="DP1177" s="114"/>
      <c r="DQ1177" s="114"/>
      <c r="DR1177" s="114"/>
      <c r="DS1177" s="114"/>
      <c r="DT1177" s="114"/>
      <c r="DU1177" s="114"/>
      <c r="DV1177" s="114"/>
      <c r="DW1177" s="114"/>
      <c r="DX1177" s="114"/>
      <c r="DY1177" s="114"/>
      <c r="DZ1177" s="114"/>
      <c r="EA1177" s="114"/>
      <c r="EB1177" s="114"/>
      <c r="EC1177" s="114"/>
      <c r="ED1177" s="114"/>
      <c r="EE1177" s="114"/>
      <c r="EF1177" s="114"/>
      <c r="EG1177" s="114"/>
      <c r="EH1177" s="114"/>
      <c r="EI1177" s="114"/>
      <c r="EJ1177" s="114"/>
      <c r="EK1177" s="114"/>
      <c r="EL1177" s="114"/>
      <c r="EM1177" s="114"/>
      <c r="EN1177" s="114"/>
      <c r="EO1177" s="114"/>
      <c r="EP1177" s="114"/>
      <c r="EQ1177" s="114"/>
      <c r="ER1177" s="114"/>
      <c r="ES1177" s="114"/>
      <c r="ET1177" s="114"/>
      <c r="EU1177" s="114"/>
      <c r="EV1177" s="114"/>
      <c r="EW1177" s="114"/>
      <c r="EX1177" s="114"/>
      <c r="EY1177" s="114"/>
      <c r="EZ1177" s="114"/>
      <c r="FA1177" s="114"/>
      <c r="FB1177" s="114"/>
      <c r="FC1177" s="114"/>
      <c r="FD1177" s="114"/>
      <c r="FE1177" s="114"/>
      <c r="FF1177" s="114"/>
      <c r="FG1177" s="114"/>
      <c r="FH1177" s="114"/>
      <c r="FI1177" s="114"/>
      <c r="FJ1177" s="114"/>
      <c r="FK1177" s="114"/>
      <c r="FL1177" s="114"/>
      <c r="FM1177" s="114"/>
      <c r="FN1177" s="114"/>
      <c r="FO1177" s="114"/>
      <c r="FP1177" s="114"/>
      <c r="FQ1177" s="114"/>
      <c r="FR1177" s="114"/>
      <c r="FS1177" s="114"/>
      <c r="FT1177" s="114"/>
      <c r="FU1177" s="114"/>
      <c r="FV1177" s="114"/>
      <c r="FW1177" s="114"/>
    </row>
    <row r="1178" spans="1:179" x14ac:dyDescent="0.25">
      <c r="H1178" s="114"/>
      <c r="I1178" s="114"/>
      <c r="J1178" s="114"/>
      <c r="K1178" s="114"/>
      <c r="L1178" s="114"/>
      <c r="M1178" s="114"/>
      <c r="N1178" s="114"/>
      <c r="O1178" s="114"/>
      <c r="P1178" s="114"/>
      <c r="Q1178" s="114"/>
      <c r="R1178" s="114"/>
      <c r="S1178" s="114"/>
      <c r="T1178" s="114"/>
      <c r="U1178" s="114"/>
      <c r="V1178" s="114"/>
      <c r="W1178" s="114"/>
      <c r="X1178" s="114"/>
      <c r="Y1178" s="114"/>
      <c r="Z1178" s="114"/>
      <c r="AA1178" s="114"/>
      <c r="AB1178" s="114"/>
      <c r="AC1178" s="114"/>
      <c r="AD1178" s="114"/>
      <c r="AE1178" s="114"/>
      <c r="AF1178" s="114"/>
      <c r="AG1178" s="114"/>
      <c r="AH1178" s="114"/>
      <c r="AI1178" s="114"/>
      <c r="AJ1178" s="114"/>
      <c r="AK1178" s="114"/>
      <c r="AL1178" s="114"/>
      <c r="AM1178" s="114"/>
      <c r="AN1178" s="114"/>
      <c r="AO1178" s="114"/>
      <c r="AP1178" s="114"/>
      <c r="AQ1178" s="114"/>
      <c r="AR1178" s="114"/>
      <c r="AS1178" s="114"/>
      <c r="AT1178" s="114"/>
      <c r="AU1178" s="114"/>
      <c r="AV1178" s="114"/>
      <c r="AW1178" s="114"/>
      <c r="AX1178" s="114"/>
      <c r="AY1178" s="114"/>
      <c r="AZ1178" s="114"/>
      <c r="BA1178" s="114"/>
      <c r="BB1178" s="114"/>
      <c r="BC1178" s="114"/>
      <c r="BD1178" s="114"/>
      <c r="BE1178" s="114"/>
      <c r="BF1178" s="114"/>
      <c r="BG1178" s="114"/>
      <c r="BH1178" s="114"/>
      <c r="BI1178" s="114"/>
      <c r="BJ1178" s="114"/>
      <c r="BK1178" s="114"/>
      <c r="BL1178" s="114"/>
      <c r="BM1178" s="114"/>
      <c r="BN1178" s="114"/>
      <c r="BO1178" s="114"/>
      <c r="BP1178" s="114"/>
      <c r="BQ1178" s="114"/>
      <c r="BR1178" s="114"/>
      <c r="BS1178" s="114"/>
      <c r="BT1178" s="114"/>
      <c r="BU1178" s="114"/>
      <c r="BV1178" s="114"/>
      <c r="BW1178" s="114"/>
      <c r="BX1178" s="114"/>
      <c r="BY1178" s="114"/>
      <c r="BZ1178" s="114"/>
      <c r="CA1178" s="114"/>
      <c r="CB1178" s="114"/>
      <c r="CC1178" s="114"/>
      <c r="CD1178" s="114"/>
      <c r="CE1178" s="114"/>
      <c r="CF1178" s="114"/>
      <c r="CG1178" s="114"/>
      <c r="CH1178" s="114"/>
      <c r="CI1178" s="114"/>
      <c r="CJ1178" s="114"/>
      <c r="CK1178" s="114"/>
      <c r="CL1178" s="114"/>
      <c r="CM1178" s="114"/>
      <c r="CN1178" s="114"/>
      <c r="CO1178" s="114"/>
      <c r="CP1178" s="114"/>
      <c r="CQ1178" s="114"/>
      <c r="CR1178" s="114"/>
      <c r="CS1178" s="114"/>
      <c r="CT1178" s="114"/>
      <c r="CU1178" s="114"/>
      <c r="CV1178" s="114"/>
      <c r="CW1178" s="114"/>
      <c r="CX1178" s="114"/>
      <c r="CY1178" s="114"/>
      <c r="CZ1178" s="114"/>
      <c r="DA1178" s="114"/>
      <c r="DB1178" s="114"/>
      <c r="DC1178" s="114"/>
      <c r="DD1178" s="114"/>
      <c r="DE1178" s="114"/>
      <c r="DF1178" s="114"/>
      <c r="DG1178" s="114"/>
      <c r="DH1178" s="114"/>
      <c r="DI1178" s="114"/>
      <c r="DJ1178" s="114"/>
      <c r="DK1178" s="114"/>
      <c r="DL1178" s="114"/>
      <c r="DM1178" s="114"/>
      <c r="DN1178" s="114"/>
      <c r="DO1178" s="114"/>
      <c r="DP1178" s="114"/>
      <c r="DQ1178" s="114"/>
      <c r="DR1178" s="114"/>
      <c r="DS1178" s="114"/>
      <c r="DT1178" s="114"/>
      <c r="DU1178" s="114"/>
      <c r="DV1178" s="114"/>
      <c r="DW1178" s="114"/>
      <c r="DX1178" s="114"/>
      <c r="DY1178" s="114"/>
      <c r="DZ1178" s="114"/>
      <c r="EA1178" s="114"/>
      <c r="EB1178" s="114"/>
      <c r="EC1178" s="114"/>
      <c r="ED1178" s="114"/>
      <c r="EE1178" s="114"/>
      <c r="EF1178" s="114"/>
      <c r="EG1178" s="114"/>
      <c r="EH1178" s="114"/>
      <c r="EI1178" s="114"/>
      <c r="EJ1178" s="114"/>
      <c r="EK1178" s="114"/>
      <c r="EL1178" s="114"/>
      <c r="EM1178" s="114"/>
      <c r="EN1178" s="114"/>
      <c r="EO1178" s="114"/>
      <c r="EP1178" s="114"/>
      <c r="EQ1178" s="114"/>
      <c r="ER1178" s="114"/>
      <c r="ES1178" s="114"/>
      <c r="ET1178" s="114"/>
      <c r="EU1178" s="114"/>
      <c r="EV1178" s="114"/>
      <c r="EW1178" s="114"/>
      <c r="EX1178" s="114"/>
      <c r="EY1178" s="114"/>
      <c r="EZ1178" s="114"/>
      <c r="FA1178" s="114"/>
      <c r="FB1178" s="114"/>
      <c r="FC1178" s="114"/>
      <c r="FD1178" s="114"/>
      <c r="FE1178" s="114"/>
      <c r="FF1178" s="114"/>
      <c r="FG1178" s="114"/>
      <c r="FH1178" s="114"/>
      <c r="FI1178" s="114"/>
      <c r="FJ1178" s="114"/>
      <c r="FK1178" s="114"/>
      <c r="FL1178" s="114"/>
      <c r="FM1178" s="114"/>
      <c r="FN1178" s="114"/>
      <c r="FO1178" s="114"/>
      <c r="FP1178" s="114"/>
      <c r="FQ1178" s="114"/>
      <c r="FR1178" s="114"/>
      <c r="FS1178" s="114"/>
      <c r="FT1178" s="114"/>
      <c r="FU1178" s="114"/>
      <c r="FV1178" s="114"/>
      <c r="FW1178" s="114"/>
    </row>
    <row r="1179" spans="1:179" x14ac:dyDescent="0.25">
      <c r="H1179" s="114"/>
      <c r="I1179" s="114"/>
      <c r="J1179" s="114"/>
      <c r="K1179" s="114"/>
      <c r="L1179" s="114"/>
      <c r="M1179" s="114"/>
      <c r="N1179" s="114"/>
      <c r="O1179" s="114"/>
      <c r="P1179" s="114"/>
      <c r="Q1179" s="114"/>
      <c r="R1179" s="114"/>
      <c r="S1179" s="114"/>
      <c r="T1179" s="114"/>
      <c r="U1179" s="114"/>
      <c r="V1179" s="114"/>
      <c r="W1179" s="114"/>
      <c r="X1179" s="114"/>
      <c r="Y1179" s="114"/>
      <c r="Z1179" s="114"/>
      <c r="AA1179" s="114"/>
      <c r="AB1179" s="114"/>
      <c r="AC1179" s="114"/>
      <c r="AD1179" s="114"/>
      <c r="AE1179" s="114"/>
      <c r="AF1179" s="114"/>
      <c r="AG1179" s="114"/>
      <c r="AH1179" s="114"/>
      <c r="AI1179" s="114"/>
      <c r="AJ1179" s="114"/>
      <c r="AK1179" s="114"/>
      <c r="AL1179" s="114"/>
      <c r="AM1179" s="114"/>
      <c r="AN1179" s="114"/>
      <c r="AO1179" s="114"/>
      <c r="AP1179" s="114"/>
      <c r="AQ1179" s="114"/>
      <c r="AR1179" s="114"/>
      <c r="AS1179" s="114"/>
      <c r="AT1179" s="114"/>
      <c r="AU1179" s="114"/>
      <c r="AV1179" s="114"/>
      <c r="AW1179" s="114"/>
      <c r="AX1179" s="114"/>
      <c r="AY1179" s="114"/>
      <c r="AZ1179" s="114"/>
      <c r="BA1179" s="114"/>
      <c r="BB1179" s="114"/>
      <c r="BC1179" s="114"/>
      <c r="BD1179" s="114"/>
      <c r="BE1179" s="114"/>
      <c r="BF1179" s="114"/>
      <c r="BG1179" s="114"/>
      <c r="BH1179" s="114"/>
      <c r="BI1179" s="114"/>
      <c r="BJ1179" s="114"/>
      <c r="BK1179" s="114"/>
      <c r="BL1179" s="114"/>
      <c r="BM1179" s="114"/>
      <c r="BN1179" s="114"/>
      <c r="BO1179" s="114"/>
      <c r="BP1179" s="114"/>
      <c r="BQ1179" s="114"/>
      <c r="BR1179" s="114"/>
      <c r="BS1179" s="114"/>
      <c r="BT1179" s="114"/>
      <c r="BU1179" s="114"/>
      <c r="BV1179" s="114"/>
      <c r="BW1179" s="114"/>
      <c r="BX1179" s="114"/>
      <c r="BY1179" s="114"/>
      <c r="BZ1179" s="114"/>
      <c r="CA1179" s="114"/>
      <c r="CB1179" s="114"/>
      <c r="CC1179" s="114"/>
      <c r="CD1179" s="114"/>
      <c r="CE1179" s="114"/>
      <c r="CF1179" s="114"/>
      <c r="CG1179" s="114"/>
      <c r="CH1179" s="114"/>
      <c r="CI1179" s="114"/>
      <c r="CJ1179" s="114"/>
      <c r="CK1179" s="114"/>
      <c r="CL1179" s="114"/>
      <c r="CM1179" s="114"/>
      <c r="CN1179" s="114"/>
      <c r="CO1179" s="114"/>
      <c r="CP1179" s="114"/>
      <c r="CQ1179" s="114"/>
      <c r="CR1179" s="114"/>
      <c r="CS1179" s="114"/>
      <c r="CT1179" s="114"/>
      <c r="CU1179" s="114"/>
      <c r="CV1179" s="114"/>
      <c r="CW1179" s="114"/>
      <c r="CX1179" s="114"/>
      <c r="CY1179" s="114"/>
      <c r="CZ1179" s="114"/>
      <c r="DA1179" s="114"/>
      <c r="DB1179" s="114"/>
      <c r="DC1179" s="114"/>
      <c r="DD1179" s="114"/>
      <c r="DE1179" s="114"/>
      <c r="DF1179" s="114"/>
      <c r="DG1179" s="114"/>
      <c r="DH1179" s="114"/>
      <c r="DI1179" s="114"/>
      <c r="DJ1179" s="114"/>
      <c r="DK1179" s="114"/>
      <c r="DL1179" s="114"/>
      <c r="DM1179" s="114"/>
      <c r="DN1179" s="114"/>
      <c r="DO1179" s="114"/>
      <c r="DP1179" s="114"/>
      <c r="DQ1179" s="114"/>
      <c r="DR1179" s="114"/>
      <c r="DS1179" s="114"/>
      <c r="DT1179" s="114"/>
      <c r="DU1179" s="114"/>
      <c r="DV1179" s="114"/>
      <c r="DW1179" s="114"/>
      <c r="DX1179" s="114"/>
      <c r="DY1179" s="114"/>
      <c r="DZ1179" s="114"/>
      <c r="EA1179" s="114"/>
      <c r="EB1179" s="114"/>
      <c r="EC1179" s="114"/>
      <c r="ED1179" s="114"/>
      <c r="EE1179" s="114"/>
      <c r="EF1179" s="114"/>
      <c r="EG1179" s="114"/>
      <c r="EH1179" s="114"/>
      <c r="EI1179" s="114"/>
      <c r="EJ1179" s="114"/>
      <c r="EK1179" s="114"/>
      <c r="EL1179" s="114"/>
      <c r="EM1179" s="114"/>
      <c r="EN1179" s="114"/>
      <c r="EO1179" s="114"/>
      <c r="EP1179" s="114"/>
      <c r="EQ1179" s="114"/>
      <c r="ER1179" s="114"/>
      <c r="ES1179" s="114"/>
      <c r="ET1179" s="114"/>
      <c r="EU1179" s="114"/>
      <c r="EV1179" s="114"/>
      <c r="EW1179" s="114"/>
      <c r="EX1179" s="114"/>
      <c r="EY1179" s="114"/>
      <c r="EZ1179" s="114"/>
      <c r="FA1179" s="114"/>
      <c r="FB1179" s="114"/>
      <c r="FC1179" s="114"/>
      <c r="FD1179" s="114"/>
      <c r="FE1179" s="114"/>
      <c r="FF1179" s="114"/>
      <c r="FG1179" s="114"/>
      <c r="FH1179" s="114"/>
      <c r="FI1179" s="114"/>
      <c r="FJ1179" s="114"/>
      <c r="FK1179" s="114"/>
      <c r="FL1179" s="114"/>
      <c r="FM1179" s="114"/>
      <c r="FN1179" s="114"/>
      <c r="FO1179" s="114"/>
      <c r="FP1179" s="114"/>
      <c r="FQ1179" s="114"/>
      <c r="FR1179" s="114"/>
      <c r="FS1179" s="114"/>
      <c r="FT1179" s="114"/>
      <c r="FU1179" s="114"/>
      <c r="FV1179" s="114"/>
      <c r="FW1179" s="114"/>
    </row>
    <row r="1180" spans="1:179" x14ac:dyDescent="0.25">
      <c r="H1180" s="114"/>
      <c r="I1180" s="114"/>
      <c r="J1180" s="114"/>
      <c r="K1180" s="125"/>
      <c r="L1180" s="114"/>
      <c r="M1180" s="114"/>
      <c r="N1180" s="114"/>
      <c r="O1180" s="114"/>
      <c r="P1180" s="114"/>
      <c r="Q1180" s="114"/>
      <c r="R1180" s="114"/>
      <c r="S1180" s="114"/>
      <c r="T1180" s="114"/>
      <c r="U1180" s="114"/>
      <c r="V1180" s="114"/>
      <c r="W1180" s="114"/>
      <c r="X1180" s="114"/>
      <c r="Y1180" s="114"/>
      <c r="Z1180" s="114"/>
      <c r="AA1180" s="114"/>
      <c r="AB1180" s="114"/>
      <c r="AC1180" s="114"/>
      <c r="AD1180" s="114"/>
      <c r="AE1180" s="114"/>
      <c r="AF1180" s="114"/>
      <c r="AG1180" s="114"/>
      <c r="AH1180" s="114"/>
      <c r="AI1180" s="114"/>
      <c r="AJ1180" s="114"/>
      <c r="AK1180" s="114"/>
      <c r="AL1180" s="114"/>
      <c r="AM1180" s="114"/>
      <c r="AN1180" s="114"/>
      <c r="AO1180" s="114"/>
      <c r="AP1180" s="114"/>
      <c r="AQ1180" s="114"/>
      <c r="AR1180" s="114"/>
      <c r="AS1180" s="114"/>
      <c r="AT1180" s="114"/>
      <c r="AU1180" s="114"/>
      <c r="AV1180" s="114"/>
      <c r="AW1180" s="114"/>
      <c r="AX1180" s="114"/>
      <c r="AY1180" s="114"/>
      <c r="AZ1180" s="114"/>
      <c r="BA1180" s="114"/>
      <c r="BB1180" s="114"/>
      <c r="BC1180" s="114"/>
      <c r="BD1180" s="114"/>
      <c r="BE1180" s="114"/>
      <c r="BF1180" s="114"/>
      <c r="BG1180" s="114"/>
      <c r="BH1180" s="114"/>
      <c r="BI1180" s="114"/>
      <c r="BJ1180" s="114"/>
      <c r="BK1180" s="114"/>
      <c r="BL1180" s="114"/>
      <c r="BM1180" s="114"/>
      <c r="BN1180" s="114"/>
      <c r="BO1180" s="114"/>
      <c r="BP1180" s="114"/>
      <c r="BQ1180" s="114"/>
      <c r="BR1180" s="114"/>
      <c r="BS1180" s="114"/>
      <c r="BT1180" s="114"/>
      <c r="BU1180" s="114"/>
      <c r="BV1180" s="114"/>
      <c r="BW1180" s="114"/>
      <c r="BX1180" s="114"/>
      <c r="BY1180" s="114"/>
      <c r="BZ1180" s="114"/>
      <c r="CA1180" s="114"/>
      <c r="CB1180" s="114"/>
      <c r="CC1180" s="114"/>
      <c r="CD1180" s="114"/>
      <c r="CE1180" s="114"/>
      <c r="CF1180" s="114"/>
      <c r="CG1180" s="114"/>
      <c r="CH1180" s="114"/>
      <c r="CI1180" s="114"/>
      <c r="CJ1180" s="114"/>
      <c r="CK1180" s="114"/>
      <c r="CL1180" s="114"/>
      <c r="CM1180" s="114"/>
      <c r="CN1180" s="114"/>
      <c r="CO1180" s="114"/>
      <c r="CP1180" s="114"/>
      <c r="CQ1180" s="114"/>
      <c r="CR1180" s="114"/>
      <c r="CS1180" s="114"/>
      <c r="CT1180" s="114"/>
      <c r="CU1180" s="114"/>
      <c r="CV1180" s="114"/>
      <c r="CW1180" s="114"/>
      <c r="CX1180" s="114"/>
      <c r="CY1180" s="114"/>
      <c r="CZ1180" s="114"/>
      <c r="DA1180" s="114"/>
      <c r="DB1180" s="114"/>
      <c r="DC1180" s="114"/>
      <c r="DD1180" s="114"/>
      <c r="DE1180" s="114"/>
      <c r="DF1180" s="114"/>
      <c r="DG1180" s="114"/>
      <c r="DH1180" s="114"/>
      <c r="DI1180" s="114"/>
      <c r="DJ1180" s="114"/>
      <c r="DK1180" s="114"/>
      <c r="DL1180" s="114"/>
      <c r="DM1180" s="114"/>
      <c r="DN1180" s="114"/>
      <c r="DO1180" s="114"/>
      <c r="DP1180" s="114"/>
      <c r="DQ1180" s="114"/>
      <c r="DR1180" s="114"/>
      <c r="DS1180" s="114"/>
      <c r="DT1180" s="114"/>
      <c r="DU1180" s="114"/>
      <c r="DV1180" s="114"/>
      <c r="DW1180" s="114"/>
      <c r="DX1180" s="114"/>
      <c r="DY1180" s="114"/>
      <c r="DZ1180" s="114"/>
      <c r="EA1180" s="114"/>
      <c r="EB1180" s="114"/>
      <c r="EC1180" s="114"/>
      <c r="ED1180" s="114"/>
      <c r="EE1180" s="114"/>
      <c r="EF1180" s="114"/>
      <c r="EG1180" s="114"/>
      <c r="EH1180" s="114"/>
      <c r="EI1180" s="114"/>
      <c r="EJ1180" s="114"/>
      <c r="EK1180" s="114"/>
      <c r="EL1180" s="114"/>
      <c r="EM1180" s="114"/>
      <c r="EN1180" s="114"/>
      <c r="EO1180" s="114"/>
      <c r="EP1180" s="114"/>
      <c r="EQ1180" s="114"/>
      <c r="ER1180" s="114"/>
      <c r="ES1180" s="114"/>
      <c r="ET1180" s="114"/>
      <c r="EU1180" s="114"/>
      <c r="EV1180" s="114"/>
      <c r="EW1180" s="114"/>
      <c r="EX1180" s="114"/>
      <c r="EY1180" s="114"/>
      <c r="EZ1180" s="114"/>
      <c r="FA1180" s="114"/>
      <c r="FB1180" s="114"/>
      <c r="FC1180" s="114"/>
      <c r="FD1180" s="114"/>
      <c r="FE1180" s="114"/>
      <c r="FF1180" s="114"/>
      <c r="FG1180" s="114"/>
      <c r="FH1180" s="114"/>
      <c r="FI1180" s="114"/>
      <c r="FJ1180" s="114"/>
      <c r="FK1180" s="114"/>
      <c r="FL1180" s="114"/>
      <c r="FM1180" s="114"/>
      <c r="FN1180" s="114"/>
      <c r="FO1180" s="114"/>
      <c r="FP1180" s="114"/>
      <c r="FQ1180" s="114"/>
      <c r="FR1180" s="114"/>
      <c r="FS1180" s="114"/>
      <c r="FT1180" s="114"/>
      <c r="FU1180" s="114"/>
      <c r="FV1180" s="114"/>
      <c r="FW1180" s="114"/>
    </row>
    <row r="1181" spans="1:179" x14ac:dyDescent="0.25">
      <c r="H1181" s="125"/>
      <c r="I1181" s="125"/>
      <c r="J1181" s="125"/>
      <c r="K1181" s="125"/>
      <c r="L1181" s="125"/>
      <c r="M1181" s="125"/>
      <c r="N1181" s="125"/>
      <c r="O1181" s="125"/>
      <c r="P1181" s="125"/>
      <c r="Q1181" s="125"/>
      <c r="R1181" s="125"/>
      <c r="S1181" s="125"/>
      <c r="T1181" s="125"/>
      <c r="U1181" s="125"/>
      <c r="V1181" s="125"/>
      <c r="W1181" s="125"/>
      <c r="X1181" s="125"/>
      <c r="Y1181" s="125"/>
      <c r="Z1181" s="125"/>
      <c r="AA1181" s="125"/>
      <c r="AB1181" s="125"/>
      <c r="AC1181" s="125"/>
      <c r="AD1181" s="125"/>
      <c r="AE1181" s="125"/>
      <c r="AF1181" s="125"/>
      <c r="AG1181" s="125"/>
      <c r="AH1181" s="125"/>
      <c r="AI1181" s="125"/>
      <c r="AJ1181" s="125"/>
      <c r="AK1181" s="125"/>
      <c r="AL1181" s="125"/>
      <c r="AM1181" s="125"/>
      <c r="AN1181" s="125"/>
      <c r="AO1181" s="125"/>
      <c r="AP1181" s="125"/>
      <c r="AQ1181" s="125"/>
      <c r="AR1181" s="125"/>
      <c r="AS1181" s="125"/>
      <c r="AT1181" s="125"/>
      <c r="AU1181" s="125"/>
      <c r="AV1181" s="125"/>
      <c r="AW1181" s="125"/>
      <c r="AX1181" s="125"/>
      <c r="AY1181" s="125"/>
      <c r="AZ1181" s="125"/>
      <c r="BA1181" s="125"/>
      <c r="BB1181" s="125"/>
      <c r="BC1181" s="125"/>
      <c r="BD1181" s="125"/>
      <c r="BE1181" s="125"/>
      <c r="BF1181" s="125"/>
      <c r="BG1181" s="125"/>
      <c r="BH1181" s="125"/>
      <c r="BI1181" s="125"/>
      <c r="BJ1181" s="125"/>
      <c r="BK1181" s="125"/>
      <c r="BL1181" s="125"/>
      <c r="BM1181" s="125"/>
      <c r="BN1181" s="125"/>
      <c r="BO1181" s="125"/>
      <c r="BP1181" s="125"/>
      <c r="BQ1181" s="125"/>
      <c r="BR1181" s="125"/>
      <c r="BS1181" s="125"/>
      <c r="BT1181" s="125"/>
      <c r="BU1181" s="125"/>
      <c r="BV1181" s="125"/>
      <c r="BW1181" s="125"/>
      <c r="BX1181" s="125"/>
      <c r="BY1181" s="125"/>
      <c r="BZ1181" s="125"/>
      <c r="CA1181" s="125"/>
      <c r="CB1181" s="125"/>
      <c r="CC1181" s="125"/>
      <c r="CD1181" s="125"/>
      <c r="CE1181" s="125"/>
      <c r="CF1181" s="125"/>
      <c r="CG1181" s="125"/>
      <c r="CH1181" s="125"/>
      <c r="CI1181" s="125"/>
      <c r="CJ1181" s="125"/>
      <c r="CK1181" s="125"/>
      <c r="CL1181" s="125"/>
      <c r="CM1181" s="125"/>
      <c r="CN1181" s="125"/>
      <c r="CO1181" s="125"/>
      <c r="CP1181" s="125"/>
      <c r="CQ1181" s="125"/>
      <c r="CR1181" s="125"/>
      <c r="CS1181" s="125"/>
      <c r="CT1181" s="125"/>
      <c r="CU1181" s="125"/>
      <c r="CV1181" s="125"/>
      <c r="CW1181" s="125"/>
      <c r="CX1181" s="125"/>
      <c r="CY1181" s="125"/>
      <c r="CZ1181" s="125"/>
      <c r="DA1181" s="125"/>
      <c r="DB1181" s="125"/>
      <c r="DC1181" s="125"/>
      <c r="DD1181" s="125"/>
      <c r="DE1181" s="125"/>
      <c r="DF1181" s="125"/>
      <c r="DG1181" s="125"/>
      <c r="DH1181" s="125"/>
      <c r="DI1181" s="125"/>
      <c r="DJ1181" s="125"/>
      <c r="DK1181" s="125"/>
      <c r="DL1181" s="125"/>
      <c r="DM1181" s="125"/>
      <c r="DN1181" s="125"/>
      <c r="DO1181" s="125"/>
      <c r="DP1181" s="125"/>
      <c r="DQ1181" s="125"/>
      <c r="DR1181" s="125"/>
      <c r="DS1181" s="125"/>
      <c r="DT1181" s="125"/>
      <c r="DU1181" s="125"/>
      <c r="DV1181" s="125"/>
      <c r="DW1181" s="125"/>
      <c r="DX1181" s="125"/>
      <c r="DY1181" s="125"/>
      <c r="DZ1181" s="125"/>
      <c r="EA1181" s="125"/>
      <c r="EB1181" s="125"/>
      <c r="EC1181" s="125"/>
      <c r="ED1181" s="125"/>
      <c r="EE1181" s="125"/>
      <c r="EF1181" s="125"/>
      <c r="EG1181" s="125"/>
      <c r="EH1181" s="125"/>
      <c r="EI1181" s="125"/>
      <c r="EJ1181" s="125"/>
      <c r="EK1181" s="125"/>
      <c r="EL1181" s="125"/>
      <c r="EM1181" s="125"/>
      <c r="EN1181" s="125"/>
      <c r="EO1181" s="125"/>
      <c r="EP1181" s="125"/>
      <c r="EQ1181" s="125"/>
      <c r="ER1181" s="125"/>
      <c r="ES1181" s="125"/>
      <c r="ET1181" s="125"/>
      <c r="EU1181" s="125"/>
      <c r="EV1181" s="125"/>
      <c r="EW1181" s="125"/>
      <c r="EX1181" s="125"/>
      <c r="EY1181" s="125"/>
      <c r="EZ1181" s="125"/>
      <c r="FA1181" s="125"/>
      <c r="FB1181" s="125"/>
      <c r="FC1181" s="125"/>
      <c r="FD1181" s="125"/>
      <c r="FE1181" s="125"/>
      <c r="FF1181" s="125"/>
      <c r="FG1181" s="125"/>
      <c r="FH1181" s="125"/>
      <c r="FI1181" s="125"/>
      <c r="FJ1181" s="125"/>
      <c r="FK1181" s="125"/>
      <c r="FL1181" s="125"/>
      <c r="FM1181" s="125"/>
      <c r="FN1181" s="125"/>
      <c r="FO1181" s="125"/>
      <c r="FP1181" s="125"/>
      <c r="FQ1181" s="125"/>
      <c r="FR1181" s="125"/>
      <c r="FS1181" s="125"/>
      <c r="FT1181" s="125"/>
      <c r="FU1181" s="125"/>
      <c r="FV1181" s="125"/>
      <c r="FW1181" s="125"/>
    </row>
    <row r="1182" spans="1:179" x14ac:dyDescent="0.25">
      <c r="H1182" s="125"/>
      <c r="I1182" s="125"/>
      <c r="J1182" s="125"/>
      <c r="K1182" s="125"/>
      <c r="L1182" s="125"/>
      <c r="M1182" s="125"/>
      <c r="N1182" s="125"/>
      <c r="O1182" s="125"/>
      <c r="P1182" s="125"/>
      <c r="Q1182" s="125"/>
      <c r="R1182" s="125"/>
      <c r="S1182" s="125"/>
      <c r="T1182" s="125"/>
      <c r="U1182" s="125"/>
      <c r="V1182" s="125"/>
      <c r="W1182" s="125"/>
      <c r="X1182" s="125"/>
      <c r="Y1182" s="125"/>
      <c r="Z1182" s="125"/>
      <c r="AA1182" s="125"/>
      <c r="AB1182" s="125"/>
      <c r="AC1182" s="125"/>
      <c r="AD1182" s="125"/>
      <c r="AE1182" s="125"/>
      <c r="AF1182" s="125"/>
      <c r="AG1182" s="125"/>
      <c r="AH1182" s="125"/>
      <c r="AI1182" s="125"/>
      <c r="AJ1182" s="125"/>
      <c r="AK1182" s="125"/>
      <c r="AL1182" s="125"/>
      <c r="AM1182" s="125"/>
      <c r="AN1182" s="125"/>
      <c r="AO1182" s="125"/>
      <c r="AP1182" s="125"/>
      <c r="AQ1182" s="125"/>
      <c r="AR1182" s="125"/>
      <c r="AS1182" s="125"/>
      <c r="AT1182" s="125"/>
      <c r="AU1182" s="125"/>
      <c r="AV1182" s="125"/>
      <c r="AW1182" s="125"/>
      <c r="AX1182" s="125"/>
      <c r="AY1182" s="125"/>
      <c r="AZ1182" s="125"/>
      <c r="BA1182" s="125"/>
      <c r="BB1182" s="125"/>
      <c r="BC1182" s="125"/>
      <c r="BD1182" s="125"/>
      <c r="BE1182" s="125"/>
      <c r="BF1182" s="125"/>
      <c r="BG1182" s="125"/>
      <c r="BH1182" s="125"/>
      <c r="BI1182" s="125"/>
      <c r="BJ1182" s="125"/>
      <c r="BK1182" s="125"/>
      <c r="BL1182" s="125"/>
      <c r="BM1182" s="125"/>
      <c r="BN1182" s="125"/>
      <c r="BO1182" s="125"/>
      <c r="BP1182" s="125"/>
      <c r="BQ1182" s="125"/>
      <c r="BR1182" s="125"/>
      <c r="BS1182" s="125"/>
      <c r="BT1182" s="125"/>
      <c r="BU1182" s="125"/>
      <c r="BV1182" s="125"/>
      <c r="BW1182" s="125"/>
      <c r="BX1182" s="125"/>
      <c r="BY1182" s="125"/>
      <c r="BZ1182" s="125"/>
      <c r="CA1182" s="125"/>
      <c r="CB1182" s="125"/>
      <c r="CC1182" s="125"/>
      <c r="CD1182" s="125"/>
      <c r="CE1182" s="125"/>
      <c r="CF1182" s="125"/>
      <c r="CG1182" s="125"/>
      <c r="CH1182" s="125"/>
      <c r="CI1182" s="125"/>
      <c r="CJ1182" s="125"/>
      <c r="CK1182" s="125"/>
      <c r="CL1182" s="125"/>
      <c r="CM1182" s="125"/>
      <c r="CN1182" s="125"/>
      <c r="CO1182" s="125"/>
      <c r="CP1182" s="125"/>
      <c r="CQ1182" s="125"/>
      <c r="CR1182" s="125"/>
      <c r="CS1182" s="125"/>
      <c r="CT1182" s="125"/>
      <c r="CU1182" s="125"/>
      <c r="CV1182" s="125"/>
      <c r="CW1182" s="125"/>
      <c r="CX1182" s="125"/>
      <c r="CY1182" s="125"/>
      <c r="CZ1182" s="125"/>
      <c r="DA1182" s="125"/>
      <c r="DB1182" s="125"/>
      <c r="DC1182" s="125"/>
      <c r="DD1182" s="125"/>
      <c r="DE1182" s="125"/>
      <c r="DF1182" s="125"/>
      <c r="DG1182" s="125"/>
      <c r="DH1182" s="125"/>
      <c r="DI1182" s="125"/>
      <c r="DJ1182" s="125"/>
      <c r="DK1182" s="125"/>
      <c r="DL1182" s="125"/>
      <c r="DM1182" s="125"/>
      <c r="DN1182" s="125"/>
      <c r="DO1182" s="125"/>
      <c r="DP1182" s="125"/>
      <c r="DQ1182" s="125"/>
      <c r="DR1182" s="125"/>
      <c r="DS1182" s="125"/>
      <c r="DT1182" s="125"/>
      <c r="DU1182" s="125"/>
      <c r="DV1182" s="125"/>
      <c r="DW1182" s="125"/>
      <c r="DX1182" s="125"/>
      <c r="DY1182" s="125"/>
      <c r="DZ1182" s="125"/>
      <c r="EA1182" s="125"/>
      <c r="EB1182" s="125"/>
      <c r="EC1182" s="125"/>
      <c r="ED1182" s="125"/>
      <c r="EE1182" s="125"/>
      <c r="EF1182" s="125"/>
      <c r="EG1182" s="125"/>
      <c r="EH1182" s="125"/>
      <c r="EI1182" s="125"/>
      <c r="EJ1182" s="125"/>
      <c r="EK1182" s="125"/>
      <c r="EL1182" s="125"/>
      <c r="EM1182" s="125"/>
      <c r="EN1182" s="125"/>
      <c r="EO1182" s="125"/>
      <c r="EP1182" s="125"/>
      <c r="EQ1182" s="125"/>
      <c r="ER1182" s="125"/>
      <c r="ES1182" s="125"/>
      <c r="ET1182" s="125"/>
      <c r="EU1182" s="125"/>
      <c r="EV1182" s="125"/>
      <c r="EW1182" s="125"/>
      <c r="EX1182" s="125"/>
      <c r="EY1182" s="125"/>
      <c r="EZ1182" s="125"/>
      <c r="FA1182" s="125"/>
      <c r="FB1182" s="125"/>
      <c r="FC1182" s="125"/>
      <c r="FD1182" s="125"/>
      <c r="FE1182" s="125"/>
      <c r="FF1182" s="125"/>
      <c r="FG1182" s="125"/>
      <c r="FH1182" s="125"/>
      <c r="FI1182" s="125"/>
      <c r="FJ1182" s="125"/>
      <c r="FK1182" s="125"/>
      <c r="FL1182" s="125"/>
      <c r="FM1182" s="125"/>
      <c r="FN1182" s="125"/>
      <c r="FO1182" s="125"/>
      <c r="FP1182" s="125"/>
      <c r="FQ1182" s="125"/>
      <c r="FR1182" s="125"/>
      <c r="FS1182" s="125"/>
      <c r="FT1182" s="125"/>
      <c r="FU1182" s="125"/>
      <c r="FV1182" s="125"/>
      <c r="FW1182" s="125"/>
    </row>
    <row r="1183" spans="1:179" x14ac:dyDescent="0.25">
      <c r="H1183" s="125"/>
      <c r="I1183" s="125"/>
      <c r="J1183" s="125"/>
      <c r="K1183" s="125"/>
      <c r="L1183" s="125"/>
      <c r="M1183" s="125"/>
      <c r="N1183" s="125"/>
      <c r="O1183" s="125"/>
      <c r="P1183" s="125"/>
      <c r="Q1183" s="125"/>
      <c r="R1183" s="125"/>
      <c r="S1183" s="125"/>
      <c r="T1183" s="125"/>
      <c r="U1183" s="125"/>
      <c r="V1183" s="125"/>
      <c r="W1183" s="125"/>
      <c r="X1183" s="125"/>
      <c r="Y1183" s="125"/>
      <c r="Z1183" s="125"/>
      <c r="AA1183" s="125"/>
      <c r="AB1183" s="125"/>
      <c r="AC1183" s="125"/>
      <c r="AD1183" s="125"/>
      <c r="AE1183" s="125"/>
      <c r="AF1183" s="125"/>
      <c r="AG1183" s="125"/>
      <c r="AH1183" s="125"/>
      <c r="AI1183" s="125"/>
      <c r="AJ1183" s="125"/>
      <c r="AK1183" s="125"/>
      <c r="AL1183" s="125"/>
      <c r="AM1183" s="125"/>
      <c r="AN1183" s="125"/>
      <c r="AO1183" s="125"/>
      <c r="AP1183" s="125"/>
      <c r="AQ1183" s="125"/>
      <c r="AR1183" s="125"/>
      <c r="AS1183" s="125"/>
      <c r="AT1183" s="125"/>
      <c r="AU1183" s="125"/>
      <c r="AV1183" s="125"/>
      <c r="AW1183" s="125"/>
      <c r="AX1183" s="125"/>
      <c r="AY1183" s="125"/>
      <c r="AZ1183" s="125"/>
      <c r="BA1183" s="125"/>
      <c r="BB1183" s="125"/>
      <c r="BC1183" s="125"/>
      <c r="BD1183" s="125"/>
      <c r="BE1183" s="125"/>
      <c r="BF1183" s="125"/>
      <c r="BG1183" s="125"/>
      <c r="BH1183" s="125"/>
      <c r="BI1183" s="125"/>
      <c r="BJ1183" s="125"/>
      <c r="BK1183" s="125"/>
      <c r="BL1183" s="125"/>
      <c r="BM1183" s="125"/>
      <c r="BN1183" s="125"/>
      <c r="BO1183" s="125"/>
      <c r="BP1183" s="125"/>
      <c r="BQ1183" s="125"/>
      <c r="BR1183" s="125"/>
      <c r="BS1183" s="125"/>
      <c r="BT1183" s="125"/>
      <c r="BU1183" s="125"/>
      <c r="BV1183" s="125"/>
      <c r="BW1183" s="125"/>
      <c r="BX1183" s="125"/>
      <c r="BY1183" s="125"/>
      <c r="BZ1183" s="125"/>
      <c r="CA1183" s="125"/>
      <c r="CB1183" s="125"/>
      <c r="CC1183" s="125"/>
      <c r="CD1183" s="125"/>
      <c r="CE1183" s="125"/>
      <c r="CF1183" s="125"/>
      <c r="CG1183" s="125"/>
      <c r="CH1183" s="125"/>
      <c r="CI1183" s="125"/>
      <c r="CJ1183" s="125"/>
      <c r="CK1183" s="125"/>
      <c r="CL1183" s="125"/>
      <c r="CM1183" s="125"/>
      <c r="CN1183" s="125"/>
      <c r="CO1183" s="125"/>
      <c r="CP1183" s="125"/>
      <c r="CQ1183" s="125"/>
      <c r="CR1183" s="125"/>
      <c r="CS1183" s="125"/>
      <c r="CT1183" s="125"/>
      <c r="CU1183" s="125"/>
      <c r="CV1183" s="125"/>
      <c r="CW1183" s="125"/>
      <c r="CX1183" s="125"/>
      <c r="CY1183" s="125"/>
      <c r="CZ1183" s="125"/>
      <c r="DA1183" s="125"/>
      <c r="DB1183" s="125"/>
      <c r="DC1183" s="125"/>
      <c r="DD1183" s="125"/>
      <c r="DE1183" s="125"/>
      <c r="DF1183" s="125"/>
      <c r="DG1183" s="125"/>
      <c r="DH1183" s="125"/>
      <c r="DI1183" s="125"/>
      <c r="DJ1183" s="125"/>
      <c r="DK1183" s="125"/>
      <c r="DL1183" s="125"/>
      <c r="DM1183" s="125"/>
      <c r="DN1183" s="125"/>
      <c r="DO1183" s="125"/>
      <c r="DP1183" s="125"/>
      <c r="DQ1183" s="125"/>
      <c r="DR1183" s="125"/>
      <c r="DS1183" s="125"/>
      <c r="DT1183" s="125"/>
      <c r="DU1183" s="125"/>
      <c r="DV1183" s="125"/>
      <c r="DW1183" s="125"/>
      <c r="DX1183" s="125"/>
      <c r="DY1183" s="125"/>
      <c r="DZ1183" s="125"/>
      <c r="EA1183" s="125"/>
      <c r="EB1183" s="125"/>
      <c r="EC1183" s="125"/>
      <c r="ED1183" s="125"/>
      <c r="EE1183" s="125"/>
      <c r="EF1183" s="125"/>
      <c r="EG1183" s="125"/>
      <c r="EH1183" s="125"/>
      <c r="EI1183" s="125"/>
      <c r="EJ1183" s="125"/>
      <c r="EK1183" s="125"/>
      <c r="EL1183" s="125"/>
      <c r="EM1183" s="125"/>
      <c r="EN1183" s="125"/>
      <c r="EO1183" s="125"/>
      <c r="EP1183" s="125"/>
      <c r="EQ1183" s="125"/>
      <c r="ER1183" s="125"/>
      <c r="ES1183" s="125"/>
      <c r="ET1183" s="125"/>
      <c r="EU1183" s="125"/>
      <c r="EV1183" s="125"/>
      <c r="EW1183" s="125"/>
      <c r="EX1183" s="125"/>
      <c r="EY1183" s="125"/>
      <c r="EZ1183" s="125"/>
      <c r="FA1183" s="125"/>
      <c r="FB1183" s="125"/>
      <c r="FC1183" s="125"/>
      <c r="FD1183" s="125"/>
      <c r="FE1183" s="125"/>
      <c r="FF1183" s="125"/>
      <c r="FG1183" s="125"/>
      <c r="FH1183" s="125"/>
      <c r="FI1183" s="125"/>
      <c r="FJ1183" s="125"/>
      <c r="FK1183" s="125"/>
      <c r="FL1183" s="125"/>
      <c r="FM1183" s="125"/>
      <c r="FN1183" s="125"/>
      <c r="FO1183" s="125"/>
      <c r="FP1183" s="125"/>
      <c r="FQ1183" s="125"/>
      <c r="FR1183" s="125"/>
      <c r="FS1183" s="125"/>
      <c r="FT1183" s="125"/>
      <c r="FU1183" s="125"/>
      <c r="FV1183" s="125"/>
      <c r="FW1183" s="125"/>
    </row>
    <row r="1184" spans="1:179" x14ac:dyDescent="0.25">
      <c r="H1184" s="125"/>
      <c r="I1184" s="125"/>
      <c r="J1184" s="125"/>
      <c r="K1184" s="3"/>
      <c r="L1184" s="125"/>
      <c r="M1184" s="125"/>
      <c r="N1184" s="125"/>
      <c r="O1184" s="125"/>
      <c r="P1184" s="125"/>
      <c r="Q1184" s="125"/>
      <c r="R1184" s="125"/>
      <c r="S1184" s="125"/>
      <c r="T1184" s="125"/>
      <c r="U1184" s="125"/>
      <c r="V1184" s="125"/>
      <c r="W1184" s="125"/>
      <c r="X1184" s="125"/>
      <c r="Y1184" s="125"/>
      <c r="Z1184" s="125"/>
      <c r="AA1184" s="125"/>
      <c r="AB1184" s="125"/>
      <c r="AC1184" s="125"/>
      <c r="AD1184" s="125"/>
      <c r="AE1184" s="125"/>
      <c r="AF1184" s="125"/>
      <c r="AG1184" s="125"/>
      <c r="AH1184" s="125"/>
      <c r="AI1184" s="125"/>
      <c r="AJ1184" s="125"/>
      <c r="AK1184" s="125"/>
      <c r="AL1184" s="125"/>
      <c r="AM1184" s="125"/>
      <c r="AN1184" s="125"/>
      <c r="AO1184" s="125"/>
      <c r="AP1184" s="125"/>
      <c r="AQ1184" s="125"/>
      <c r="AR1184" s="125"/>
      <c r="AS1184" s="125"/>
      <c r="AT1184" s="125"/>
      <c r="AU1184" s="125"/>
      <c r="AV1184" s="125"/>
      <c r="AW1184" s="125"/>
      <c r="AX1184" s="125"/>
      <c r="AY1184" s="125"/>
      <c r="AZ1184" s="125"/>
      <c r="BA1184" s="125"/>
      <c r="BB1184" s="125"/>
      <c r="BC1184" s="125"/>
      <c r="BD1184" s="125"/>
      <c r="BE1184" s="125"/>
      <c r="BF1184" s="125"/>
      <c r="BG1184" s="125"/>
      <c r="BH1184" s="125"/>
      <c r="BI1184" s="125"/>
      <c r="BJ1184" s="125"/>
      <c r="BK1184" s="125"/>
      <c r="BL1184" s="125"/>
      <c r="BM1184" s="125"/>
      <c r="BN1184" s="125"/>
      <c r="BO1184" s="125"/>
      <c r="BP1184" s="125"/>
      <c r="BQ1184" s="125"/>
      <c r="BR1184" s="125"/>
      <c r="BS1184" s="125"/>
      <c r="BT1184" s="125"/>
      <c r="BU1184" s="125"/>
      <c r="BV1184" s="125"/>
      <c r="BW1184" s="125"/>
      <c r="BX1184" s="125"/>
      <c r="BY1184" s="125"/>
      <c r="BZ1184" s="125"/>
      <c r="CA1184" s="125"/>
      <c r="CB1184" s="125"/>
      <c r="CC1184" s="125"/>
      <c r="CD1184" s="125"/>
      <c r="CE1184" s="125"/>
      <c r="CF1184" s="125"/>
      <c r="CG1184" s="125"/>
      <c r="CH1184" s="125"/>
      <c r="CI1184" s="125"/>
      <c r="CJ1184" s="125"/>
      <c r="CK1184" s="125"/>
      <c r="CL1184" s="125"/>
      <c r="CM1184" s="125"/>
      <c r="CN1184" s="125"/>
      <c r="CO1184" s="125"/>
      <c r="CP1184" s="125"/>
      <c r="CQ1184" s="125"/>
      <c r="CR1184" s="125"/>
      <c r="CS1184" s="125"/>
      <c r="CT1184" s="125"/>
      <c r="CU1184" s="125"/>
      <c r="CV1184" s="125"/>
      <c r="CW1184" s="125"/>
      <c r="CX1184" s="125"/>
      <c r="CY1184" s="125"/>
      <c r="CZ1184" s="125"/>
      <c r="DA1184" s="125"/>
      <c r="DB1184" s="125"/>
      <c r="DC1184" s="125"/>
      <c r="DD1184" s="125"/>
      <c r="DE1184" s="125"/>
      <c r="DF1184" s="125"/>
      <c r="DG1184" s="125"/>
      <c r="DH1184" s="125"/>
      <c r="DI1184" s="125"/>
      <c r="DJ1184" s="125"/>
      <c r="DK1184" s="125"/>
      <c r="DL1184" s="125"/>
      <c r="DM1184" s="125"/>
      <c r="DN1184" s="125"/>
      <c r="DO1184" s="125"/>
      <c r="DP1184" s="125"/>
      <c r="DQ1184" s="125"/>
      <c r="DR1184" s="125"/>
      <c r="DS1184" s="125"/>
      <c r="DT1184" s="125"/>
      <c r="DU1184" s="125"/>
      <c r="DV1184" s="125"/>
      <c r="DW1184" s="125"/>
      <c r="DX1184" s="125"/>
      <c r="DY1184" s="125"/>
      <c r="DZ1184" s="125"/>
      <c r="EA1184" s="125"/>
      <c r="EB1184" s="125"/>
      <c r="EC1184" s="125"/>
      <c r="ED1184" s="125"/>
      <c r="EE1184" s="125"/>
      <c r="EF1184" s="125"/>
      <c r="EG1184" s="125"/>
      <c r="EH1184" s="125"/>
      <c r="EI1184" s="125"/>
      <c r="EJ1184" s="125"/>
      <c r="EK1184" s="125"/>
      <c r="EL1184" s="125"/>
      <c r="EM1184" s="125"/>
      <c r="EN1184" s="125"/>
      <c r="EO1184" s="125"/>
      <c r="EP1184" s="125"/>
      <c r="EQ1184" s="125"/>
      <c r="ER1184" s="125"/>
      <c r="ES1184" s="125"/>
      <c r="ET1184" s="125"/>
      <c r="EU1184" s="125"/>
      <c r="EV1184" s="125"/>
      <c r="EW1184" s="125"/>
      <c r="EX1184" s="125"/>
      <c r="EY1184" s="125"/>
      <c r="EZ1184" s="125"/>
      <c r="FA1184" s="125"/>
      <c r="FB1184" s="125"/>
      <c r="FC1184" s="125"/>
      <c r="FD1184" s="125"/>
      <c r="FE1184" s="125"/>
      <c r="FF1184" s="125"/>
      <c r="FG1184" s="125"/>
      <c r="FH1184" s="125"/>
      <c r="FI1184" s="125"/>
      <c r="FJ1184" s="125"/>
      <c r="FK1184" s="125"/>
      <c r="FL1184" s="125"/>
      <c r="FM1184" s="125"/>
      <c r="FN1184" s="125"/>
      <c r="FO1184" s="125"/>
      <c r="FP1184" s="125"/>
      <c r="FQ1184" s="125"/>
      <c r="FR1184" s="125"/>
      <c r="FS1184" s="125"/>
      <c r="FT1184" s="125"/>
      <c r="FU1184" s="125"/>
      <c r="FV1184" s="125"/>
      <c r="FW1184" s="125"/>
    </row>
    <row r="1185" spans="1:11" s="3" customFormat="1" x14ac:dyDescent="0.25">
      <c r="A1185" s="124"/>
      <c r="B1185" s="45"/>
      <c r="C1185" s="122"/>
      <c r="D1185" s="101"/>
      <c r="E1185" s="122"/>
      <c r="F1185" s="122"/>
      <c r="G1185" s="123"/>
    </row>
    <row r="1186" spans="1:11" s="3" customFormat="1" x14ac:dyDescent="0.25">
      <c r="A1186" s="124"/>
      <c r="B1186" s="45"/>
      <c r="C1186" s="122"/>
      <c r="D1186" s="101"/>
      <c r="E1186" s="122"/>
      <c r="F1186" s="122"/>
      <c r="G1186" s="123"/>
      <c r="K1186" s="7"/>
    </row>
  </sheetData>
  <mergeCells count="64">
    <mergeCell ref="B1165:G1165"/>
    <mergeCell ref="B1166:G1166"/>
    <mergeCell ref="A1170:B1170"/>
    <mergeCell ref="A1171:B1171"/>
    <mergeCell ref="A1172:B1172"/>
    <mergeCell ref="B1164:G1164"/>
    <mergeCell ref="B1136:C1136"/>
    <mergeCell ref="B1137:C1137"/>
    <mergeCell ref="B1138:C1138"/>
    <mergeCell ref="B1139:C1139"/>
    <mergeCell ref="B1140:C1140"/>
    <mergeCell ref="B1143:E1143"/>
    <mergeCell ref="B1146:E1146"/>
    <mergeCell ref="B1158:E1158"/>
    <mergeCell ref="B1162:G1162"/>
    <mergeCell ref="B1163:G1163"/>
    <mergeCell ref="B1135:C1135"/>
    <mergeCell ref="B1098:D1098"/>
    <mergeCell ref="B1099:D1099"/>
    <mergeCell ref="B1100:D1100"/>
    <mergeCell ref="B1101:C1101"/>
    <mergeCell ref="B1102:E1102"/>
    <mergeCell ref="B1105:E1105"/>
    <mergeCell ref="B1117:E1117"/>
    <mergeCell ref="B1123:E1123"/>
    <mergeCell ref="B1127:E1127"/>
    <mergeCell ref="B1132:C1132"/>
    <mergeCell ref="B1133:C1133"/>
    <mergeCell ref="B1097:D1097"/>
    <mergeCell ref="B1038:E1038"/>
    <mergeCell ref="B1082:E1082"/>
    <mergeCell ref="B1088:D1088"/>
    <mergeCell ref="B1089:D1089"/>
    <mergeCell ref="B1090:D1090"/>
    <mergeCell ref="B1091:D1091"/>
    <mergeCell ref="B1092:D1092"/>
    <mergeCell ref="B1093:D1093"/>
    <mergeCell ref="B1094:D1094"/>
    <mergeCell ref="B1095:D1095"/>
    <mergeCell ref="B1096:D1096"/>
    <mergeCell ref="B1033:E1033"/>
    <mergeCell ref="B401:E401"/>
    <mergeCell ref="B501:E501"/>
    <mergeCell ref="B596:E596"/>
    <mergeCell ref="B679:E679"/>
    <mergeCell ref="B768:E768"/>
    <mergeCell ref="B827:E827"/>
    <mergeCell ref="B884:E884"/>
    <mergeCell ref="B925:E925"/>
    <mergeCell ref="B1003:E1003"/>
    <mergeCell ref="B1020:D1020"/>
    <mergeCell ref="B1025:E1025"/>
    <mergeCell ref="B307:E307"/>
    <mergeCell ref="A1:E1"/>
    <mergeCell ref="A2:C2"/>
    <mergeCell ref="A3:C3"/>
    <mergeCell ref="B4:E4"/>
    <mergeCell ref="A5:G5"/>
    <mergeCell ref="A6:G6"/>
    <mergeCell ref="A7:G7"/>
    <mergeCell ref="B92:E92"/>
    <mergeCell ref="B125:E125"/>
    <mergeCell ref="B127:E127"/>
    <mergeCell ref="B212:E212"/>
  </mergeCells>
  <pageMargins left="0.70866141732283472" right="0.70866141732283472" top="0.74803149606299213" bottom="0.74803149606299213" header="0.31496062992125984" footer="0.31496062992125984"/>
  <pageSetup scale="87" orientation="portrait" r:id="rId1"/>
  <headerFooter>
    <oddFooter>&amp;C&amp;P/&amp;N&amp;R           Rehabilitación y Construcción Residencia Estudiantil UASD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LISTADO DE PARTIDAS RE-UASD</vt:lpstr>
      <vt:lpstr>'LISTADO DE PARTIDAS RE-UASD'!Área_de_impresión</vt:lpstr>
      <vt:lpstr>'LISTADO DE PARTIDAS RE-UASD'!Títulos_a_imprimir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Auxval</dc:creator>
  <cp:lastModifiedBy>Eduardo Pichardo Torres</cp:lastModifiedBy>
  <dcterms:created xsi:type="dcterms:W3CDTF">2017-12-13T20:40:56Z</dcterms:created>
  <dcterms:modified xsi:type="dcterms:W3CDTF">2018-01-22T20:34:58Z</dcterms:modified>
</cp:coreProperties>
</file>