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ta\Desktop\CARPETA DE TRABAJO\Proyectos En Proceso\Iglesia el Buen Pastor, Azua\"/>
    </mc:Choice>
  </mc:AlternateContent>
  <bookViews>
    <workbookView xWindow="0" yWindow="0" windowWidth="25200" windowHeight="11385"/>
  </bookViews>
  <sheets>
    <sheet name="LISTADO DE PARTIDA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 localSheetId="0">'[2]Mano Obra'!$D$12</definedName>
    <definedName name="_______________________________OP1">'[3]Mano Obra'!$D$12</definedName>
    <definedName name="_______________________________OP2" localSheetId="0">'[2]Mano Obra'!$D$14</definedName>
    <definedName name="_______________________________OP2">'[3]Mano Obra'!$D$14</definedName>
    <definedName name="_______________________________OP3" localSheetId="0">'[2]Mano Obra'!$D$15</definedName>
    <definedName name="_______________________________OP3">'[3]Mano Obra'!$D$15</definedName>
    <definedName name="_____________________________OP1" localSheetId="0">'[2]Mano Obra'!$D$12</definedName>
    <definedName name="_____________________________OP1">'[3]Mano Obra'!$D$12</definedName>
    <definedName name="_____________________________OP2" localSheetId="0">'[2]Mano Obra'!$D$14</definedName>
    <definedName name="_____________________________OP2">'[3]Mano Obra'!$D$14</definedName>
    <definedName name="_____________________________OP3" localSheetId="0">'[2]Mano Obra'!$D$15</definedName>
    <definedName name="_____________________________OP3">'[3]Mano Obra'!$D$15</definedName>
    <definedName name="___________________________OP1" localSheetId="0">'[2]Mano Obra'!$D$12</definedName>
    <definedName name="___________________________OP1">'[3]Mano Obra'!$D$12</definedName>
    <definedName name="___________________________OP2" localSheetId="0">'[2]Mano Obra'!$D$14</definedName>
    <definedName name="___________________________OP2">'[3]Mano Obra'!$D$14</definedName>
    <definedName name="___________________________OP3" localSheetId="0">'[2]Mano Obra'!$D$15</definedName>
    <definedName name="___________________________OP3">'[3]Mano Obra'!$D$15</definedName>
    <definedName name="__________________________OP1" localSheetId="0">'[2]Mano Obra'!$D$12</definedName>
    <definedName name="__________________________OP1">'[3]Mano Obra'!$D$12</definedName>
    <definedName name="__________________________OP2" localSheetId="0">'[2]Mano Obra'!$D$14</definedName>
    <definedName name="__________________________OP2">'[3]Mano Obra'!$D$14</definedName>
    <definedName name="__________________________OP3" localSheetId="0">'[2]Mano Obra'!$D$15</definedName>
    <definedName name="__________________________OP3">'[3]Mano Obra'!$D$15</definedName>
    <definedName name="_________________________OP1" localSheetId="0">'[2]Mano Obra'!$D$12</definedName>
    <definedName name="_________________________OP1">'[3]Mano Obra'!$D$12</definedName>
    <definedName name="_________________________OP2" localSheetId="0">'[2]Mano Obra'!$D$14</definedName>
    <definedName name="_________________________OP2">'[3]Mano Obra'!$D$14</definedName>
    <definedName name="_________________________OP3" localSheetId="0">'[2]Mano Obra'!$D$15</definedName>
    <definedName name="_________________________OP3">'[3]Mano Obra'!$D$15</definedName>
    <definedName name="_______________________OP1" localSheetId="0">'[2]Mano Obra'!$D$12</definedName>
    <definedName name="_______________________OP1">'[3]Mano Obra'!$D$12</definedName>
    <definedName name="_______________________OP2" localSheetId="0">'[2]Mano Obra'!$D$14</definedName>
    <definedName name="_______________________OP2">'[3]Mano Obra'!$D$14</definedName>
    <definedName name="_______________________OP3" localSheetId="0">'[2]Mano Obra'!$D$15</definedName>
    <definedName name="_______________________OP3">'[3]Mano Obra'!$D$15</definedName>
    <definedName name="_____________________OP1" localSheetId="0">'[2]Mano Obra'!$D$12</definedName>
    <definedName name="_____________________OP1">'[3]Mano Obra'!$D$12</definedName>
    <definedName name="_____________________OP2" localSheetId="0">'[2]Mano Obra'!$D$14</definedName>
    <definedName name="_____________________OP2">'[3]Mano Obra'!$D$14</definedName>
    <definedName name="_____________________OP3" localSheetId="0">'[2]Mano Obra'!$D$15</definedName>
    <definedName name="_____________________OP3">'[3]Mano Obra'!$D$15</definedName>
    <definedName name="____________________OP1" localSheetId="0">'[2]Mano Obra'!$D$12</definedName>
    <definedName name="____________________OP1">'[3]Mano Obra'!$D$12</definedName>
    <definedName name="____________________OP2" localSheetId="0">'[2]Mano Obra'!$D$14</definedName>
    <definedName name="____________________OP2">'[3]Mano Obra'!$D$14</definedName>
    <definedName name="____________________OP3" localSheetId="0">'[2]Mano Obra'!$D$15</definedName>
    <definedName name="____________________OP3">'[3]Mano Obra'!$D$15</definedName>
    <definedName name="___________________OP1" localSheetId="0">'[2]Mano Obra'!$D$12</definedName>
    <definedName name="___________________OP1">'[3]Mano Obra'!$D$12</definedName>
    <definedName name="___________________OP2" localSheetId="0">'[2]Mano Obra'!$D$14</definedName>
    <definedName name="___________________OP2">'[3]Mano Obra'!$D$14</definedName>
    <definedName name="___________________OP3" localSheetId="0">'[2]Mano Obra'!$D$15</definedName>
    <definedName name="___________________OP3">'[3]Mano Obra'!$D$15</definedName>
    <definedName name="_________________OP1" localSheetId="0">'[2]Mano Obra'!$D$12</definedName>
    <definedName name="_________________OP1">'[3]Mano Obra'!$D$12</definedName>
    <definedName name="_________________OP2" localSheetId="0">'[2]Mano Obra'!$D$14</definedName>
    <definedName name="_________________OP2">'[3]Mano Obra'!$D$14</definedName>
    <definedName name="_________________OP3" localSheetId="0">'[2]Mano Obra'!$D$15</definedName>
    <definedName name="_________________OP3">'[3]Mano Obra'!$D$15</definedName>
    <definedName name="_______________OP1" localSheetId="0">'[2]Mano Obra'!$D$12</definedName>
    <definedName name="_______________OP1">'[3]Mano Obra'!$D$12</definedName>
    <definedName name="_______________OP2" localSheetId="0">'[2]Mano Obra'!$D$14</definedName>
    <definedName name="_______________OP2">'[3]Mano Obra'!$D$14</definedName>
    <definedName name="_______________OP3" localSheetId="0">'[2]Mano Obra'!$D$15</definedName>
    <definedName name="_______________OP3">'[3]Mano Obra'!$D$15</definedName>
    <definedName name="______________OP1" localSheetId="0">'[2]Mano Obra'!$D$12</definedName>
    <definedName name="______________OP1">'[3]Mano Obra'!$D$12</definedName>
    <definedName name="______________OP2" localSheetId="0">'[2]Mano Obra'!$D$14</definedName>
    <definedName name="______________OP2">'[3]Mano Obra'!$D$14</definedName>
    <definedName name="______________OP3" localSheetId="0">'[2]Mano Obra'!$D$15</definedName>
    <definedName name="______________OP3">'[3]Mano Obra'!$D$15</definedName>
    <definedName name="_____________OP1" localSheetId="0">'[2]Mano Obra'!$D$12</definedName>
    <definedName name="_____________OP1">'[3]Mano Obra'!$D$12</definedName>
    <definedName name="_____________OP2" localSheetId="0">'[2]Mano Obra'!$D$14</definedName>
    <definedName name="_____________OP2">'[3]Mano Obra'!$D$14</definedName>
    <definedName name="_____________OP3" localSheetId="0">'[2]Mano Obra'!$D$15</definedName>
    <definedName name="_____________OP3">'[3]Mano Obra'!$D$15</definedName>
    <definedName name="___________OP1" localSheetId="0">'[2]Mano Obra'!$D$12</definedName>
    <definedName name="___________OP1">'[3]Mano Obra'!$D$12</definedName>
    <definedName name="___________OP2" localSheetId="0">'[2]Mano Obra'!$D$14</definedName>
    <definedName name="___________OP2">'[3]Mano Obra'!$D$14</definedName>
    <definedName name="___________OP3" localSheetId="0">'[2]Mano Obra'!$D$15</definedName>
    <definedName name="___________OP3">'[3]Mano Obra'!$D$15</definedName>
    <definedName name="_________CAL50" localSheetId="0">[4]insumo!$D$11</definedName>
    <definedName name="_________CAL50">[5]insumo!$D$11</definedName>
    <definedName name="_________mz125" localSheetId="0">[4]Mezcla!#REF!</definedName>
    <definedName name="_________mz125">[5]Mezcla!#REF!</definedName>
    <definedName name="_________MZ13" localSheetId="0">[4]Mezcla!#REF!</definedName>
    <definedName name="_________MZ13">[5]Mezcla!#REF!</definedName>
    <definedName name="_________MZ14" localSheetId="0">[4]Mezcla!#REF!</definedName>
    <definedName name="_________MZ14">[5]Mezcla!#REF!</definedName>
    <definedName name="_________MZ17" localSheetId="0">[4]Mezcla!#REF!</definedName>
    <definedName name="_________MZ17">[5]Mezcla!#REF!</definedName>
    <definedName name="_________OP1" localSheetId="0">'[2]Mano Obra'!$D$12</definedName>
    <definedName name="_________OP1">'[3]Mano Obra'!$D$12</definedName>
    <definedName name="_________OP2" localSheetId="0">'[2]Mano Obra'!$D$14</definedName>
    <definedName name="_________OP2">'[3]Mano Obra'!$D$14</definedName>
    <definedName name="_________OP3" localSheetId="0">'[2]Mano Obra'!$D$15</definedName>
    <definedName name="_________OP3">'[3]Mano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 localSheetId="0">'[2]Mano Obra'!$D$12</definedName>
    <definedName name="________OP1">'[3]Mano Obra'!$D$12</definedName>
    <definedName name="________OP2" localSheetId="0">'[2]Mano Obra'!$D$14</definedName>
    <definedName name="________OP2">'[3]Mano Obra'!$D$14</definedName>
    <definedName name="________OP3" localSheetId="0">'[2]Mano Obra'!$D$15</definedName>
    <definedName name="________OP3">'[3]Mano Obra'!$D$15</definedName>
    <definedName name="_______OP1" localSheetId="0">'[2]Mano Obra'!$D$12</definedName>
    <definedName name="_______OP1">'[3]Mano Obra'!$D$12</definedName>
    <definedName name="_______OP2" localSheetId="0">'[2]Mano Obra'!$D$14</definedName>
    <definedName name="_______OP2">'[3]Mano Obra'!$D$14</definedName>
    <definedName name="_______OP3" localSheetId="0">'[2]Mano Obra'!$D$15</definedName>
    <definedName name="_______OP3">'[3]Mano Obra'!$D$15</definedName>
    <definedName name="______OP1" localSheetId="0">'[2]Mano Obra'!$D$12</definedName>
    <definedName name="______OP1">'[3]Mano Obra'!$D$12</definedName>
    <definedName name="______OP2" localSheetId="0">'[2]Mano Obra'!$D$14</definedName>
    <definedName name="______OP2">'[3]Mano Obra'!$D$14</definedName>
    <definedName name="______OP3" localSheetId="0">'[2]Mano Obra'!$D$15</definedName>
    <definedName name="______OP3">'[3]Mano Obra'!$D$15</definedName>
    <definedName name="_____hor210" localSheetId="0">'[6]anal term'!$G$1512</definedName>
    <definedName name="_____hor210">'[7]anal term'!$G$1512</definedName>
    <definedName name="_____OP1" localSheetId="0">'[2]Mano Obra'!$D$12</definedName>
    <definedName name="_____OP1">'[3]Mano Obra'!$D$12</definedName>
    <definedName name="_____OP2" localSheetId="0">'[2]Mano Obra'!$D$14</definedName>
    <definedName name="_____OP2">'[3]Mano Obra'!$D$14</definedName>
    <definedName name="_____OP3" localSheetId="0">'[2]Mano Obra'!$D$15</definedName>
    <definedName name="_____OP3">'[3]Mano Obra'!$D$15</definedName>
    <definedName name="____hor210" localSheetId="0">'[6]anal term'!$G$1512</definedName>
    <definedName name="____hor210">'[7]anal term'!$G$1512</definedName>
    <definedName name="____MZ1155" localSheetId="0">[4]Mezcla!$F$37</definedName>
    <definedName name="____MZ1155">[5]Mezcla!$F$37</definedName>
    <definedName name="____MZ16" localSheetId="0">#REF!</definedName>
    <definedName name="____MZ16">#REF!</definedName>
    <definedName name="____OP1" localSheetId="0">'[2]Mano Obra'!$D$12</definedName>
    <definedName name="____OP1">'[3]Mano Obra'!$D$12</definedName>
    <definedName name="____OP2" localSheetId="0">'[2]Mano Obra'!$D$14</definedName>
    <definedName name="____OP2">'[3]Mano Obra'!$D$14</definedName>
    <definedName name="____OP3" localSheetId="0">'[2]Mano Obra'!$D$15</definedName>
    <definedName name="____OP3">'[3]Mano Obra'!$D$15</definedName>
    <definedName name="___CAL50" localSheetId="0">[8]insumo!$D$11</definedName>
    <definedName name="___CAL50">[9]insumo!$D$11</definedName>
    <definedName name="___hor140" localSheetId="0">#REF!</definedName>
    <definedName name="___hor140">#REF!</definedName>
    <definedName name="___hor210" localSheetId="0">'[6]anal term'!$G$1512</definedName>
    <definedName name="___hor210">'[7]anal term'!$G$1512</definedName>
    <definedName name="___hor280" localSheetId="0">[10]Analisis!$D$63</definedName>
    <definedName name="___hor280">[11]Analisis!$D$63</definedName>
    <definedName name="___MZ1155" localSheetId="0">#REF!</definedName>
    <definedName name="___MZ1155">#REF!</definedName>
    <definedName name="___mz125" localSheetId="0">[8]Mezcla!#REF!</definedName>
    <definedName name="___mz125">[9]Mezcla!#REF!</definedName>
    <definedName name="___MZ13" localSheetId="0">[8]Mezcla!#REF!</definedName>
    <definedName name="___MZ13">[9]Mezcla!#REF!</definedName>
    <definedName name="___MZ14" localSheetId="0">[8]Mezcla!#REF!</definedName>
    <definedName name="___MZ14">[9]Mezcla!#REF!</definedName>
    <definedName name="___MZ16" localSheetId="0">#REF!</definedName>
    <definedName name="___MZ16">#REF!</definedName>
    <definedName name="___MZ17" localSheetId="0">[8]Mezcla!#REF!</definedName>
    <definedName name="___MZ17">[9]Mezcla!#REF!</definedName>
    <definedName name="___OP1" localSheetId="0">'[2]Mano Obra'!$D$12</definedName>
    <definedName name="___OP1">'[3]Mano Obra'!$D$12</definedName>
    <definedName name="___OP2" localSheetId="0">'[2]Mano Obra'!$D$14</definedName>
    <definedName name="___OP2">'[3]Mano Obra'!$D$14</definedName>
    <definedName name="___OP3" localSheetId="0">'[2]Mano Obra'!$D$15</definedName>
    <definedName name="___OP3">'[3]Mano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 localSheetId="0">[12]Sheet4!$E:$E</definedName>
    <definedName name="___pu4">[13]Sheet4!$E:$E</definedName>
    <definedName name="___pu5" localSheetId="0">[12]Sheet5!$E:$E</definedName>
    <definedName name="___pu5">[13]Sheet5!$E:$E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[14]A!#REF!</definedName>
    <definedName name="__123Graph_A" hidden="1">[15]A!#REF!</definedName>
    <definedName name="__123Graph_B" localSheetId="0" hidden="1">[14]A!#REF!</definedName>
    <definedName name="__123Graph_B" hidden="1">[15]A!#REF!</definedName>
    <definedName name="__123Graph_C" localSheetId="0" hidden="1">[14]A!#REF!</definedName>
    <definedName name="__123Graph_C" hidden="1">[15]A!#REF!</definedName>
    <definedName name="__123Graph_D" localSheetId="0" hidden="1">[14]A!#REF!</definedName>
    <definedName name="__123Graph_D" hidden="1">[15]A!#REF!</definedName>
    <definedName name="__123Graph_E" localSheetId="0" hidden="1">[14]A!#REF!</definedName>
    <definedName name="__123Graph_E" hidden="1">[15]A!#REF!</definedName>
    <definedName name="__123Graph_F" localSheetId="0" hidden="1">[14]A!#REF!</definedName>
    <definedName name="__123Graph_F" hidden="1">[15]A!#REF!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 localSheetId="0">'[6]anal term'!$G$1512</definedName>
    <definedName name="__hor210">'[7]anal term'!$G$1512</definedName>
    <definedName name="__hor280" localSheetId="0">[16]Analisis!$D$63</definedName>
    <definedName name="__hor280">[17]Analisis!$D$63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 localSheetId="0">'[2]Mano Obra'!$D$12</definedName>
    <definedName name="__OP1">'[3]Mano Obra'!$D$12</definedName>
    <definedName name="__OP2" localSheetId="0">'[2]Mano Obra'!$D$14</definedName>
    <definedName name="__OP2">'[3]Mano Obra'!$D$14</definedName>
    <definedName name="__OP3" localSheetId="0">'[2]Mano Obra'!$D$15</definedName>
    <definedName name="__OP3">'[3]Mano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 localSheetId="0">[18]Sheet4!$E:$E</definedName>
    <definedName name="__pu4">[19]Sheet4!$E:$E</definedName>
    <definedName name="__pu5" localSheetId="0">[18]Sheet5!$E:$E</definedName>
    <definedName name="__pu5">[19]Sheet5!$E:$E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[20]Análisis!#REF!</definedName>
    <definedName name="__SUB1">[21]Análisis!#REF!</definedName>
    <definedName name="_1" localSheetId="0">[22]A!#REF!</definedName>
    <definedName name="_1">[23]A!#REF!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[14]A!#REF!</definedName>
    <definedName name="_F">[15]A!#REF!</definedName>
    <definedName name="_hor140" localSheetId="0">#REF!</definedName>
    <definedName name="_hor140">#REF!</definedName>
    <definedName name="_hor210" localSheetId="0">'[6]anal term'!$G$1512</definedName>
    <definedName name="_hor210">'[7]anal term'!$G$1512</definedName>
    <definedName name="_hor280" localSheetId="0">[16]Analisis!$D$63</definedName>
    <definedName name="_hor280">[17]Analisis!$D$63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 localSheetId="0">'[2]Mano Obra'!$D$12</definedName>
    <definedName name="_OP1">'[3]Mano Obra'!$D$12</definedName>
    <definedName name="_OP2" localSheetId="0">'[2]Mano Obra'!$D$14</definedName>
    <definedName name="_OP2">'[3]Mano Obra'!$D$14</definedName>
    <definedName name="_OP3" localSheetId="0">'[2]Mano Obra'!$D$15</definedName>
    <definedName name="_OP3">'[3]Mano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[24]analisis!$G$2432</definedName>
    <definedName name="_pl12">[24]analisis!$G$2477</definedName>
    <definedName name="_pl316">[24]analisis!$G$2513</definedName>
    <definedName name="_pl38">[24]analisis!$G$2486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 localSheetId="0">[25]Sheet4!$E:$E</definedName>
    <definedName name="_pu4">[26]Sheet4!$E:$E</definedName>
    <definedName name="_pu5" localSheetId="0">[25]Sheet5!$E:$E</definedName>
    <definedName name="_pu5">[26]Sheet5!$E:$E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[27]Ana!$F$3421</definedName>
    <definedName name="_TC220">[27]Ana!$F$3433</definedName>
    <definedName name="_TUB24" localSheetId="0">#REF!</definedName>
    <definedName name="_TUB24">#REF!</definedName>
    <definedName name="_VAR12" localSheetId="0">[28]Precio!$F$12</definedName>
    <definedName name="_VAR12">[29]Precio!$F$12</definedName>
    <definedName name="_VAR38" localSheetId="0">[28]Precio!$F$11</definedName>
    <definedName name="_VAR38">[29]Precio!$F$11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[14]A!#REF!</definedName>
    <definedName name="A">[15]A!#REF!</definedName>
    <definedName name="aa" localSheetId="0">#REF!</definedName>
    <definedName name="aa">#REF!</definedName>
    <definedName name="aa_2">"$#REF!.$B$109"</definedName>
    <definedName name="aa_3">"$#REF!.$B$109"</definedName>
    <definedName name="AAG" localSheetId="0">[28]Precio!$F$20</definedName>
    <definedName name="AAG">[29]Precio!$F$20</definedName>
    <definedName name="AC" localSheetId="0">#REF!</definedName>
    <definedName name="AC">#REF!</definedName>
    <definedName name="aca.19.km">'[30]Analisis Unitarios'!$F$154</definedName>
    <definedName name="aca.1er.km">'[30]Analisis Unitarios'!$F$136</definedName>
    <definedName name="aca.20.km">'[30]Analisis Unitarios'!$F$155</definedName>
    <definedName name="aca.30.km">'[30]Analisis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'[31]Listado Equipos a utilizar'!#REF!</definedName>
    <definedName name="acarreo">'[32]Listado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[27]Ana!$F$4488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 localSheetId="0">[33]Insumos!$B$6:$D$6</definedName>
    <definedName name="Acero_1_2_____Grado_40">[34]Insumos!$B$6:$D$6</definedName>
    <definedName name="Acero_1_4______Grado_40" localSheetId="0">[33]Insumos!$B$7:$D$7</definedName>
    <definedName name="Acero_1_4______Grado_40">[34]Insumos!$B$7:$D$7</definedName>
    <definedName name="Acero_2">#N/A</definedName>
    <definedName name="Acero_3">#N/A</definedName>
    <definedName name="Acero_3_4__1_____Grado_40" localSheetId="0">[33]Insumos!$B$8:$D$8</definedName>
    <definedName name="Acero_3_4__1_____Grado_40">[34]Insumos!$B$8:$D$8</definedName>
    <definedName name="Acero_3_8______Grado_40" localSheetId="0">[33]Insumos!$B$9:$D$9</definedName>
    <definedName name="Acero_3_8______Grado_40">[34]Insumos!$B$9:$D$9</definedName>
    <definedName name="ACERO1">[27]Ana!$F$35</definedName>
    <definedName name="ACERO12">[27]Ana!$F$23</definedName>
    <definedName name="ACERO1225">[27]Ana!$F$27</definedName>
    <definedName name="ACERO14">[27]Ana!$F$11</definedName>
    <definedName name="ACERO34">[27]Ana!$F$31</definedName>
    <definedName name="ACERO38">[27]Ana!$F$15</definedName>
    <definedName name="ACERO3825">[27]Ana!$F$19</definedName>
    <definedName name="ACERO601">[27]Ana!$F$59</definedName>
    <definedName name="ACERO6012">[27]Ana!$F$47</definedName>
    <definedName name="ACERO601225">[27]Ana!$F$51</definedName>
    <definedName name="ACERO6034">[27]Ana!$F$55</definedName>
    <definedName name="ACERO6038">[27]Ana!$F$39</definedName>
    <definedName name="ACERO603825">[27]Ana!$F$43</definedName>
    <definedName name="acerog40">[35]MATERIALES!$G$7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[36]Analisis!$B$1:$B$451</definedName>
    <definedName name="ACUM" localSheetId="0">[22]A!#REF!</definedName>
    <definedName name="ACUM">[23]A!#REF!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 localSheetId="0">'[37]Resumen Precio Equipos'!$C$28</definedName>
    <definedName name="adm">'[38]Resumen Precio Equipos'!$C$28</definedName>
    <definedName name="adm.a" localSheetId="0" hidden="1">'[39]ANALISIS STO DGO'!#REF!</definedName>
    <definedName name="adm.a" hidden="1">'[40]ANALISIS STO DGO'!#REF!</definedName>
    <definedName name="ADMBL" localSheetId="0" hidden="1">'[39]ANALISIS STO DGO'!#REF!</definedName>
    <definedName name="ADMBL" hidden="1">'[40]ANALISIS STO DGO'!#REF!</definedName>
    <definedName name="ADMINISTRATIVOS" localSheetId="0">#REF!</definedName>
    <definedName name="ADMINISTRATIVOS">#REF!</definedName>
    <definedName name="Adoquín_Mediterráneo_Gris" localSheetId="0">[33]Insumos!$B$156:$D$156</definedName>
    <definedName name="Adoquín_Mediterráneo_Gris">[34]Insumos!$B$156:$D$156</definedName>
    <definedName name="AG" localSheetId="0">[28]Precio!$F$21</definedName>
    <definedName name="AG">[29]Precio!$F$21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'[31]Listado Equipos a utilizar'!#REF!</definedName>
    <definedName name="agricola">'[32]Listado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'[41]MATERIALES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 localSheetId="0">[28]Precio!$F$16</definedName>
    <definedName name="ALAM16">[29]Precio!$F$16</definedName>
    <definedName name="ALAM18" localSheetId="0">[28]Precio!$F$15</definedName>
    <definedName name="ALAM18">[29]Precio!$F$15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 localSheetId="0">[33]Insumos!$B$20:$D$20</definedName>
    <definedName name="Alambre_No._18">[34]Insumos!$B$20:$D$20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[35]MATERIALES!$G$10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'[42]Mano de Obra'!$D$11</definedName>
    <definedName name="ALBANIL2">'[42]Mano de Obra'!$D$12</definedName>
    <definedName name="ALBANIL3">'[42]Mano de Obra'!$D$13</definedName>
    <definedName name="Alq._Madera_Dintel____Incl._M_O" localSheetId="0">[33]Insumos!$B$122:$D$122</definedName>
    <definedName name="Alq._Madera_Dintel____Incl._M_O">[34]Insumos!$B$122:$D$122</definedName>
    <definedName name="Alq._Madera_P_Antepecho____Incl._M_O" localSheetId="0">[12]Insumos!#REF!</definedName>
    <definedName name="Alq._Madera_P_Antepecho____Incl._M_O">[13]Insumos!#REF!</definedName>
    <definedName name="Alq._Madera_P_Col._____Incl._M_O" localSheetId="0">[12]Insumos!#REF!</definedName>
    <definedName name="Alq._Madera_P_Col._____Incl._M_O">[13]Insumos!#REF!</definedName>
    <definedName name="Alq._Madera_P_Losa_____Incl._M_O" localSheetId="0">[33]Insumos!$B$124:$D$124</definedName>
    <definedName name="Alq._Madera_P_Losa_____Incl._M_O">[34]Insumos!$B$124:$D$124</definedName>
    <definedName name="Alq._Madera_P_Rampa_____Incl._M_O" localSheetId="0">[33]Insumos!$B$127:$D$127</definedName>
    <definedName name="Alq._Madera_P_Rampa_____Incl._M_O">[34]Insumos!$B$127:$D$127</definedName>
    <definedName name="Alq._Madera_P_Viga_____Incl._M_O" localSheetId="0">[33]Insumos!$B$128:$D$128</definedName>
    <definedName name="Alq._Madera_P_Viga_____Incl._M_O">[34]Insumos!$B$128:$D$128</definedName>
    <definedName name="Alq._Madera_P_Vigas_y_Columnas_Amarre____Incl._M_O" localSheetId="0">[33]Insumos!$B$129:$D$129</definedName>
    <definedName name="Alq._Madera_P_Vigas_y_Columnas_Amarre____Incl._M_O">[34]Insumos!$B$129:$D$129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[36]Analisis!$A$1:$H$451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 localSheetId="0">[33]Insumos!$B$24:$D$24</definedName>
    <definedName name="Andamios">[34]Insumos!$B$24:$D$24</definedName>
    <definedName name="Andamios____0.25_planchas_plywood___10_usos" localSheetId="0">[33]Insumos!$B$25:$D$25</definedName>
    <definedName name="Andamios____0.25_planchas_plywood___10_usos">[34]Insumos!$B$25:$D$25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'[39]ANALISIS STO DGO'!#REF!</definedName>
    <definedName name="are" hidden="1">'[40]ANALISIS STO DGO'!#REF!</definedName>
    <definedName name="_xlnm.Print_Area" localSheetId="0">'LISTADO DE PARTIDAS '!$A$1:$G$514</definedName>
    <definedName name="_xlnm.Print_Area">[15]A!#REF!</definedName>
    <definedName name="ARENA" localSheetId="0">#REF!</definedName>
    <definedName name="ARENA">#REF!</definedName>
    <definedName name="Arena_Fina" localSheetId="0">[33]Insumos!$B$17:$D$17</definedName>
    <definedName name="Arena_Fina">[34]Insumos!$B$17:$D$17</definedName>
    <definedName name="Arena_Gruesa_Lavada" localSheetId="0">[33]Insumos!$B$16:$D$16</definedName>
    <definedName name="Arena_Gruesa_Lavada">[34]Insumos!$B$16:$D$16</definedName>
    <definedName name="ARENA_LAV_CLASIF">'[41]MATERIALES LISTADO'!$D$9</definedName>
    <definedName name="Arena_Triturada_y_Lavada___especial_para_hormigones" localSheetId="0">[33]Insumos!$B$14:$D$14</definedName>
    <definedName name="Arena_Triturada_y_Lavada___especial_para_hormigones">[34]Insumos!$B$14:$D$14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[35]MATERIALES!$G$11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[35]MATERIALES!$G$12</definedName>
    <definedName name="arenalavada">[35]MATERIALES!$G$13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'[31]Listado Equipos a utilizar'!#REF!</definedName>
    <definedName name="arranque">'[32]Listado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 localSheetId="0">'[2]Mano Obra'!$D$10</definedName>
    <definedName name="AY">'[3]Mano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'[42]Mano de Obra'!$D$8</definedName>
    <definedName name="ayudcadenero">[35]OBRAMANO!$F$67</definedName>
    <definedName name="B" localSheetId="0">#REF!</definedName>
    <definedName name="B">#REF!</definedName>
    <definedName name="bajada.tubo.24">'[30]Analisis Unitarios'!$E$983</definedName>
    <definedName name="Baldosas_Granito_40x40____Linea_de_Lujo_Color" localSheetId="0">[33]Insumos!$B$26:$D$26</definedName>
    <definedName name="Baldosas_Granito_40x40____Linea_de_Lujo_Color">[34]Insumos!$B$26:$D$26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[27]Ana!$F$3582</definedName>
    <definedName name="BAÑERAHFCOL">[27]Ana!$F$3609</definedName>
    <definedName name="BAÑERALIV">[27]Ana!$F$3555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[24]analisis!$G$2860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[12]Insumos!#REF!</definedName>
    <definedName name="Bidet_Royal____Aparato">[13]Insumos!#REF!</definedName>
    <definedName name="BIDETBCO">[27]Ana!$F$3635</definedName>
    <definedName name="BIDETBCOPVC" localSheetId="0">#REF!</definedName>
    <definedName name="BIDETBCOPVC">#REF!</definedName>
    <definedName name="BIDETCOL">[27]Ana!$F$3661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'[43]Ana.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[27]Ana!$F$216</definedName>
    <definedName name="BLOCK12">[27]Ana!$F$227</definedName>
    <definedName name="BLOCK4">[27]Ana!$F$106</definedName>
    <definedName name="BLOCK4RUST">[27]Ana!$F$238</definedName>
    <definedName name="BLOCK5" localSheetId="0">#REF!</definedName>
    <definedName name="BLOCK5">#REF!</definedName>
    <definedName name="BLOCK6">[27]Ana!$F$139</definedName>
    <definedName name="BLOCK640">[27]Ana!$F$128</definedName>
    <definedName name="BLOCK6VIO2">[27]Ana!$F$150</definedName>
    <definedName name="BLOCK8">[27]Ana!$F$183</definedName>
    <definedName name="BLOCK820">[27]Ana!$F$161</definedName>
    <definedName name="BLOCK820CLLENAS">[27]Ana!$F$205</definedName>
    <definedName name="BLOCK840">[27]Ana!$F$172</definedName>
    <definedName name="BLOCK840CLLENAS">[27]Ana!$F$194</definedName>
    <definedName name="BLOCK8RUST">[27]Ana!$F$248</definedName>
    <definedName name="BLOCKCA" localSheetId="0">#REF!</definedName>
    <definedName name="BLOCKCA">#REF!</definedName>
    <definedName name="BLOCKCALAD666">[27]Ana!$F$253</definedName>
    <definedName name="BLOCKCALAD886">[27]Ana!$F$258</definedName>
    <definedName name="BLOCKCALADORN152040">[27]Ana!$F$263</definedName>
    <definedName name="BLOCKORNAMENTAL" localSheetId="0">#REF!</definedName>
    <definedName name="BLOCKORNAMENTAL">#REF!</definedName>
    <definedName name="Bloques_de_4" localSheetId="0">[33]Insumos!$B$21:$D$21</definedName>
    <definedName name="Bloques_de_4">[34]Insumos!$B$21:$D$21</definedName>
    <definedName name="Bloques_de_6" localSheetId="0">[33]Insumos!$B$22:$D$22</definedName>
    <definedName name="Bloques_de_6">[34]Insumos!$B$22:$D$22</definedName>
    <definedName name="Bloques_de_8" localSheetId="0">[33]Insumos!$B$23:$D$23</definedName>
    <definedName name="Bloques_de_8">[34]Insumos!$B$23:$D$23</definedName>
    <definedName name="bloques4" localSheetId="0">[35]MATERIALES!#REF!</definedName>
    <definedName name="bloques4">[35]MATERIALES!#REF!</definedName>
    <definedName name="bloques6" localSheetId="0">[35]MATERIALES!#REF!</definedName>
    <definedName name="bloques6">[35]MATERIALES!#REF!</definedName>
    <definedName name="bloques8" localSheetId="0">[35]MATERIALES!#REF!</definedName>
    <definedName name="bloques8">[35]MATERIALES!#REF!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[27]Ana!$F$72</definedName>
    <definedName name="BORDILLO6">[27]Ana!$F$82</definedName>
    <definedName name="BORDILLO8">[27]Ana!$F$92</definedName>
    <definedName name="Borrar_C.A1" localSheetId="0">'[44]Col.Amarre'!$J$9:$M$9,'[44]Col.Amarre'!$J$10:$R$10,'[44]Col.Amarre'!$AG$13:$AH$13,'[44]Col.Amarre'!$AJ$11:$AK$11,'[44]Col.Amarre'!$AP$13:$AQ$13,'[44]Col.Amarre'!$AR$11:$AS$11,'[44]Col.Amarre'!$D$16:$M$35,'[44]Col.Amarre'!$V$16:$AC$35</definedName>
    <definedName name="Borrar_C.A1">'[45]Col.Amarre'!$J$9:$M$9,'[45]Col.Amarre'!$J$10:$R$10,'[45]Col.Amarre'!$AG$13:$AH$13,'[45]Col.Amarre'!$AJ$11:$AK$11,'[45]Col.Amarre'!$AP$13:$AQ$13,'[45]Col.Amarre'!$AR$11:$AS$11,'[45]Col.Amarre'!$D$16:$M$35,'[45]Col.Amarre'!$V$16:$AC$35</definedName>
    <definedName name="Borrar_Esc." localSheetId="0">[44]Escalera!$J$9:$M$9,[44]Escalera!$J$10:$R$10,[44]Escalera!$AL$14:$AM$14,[44]Escalera!$AL$16:$AM$16,[44]Escalera!$I$16:$M$16,[44]Escalera!$B$19:$AE$32,[44]Escalera!$AN$19:$AQ$32</definedName>
    <definedName name="Borrar_Esc.">[45]Escalera!$J$9:$M$9,[45]Escalera!$J$10:$R$10,[45]Escalera!$AL$14:$AM$14,[45]Escalera!$AL$16:$AM$16,[45]Escalera!$I$16:$M$16,[45]Escalera!$B$19:$AE$32,[45]Escalera!$AN$19:$AQ$32</definedName>
    <definedName name="Borrar_Muros" localSheetId="0">[44]Muros!$W$15:$Z$15,[44]Muros!$AA$15:$AD$15,[44]Muros!$AF$13,[44]Muros!$K$20:$L$20,[44]Muros!$O$26:$P$26</definedName>
    <definedName name="Borrar_Muros">[45]Muros!$W$15:$Z$15,[45]Muros!$AA$15:$AD$15,[45]Muros!$AF$13,[45]Muros!$K$20:$L$20,[45]Muros!$O$26:$P$26</definedName>
    <definedName name="Borrar_Precio" localSheetId="0">'[46]Cotz.'!$F$23:$F$800,'[46]Cotz.'!$K$280:$K$800</definedName>
    <definedName name="Borrar_Precio">'[47]Cotz.'!$F$23:$F$800,'[47]Cotz.'!$K$280:$K$800</definedName>
    <definedName name="Borrar_V.C1" localSheetId="0">[48]qqVgas!$J$9:$M$9,[48]qqVgas!$J$10:$R$10,[48]qqVgas!$AJ$11:$AK$11,[48]qqVgas!$AR$11:$AS$11,[48]qqVgas!$AG$13:$AH$13,[48]qqVgas!$AP$13:$AQ$13,[48]qqVgas!$D$16:$AC$195</definedName>
    <definedName name="Borrar_V.C1">[49]qqVgas!$J$9:$M$9,[49]qqVgas!$J$10:$R$10,[49]qqVgas!$AJ$11:$AK$11,[49]qqVgas!$AR$11:$AS$11,[49]qqVgas!$AG$13:$AH$13,[49]qqVgas!$AP$13:$AQ$13,[49]qqVgas!$D$16:$AC$195</definedName>
    <definedName name="BOTE" localSheetId="0">#REF!</definedName>
    <definedName name="BOTE">#REF!</definedName>
    <definedName name="Bote_de_Material" localSheetId="0">[33]Insumos!$B$27:$D$27</definedName>
    <definedName name="Bote_de_Material">[34]Insumos!$B$27:$D$27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[27]Ana!$F$3476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 localSheetId="0">[33]Insumos!$B$148:$D$148</definedName>
    <definedName name="Brigada_de_Topografía__incluyendo_equipos">[34]Insumos!$B$148:$D$148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'[42]Mano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'[37]O.M. y Salarios'!#REF!</definedName>
    <definedName name="cadeneros">'[38]O.M.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 localSheetId="0">[33]Insumos!$B$29:$D$29</definedName>
    <definedName name="Cal_Pomier____50_Lbs.">[34]Insumos!$B$29:$D$29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[27]Ana!$F$3672</definedName>
    <definedName name="CAMARAROC">[27]Ana!$F$3683</definedName>
    <definedName name="CAMARATIE">[27]Ana!$F$3694</definedName>
    <definedName name="camioncama" localSheetId="0">'[31]Listado Equipos a utilizar'!#REF!</definedName>
    <definedName name="camioncama">'[32]Listado Equipos a utilizar'!#REF!</definedName>
    <definedName name="camioneta" localSheetId="0">'[31]Listado Equipos a utilizar'!#REF!</definedName>
    <definedName name="camioneta">'[32]Listado Equipos a utilizar'!#REF!</definedName>
    <definedName name="CAMIONVOLTEO">[35]EQUIPOS!$I$19</definedName>
    <definedName name="CAN" localSheetId="0">[14]A!#REF!</definedName>
    <definedName name="CAN">[15]A!#REF!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 localSheetId="0">[12]Sheet4!$C:$C</definedName>
    <definedName name="cant4">[13]Sheet4!$C:$C</definedName>
    <definedName name="cant5" localSheetId="0">[12]Sheet5!$C:$C</definedName>
    <definedName name="cant5">[13]Sheet5!$C:$C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[27]Ana!$F$443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[35]OBRAMANO!$F$81</definedName>
    <definedName name="CAR.SOC">'[50]Cargas Sociales'!$G$23</definedName>
    <definedName name="Car.Soc.">'[30]Cargas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[27]Ana!$F$366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'[31]Listado Equipos a utilizar'!#REF!</definedName>
    <definedName name="cargador">'[32]Listado Equipos a utilizar'!#REF!</definedName>
    <definedName name="CARGADORB">[51]EQUIPOS!$D$13</definedName>
    <definedName name="carguio.retro.pala">'[30]Analisis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'[43]Costos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[12]Insumos!#REF!</definedName>
    <definedName name="Carretilla____2_P3_______TIPO_JEEP">[13]Insumos!#REF!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 localSheetId="0">[33]Insumos!$B$13:$D$13</definedName>
    <definedName name="Cascajo_Limpio">[34]Insumos!$B$13:$D$13</definedName>
    <definedName name="Cascajo_Sucio" localSheetId="0">[12]Insumos!#REF!</definedName>
    <definedName name="Cascajo_Sucio">[13]Insumos!#REF!</definedName>
    <definedName name="CASETA200">[27]Ana!$F$290</definedName>
    <definedName name="CASETA200M2">[27]Ana!$F$291</definedName>
    <definedName name="CASETA500">[27]Ana!$F$327</definedName>
    <definedName name="CASETAM2">[27]Ana!$F$328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[35]EQUIPOS!$I$15</definedName>
    <definedName name="Cat950B">[35]EQUIPOS!$I$14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 localSheetId="0">[28]Precio!$F$9</definedName>
    <definedName name="cem">[29]Precio!$F$9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'[52]Insumos materiales'!$J$20</definedName>
    <definedName name="Cemento_1">#N/A</definedName>
    <definedName name="Cemento_2">#N/A</definedName>
    <definedName name="Cemento_3">#N/A</definedName>
    <definedName name="Cemento_Blanco" localSheetId="0">[33]Insumos!$B$32:$D$32</definedName>
    <definedName name="Cemento_Blanco">[34]Insumos!$B$32:$D$32</definedName>
    <definedName name="CEMENTO_GRIS_FDA">'[41]MATERIALES LISTADO'!$D$17</definedName>
    <definedName name="cementoblanco" localSheetId="0">[35]MATERIALES!#REF!</definedName>
    <definedName name="cementoblanco">[35]MATERIALES!#REF!</definedName>
    <definedName name="CEMENTOG" localSheetId="0">#REF!</definedName>
    <definedName name="CEMENTOG">#REF!</definedName>
    <definedName name="cementogris">[35]MATERIALES!$G$17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[35]MATERIALES!#REF!</definedName>
    <definedName name="ceramcr33">[35]MATERIALES!#REF!</definedName>
    <definedName name="ceramcriolla" localSheetId="0">[35]MATERIALES!#REF!</definedName>
    <definedName name="ceramcriolla">[35]MATERIALES!#REF!</definedName>
    <definedName name="Ceramica.Criolla.40.40">'[43]Insumos materiales'!$J$48</definedName>
    <definedName name="Cerámica_30x30_Pared" localSheetId="0">[33]Insumos!$B$35:$D$35</definedName>
    <definedName name="Cerámica_30x30_Pared">[34]Insumos!$B$35:$D$35</definedName>
    <definedName name="Cerámica_Italiana_Pared" localSheetId="0">[33]Insumos!$B$34:$D$34</definedName>
    <definedName name="Cerámica_Italiana_Pared">[34]Insumos!$B$34:$D$34</definedName>
    <definedName name="ceramicaitalia" localSheetId="0">[35]MATERIALES!#REF!</definedName>
    <definedName name="ceramicaitalia">[35]MATERIALES!#REF!</definedName>
    <definedName name="ceramicaitaliapared" localSheetId="0">[35]MATERIALES!#REF!</definedName>
    <definedName name="ceramicaitaliapared">[35]MATERIALES!#REF!</definedName>
    <definedName name="ceramicaitalipared" localSheetId="0">[35]MATERIALES!#REF!</definedName>
    <definedName name="ceramicaitalipared">[35]MATERIALES!#REF!</definedName>
    <definedName name="ceramicapared">'[50]Analisis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 localSheetId="0">'[37]Resumen Precio Equipos'!$I$16</definedName>
    <definedName name="cfrontal">'[38]Resumen Precio Equipos'!$I$16</definedName>
    <definedName name="CG" localSheetId="0">#REF!</definedName>
    <definedName name="CG">#REF!</definedName>
    <definedName name="chazo" localSheetId="0">[35]OBRAMANO!#REF!</definedName>
    <definedName name="chazo">[35]OBRAMANO!#REF!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 localSheetId="0">[33]Insumos!$B$46:$D$46</definedName>
    <definedName name="Chazos____Corte">[34]Insumos!$B$46:$D$46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[35]OBRAMANO!$F$79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 localSheetId="0">'[31]Listado Equipos a utilizar'!$I$11</definedName>
    <definedName name="cisterna">'[32]Listado Equipos a utilizar'!$I$11</definedName>
    <definedName name="CISTERNA4CAL">[27]Ana!$F$3759</definedName>
    <definedName name="CISTERNA4ROC">[27]Ana!$F$3779</definedName>
    <definedName name="CISTERNA8TIE">[27]Ana!$F$3799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 localSheetId="0">[33]Insumos!$B$47:$D$47</definedName>
    <definedName name="Clavos_Corriente">[34]Insumos!$B$47:$D$47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'[53]Desembolso de Caja'!$I$7</definedName>
    <definedName name="coef.adm." localSheetId="0">#REF!</definedName>
    <definedName name="coef.adm.">#REF!</definedName>
    <definedName name="coef.gas.adm">'[30]Datos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'[52]Costos Mano de Obra'!$O$38</definedName>
    <definedName name="Coloc.Block.6">'[43]Costos Mano de Obra'!$O$37</definedName>
    <definedName name="Coloc.Ceramica.Pisos">'[43]Costos Mano de Obra'!$O$46</definedName>
    <definedName name="colocblock6">'[50]Analisis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[35]EQUIPOS!$I$28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[27]Ana!$F$343</definedName>
    <definedName name="CONTENTELFORDM3">[27]Ana!$F$342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[24]analisis!$G$773</definedName>
    <definedName name="Corte_y_Bote_Material____C_E" localSheetId="0">[12]Insumos!#REF!</definedName>
    <definedName name="Corte_y_Bote_Material____C_E">[13]Insumos!#REF!</definedName>
    <definedName name="CORTEEQUIPO" localSheetId="0">#REF!</definedName>
    <definedName name="CORTEEQUIPO">#REF!</definedName>
    <definedName name="costo.alquiler.casa">'[30]Analisis Unitarios'!$F$56</definedName>
    <definedName name="costo.andamio.panete">'[30]Analisis Unitarios'!$F$35</definedName>
    <definedName name="costo.bajada.block">'[30]Analisis Unitarios'!$F$37</definedName>
    <definedName name="costo.bajada.ladrillo">'[30]Analisis Unitarios'!$F$38</definedName>
    <definedName name="costo.bajada.mat.m3">'[30]Analisis Unitarios'!$F$39</definedName>
    <definedName name="costo.block8">'[30]Analisis Unitarios'!$F$74</definedName>
    <definedName name="costo.camion.cisterna">'[30]Analisis Unitarios'!$E$331</definedName>
    <definedName name="costo.carguio.exc">'[54]Analisis Unitarios'!$E$173</definedName>
    <definedName name="costo.carguio.mat">'[30]Analisis Unitarios'!$E$526</definedName>
    <definedName name="costo.codo.pvc.media.presion" localSheetId="0">#REF!</definedName>
    <definedName name="costo.codo.pvc.media.presion">#REF!</definedName>
    <definedName name="costo.coloc.afalto.2.5.pulg">'[30]Analisis Unitarios'!$F$61</definedName>
    <definedName name="costo.coloc.guardera">'[30]Analisis Unitarios'!$F$36</definedName>
    <definedName name="costo.demoli.baden">'[30]Analisis Unitarios'!$E$1687</definedName>
    <definedName name="costo.demoli.registro.1.5">'[30]Analisis Unitarios'!$E$1673</definedName>
    <definedName name="costo.enc.des.losas.35">'[30]Analisis Unitarios'!$F$43</definedName>
    <definedName name="costo.enc.des.muro.20">'[30]Analisis Unitarios'!$F$42</definedName>
    <definedName name="costo.fd.cemento">'[30]Analisis Unitarios'!$F$122</definedName>
    <definedName name="costo.gl.ac30">'[30]Analisis Unitarios'!$F$129</definedName>
    <definedName name="costo.gl.aceite.formaleta">'[30]Analisis Unitarios'!$F$70</definedName>
    <definedName name="costo.gl.agua">'[30]Analisis Unitarios'!$F$120</definedName>
    <definedName name="costo.gl.gasoil">'[30]Analisis Unitarios'!$F$97</definedName>
    <definedName name="costo.gl.gasolina.reg">'[30]Analisis Unitarios'!$F$99</definedName>
    <definedName name="costo.gl.kerone">'[30]Analisis Unitarios'!$F$130</definedName>
    <definedName name="costo.gl.tangi" localSheetId="0">#REF!</definedName>
    <definedName name="costo.gl.tangi">#REF!</definedName>
    <definedName name="costo.grader.cat.140h">'[30]Analisis Unitarios'!$E$305</definedName>
    <definedName name="costo.horm.ind.140">'[30]Analisis Unitarios'!$F$103</definedName>
    <definedName name="costo.horm.ind.180">'[30]Analisis Unitarios'!$F$105</definedName>
    <definedName name="costo.horm.ind.210">'[30]Analisis Unitarios'!$F$106</definedName>
    <definedName name="costo.horm.ind.240">'[30]Analisis Unitarios'!$F$107</definedName>
    <definedName name="costo.ladrillo">'[30]Analisis Unitarios'!$F$77</definedName>
    <definedName name="costo.lb.ala.12">'[30]Analisis Unitarios'!$F$80</definedName>
    <definedName name="costo.lb.ala.18">'[30]Analisis Unitarios'!$F$79</definedName>
    <definedName name="costo.lb.clavo.corriente">'[30]Analisis Unitarios'!$F$73</definedName>
    <definedName name="costo.letrero.preventivo">'[30]Analisis Unitarios'!$F$113</definedName>
    <definedName name="costo.m2.distrib">'[30]Analisis Unitarios'!$E$1701</definedName>
    <definedName name="costo.m2.distrib.agreg">'[30]Analisis Unitarios'!$E$1712</definedName>
    <definedName name="costo.m3.arena">'[30]Analisis Unitarios'!$F$124</definedName>
    <definedName name="costo.m3.arena.panete">'[30]Analisis Unitarios'!$F$119</definedName>
    <definedName name="costo.m3.arena.rell">'[30]Analisis Unitarios'!$F$125</definedName>
    <definedName name="costo.m3.base">'[30]Analisis Unitarios'!$F$126</definedName>
    <definedName name="costo.m3.bomba.arrastre">'[30]Analisis Unitarios'!$F$109</definedName>
    <definedName name="costo.m3.grava">'[30]Analisis Unitarios'!$F$128</definedName>
    <definedName name="costo.m3.gravoarena">'[30]Analisis Unitarios'!$F$123</definedName>
    <definedName name="costo.m3.horm.trompo">'[30]Analisis Unitarios'!$E$700</definedName>
    <definedName name="costo.m3.sub.base">'[30]Analisis Unitarios'!$F$127</definedName>
    <definedName name="costo.mat.relleno">'[30]Analisis Unitarios'!$F$121</definedName>
    <definedName name="costo.mezcla.1.3">'[30]Analisis Unitarios'!$E$673</definedName>
    <definedName name="costo.mezcla.1.3.5">'[30]Analisis Unitarios'!$E$683</definedName>
    <definedName name="costo.ml.hilo.nylon">'[30]Analisis Unitarios'!$F$72</definedName>
    <definedName name="costo.mo.acera">'[30]Analisis Unitarios'!$F$41</definedName>
    <definedName name="costo.mo.block.8">'[30]Analisis Unitarios'!$F$30</definedName>
    <definedName name="costo.mo.conten">'[30]Analisis Unitarios'!$F$40</definedName>
    <definedName name="costo.mo.ladrillo">'[30]Analisis Unitarios'!$F$33</definedName>
    <definedName name="costo.mo.m2.panete">'[30]Analisis Unitarios'!$F$34</definedName>
    <definedName name="costo.mo.qq.acero">'[30]Analisis Unitarios'!$F$44</definedName>
    <definedName name="costo.mortero.panete">'[30]Analisis Unitarios'!$E$691</definedName>
    <definedName name="costo.p2.pinobruto">'[30]Analisis Unitarios'!$F$71</definedName>
    <definedName name="costo.pala.966">'[54]Analisis Unitarios'!$E$151</definedName>
    <definedName name="costo.pala.cat.966d">'[30]Analisis Unitarios'!$E$313</definedName>
    <definedName name="costo.panete">'[30]Analisis Unitarios'!$E$711</definedName>
    <definedName name="costo.pl.madera.4.2">'[30]Analisis Unitarios'!$F$69</definedName>
    <definedName name="costo.plancha.madera.4.8">'[30]Analisis Unitarios'!$F$68</definedName>
    <definedName name="costo.qq.acero">'[30]Analisis Unitarios'!$F$78</definedName>
    <definedName name="costo.retro.cat.225">'[30]Analisis Unitarios'!$E$289</definedName>
    <definedName name="costo.retro.cat.416">'[30]Analisis Unitarios'!$E$297</definedName>
    <definedName name="costo.rodillo.dinapac.ca25">'[30]Analisis Unitarios'!$E$321</definedName>
    <definedName name="costo.sumin.asfalto">'[30]Analisis Unitarios'!$F$60</definedName>
    <definedName name="costo.tapa.registro">'[30]Analisis Unitarios'!$F$67</definedName>
    <definedName name="costo.transp.gl.ac30">'[30]Analisis Unitarios'!$F$131</definedName>
    <definedName name="costo.traslado.corto.patana">'[30]Analisis Unitarios'!$F$96</definedName>
    <definedName name="costo.traslado.largo.patana">'[30]Analisis Unitarios'!$F$95</definedName>
    <definedName name="costo.tub.18">'[30]Analisis Unitarios'!$F$93</definedName>
    <definedName name="costo.tub.21">'[30]Analisis Unitarios'!$F$92</definedName>
    <definedName name="costo.tub.24">'[30]Analisis Unitarios'!$F$91</definedName>
    <definedName name="costo.tub.36">'[30]Analisis Unitarios'!$F$89</definedName>
    <definedName name="costo.tub.42">'[30]Analisis Unitarios'!$F$88</definedName>
    <definedName name="costo.tub.48">'[30]Analisis Unitarios'!$F$87</definedName>
    <definedName name="costo.tub.60">'[30]Analisis Unitarios'!$F$86</definedName>
    <definedName name="costo.tub.72">'[30]Analisis Unitarios'!$F$85</definedName>
    <definedName name="costo.tub.8">'[30]Analisis Unitarios'!$F$94</definedName>
    <definedName name="costo.tubo.pvc.media.presion" localSheetId="0">#REF!</definedName>
    <definedName name="costo.tubo.pvc.media.presion">#REF!</definedName>
    <definedName name="costocapataz">'[50]Analisis Unit. '!$G$3</definedName>
    <definedName name="costoobrero">'[50]Analisis Unit. '!$G$5</definedName>
    <definedName name="costotecesp">'[50]Analisis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[51]EQUIPOS!$D$27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[55]peso!#REF!</definedName>
    <definedName name="D">[56]peso!#REF!</definedName>
    <definedName name="D_2">#N/A</definedName>
    <definedName name="D_3">#N/A</definedName>
    <definedName name="D7H">[35]EQUIPOS!$I$9</definedName>
    <definedName name="D8K">[35]EQUIPOS!$I$8</definedName>
    <definedName name="d8r" localSheetId="0">'[31]Listado Equipos a utilizar'!#REF!</definedName>
    <definedName name="d8r">'[32]Listado Equipos a utilizar'!#REF!</definedName>
    <definedName name="D8T" localSheetId="0">'[37]Resumen Precio Equipos'!$I$13</definedName>
    <definedName name="D8T">'[38]Resumen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 localSheetId="0">[33]Insumos!$B$50:$D$50</definedName>
    <definedName name="Derretido_Blanco">[34]Insumos!$B$50:$D$50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[12]Insumos!#REF!</definedName>
    <definedName name="Desagüe_de_piso_de_2______INST.">[13]Insumos!#REF!</definedName>
    <definedName name="Desagüe_de_techo_de_3" localSheetId="0">[12]Insumos!#REF!</definedName>
    <definedName name="Desagüe_de_techo_de_3">[13]Insumos!#REF!</definedName>
    <definedName name="Desagüe_de_techo_de_4" localSheetId="0">[12]Insumos!#REF!</definedName>
    <definedName name="Desagüe_de_techo_de_4">[13]Insumos!#REF!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[27]Ana!$F$3809</definedName>
    <definedName name="DESP34">[27]Ana!$F$3819</definedName>
    <definedName name="DESP44">[27]Ana!$F$3829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[27]Ana!$F$352</definedName>
    <definedName name="DESPLU4">[27]Ana!$F$359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'[57]V.Tierras A'!$H$17</definedName>
    <definedName name="dia.ayud.equip">'[30]Analisis Unitarios'!$F$16</definedName>
    <definedName name="dia.bomba">'[30]Analisis Unitarios'!$F$51</definedName>
    <definedName name="dia.cadenero">'[30]Analisis Unitarios'!$F$19</definedName>
    <definedName name="dia.camion.distrib">'[30]Analisis Unitarios'!$F$59</definedName>
    <definedName name="dia.capataz">'[30]Analisis Unitarios'!$F$10</definedName>
    <definedName name="dia.chofer.liv">'[30]Analisis Unitarios'!$F$21</definedName>
    <definedName name="dia.distribuidor.agreg">'[30]Analisis Unitarios'!$F$62</definedName>
    <definedName name="dia.nivelador">'[30]Analisis Unitarios'!$F$18</definedName>
    <definedName name="dia.obrero">'[30]Analisis Unitarios'!$F$14</definedName>
    <definedName name="dia.obrero.1ra" localSheetId="0">#REF!</definedName>
    <definedName name="dia.obrero.1ra">#REF!</definedName>
    <definedName name="dia.operador">'[30]Analisis Unitarios'!$F$15</definedName>
    <definedName name="dia.tec.1ra">'[30]Analisis Unitarios'!$F$12</definedName>
    <definedName name="dia.tec.esp" localSheetId="0">#REF!</definedName>
    <definedName name="dia.tec.esp">#REF!</definedName>
    <definedName name="dia.topografo">'[30]Analisis Unitarios'!$F$17</definedName>
    <definedName name="dia.trompo.lig">'[30]Analisis Unitarios'!$F$54</definedName>
    <definedName name="diames" localSheetId="0">#REF!</definedName>
    <definedName name="diames">#REF!</definedName>
    <definedName name="Diesel" localSheetId="0">[12]Insumos!#REF!</definedName>
    <definedName name="Diesel">[13]Insumos!#REF!</definedName>
    <definedName name="DISTAGUAYMOCONTRA" localSheetId="0">#REF!</definedName>
    <definedName name="DISTAGUAYMOCONTRA">#REF!</definedName>
    <definedName name="distribuidor" localSheetId="0">'[31]Listado Equipos a utilizar'!$I$12</definedName>
    <definedName name="distribuidor">'[32]Listado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 localSheetId="0">'[37]Resumen Precio Equipos'!$C$27</definedName>
    <definedName name="dtecnica">'[38]Resumen Precio Equipos'!$C$27</definedName>
    <definedName name="DUCHAFRIAHG">[27]Ana!$F$3862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[35]EQUIPOS!$I$13</definedName>
    <definedName name="E" localSheetId="0">#REF!</definedName>
    <definedName name="E">#REF!</definedName>
    <definedName name="e214bft" localSheetId="0">'[31]Listado Equipos a utilizar'!#REF!</definedName>
    <definedName name="e214bft">'[32]Listado Equipos a utilizar'!#REF!</definedName>
    <definedName name="e320b" localSheetId="0">'[31]Listado Equipos a utilizar'!#REF!</definedName>
    <definedName name="e320b">'[32]Listado Equipos a utilizar'!#REF!</definedName>
    <definedName name="EMERGE" localSheetId="0" hidden="1">'[39]ANALISIS STO DGO'!#REF!</definedName>
    <definedName name="EMERGE" hidden="1">'[40]ANALISIS STO DGO'!#REF!</definedName>
    <definedName name="EMERGENCY" localSheetId="0" hidden="1">'[39]ANALISIS STO DGO'!#REF!</definedName>
    <definedName name="EMERGENCY" hidden="1">'[40]ANALISIS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[27]Ana!$F$387</definedName>
    <definedName name="EMPEXTMA">[27]Ana!$F$407</definedName>
    <definedName name="EMPINTCONACEROYMALLACONTRA" localSheetId="0">#REF!</definedName>
    <definedName name="EMPINTCONACEROYMALLACONTRA">#REF!</definedName>
    <definedName name="EMPINTMA">[27]Ana!$F$399</definedName>
    <definedName name="EMPPULSCOL">[27]Ana!$F$438</definedName>
    <definedName name="EMPRAS">[27]Ana!$F$415</definedName>
    <definedName name="EMPRUS">[27]Ana!$F$430</definedName>
    <definedName name="EMPTECHO">[27]Ana!$F$423</definedName>
    <definedName name="Encache">[35]OBRAMANO!$F$43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'[31]Listado Equipos a utilizar'!#REF!</definedName>
    <definedName name="eqacero">'[32]Listado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[12]Insumos!#REF!</definedName>
    <definedName name="Escalones_Granito_Fondo_Blanco____Incl._H_y_C_H">[13]Insumos!#REF!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[27]Ana!$F$467</definedName>
    <definedName name="ESCGRA23C">[27]Ana!$F$473</definedName>
    <definedName name="ESCGRA23G">[27]Ana!$F$479</definedName>
    <definedName name="ESCGRABOTB">[27]Ana!$F$485</definedName>
    <definedName name="ESCGRABOTC">[27]Ana!$F$491</definedName>
    <definedName name="ESCMARAGLPR" localSheetId="0">'[58]analisis unitarios'!#REF!</definedName>
    <definedName name="ESCMARAGLPR">'[58]analisis unitarios'!#REF!</definedName>
    <definedName name="escobillones" localSheetId="0">'[31]Listado Equipos a utilizar'!#REF!</definedName>
    <definedName name="escobillones">'[32]Listado Equipos a utilizar'!#REF!</definedName>
    <definedName name="ESCSUPCHAB" localSheetId="0">#REF!</definedName>
    <definedName name="ESCSUPCHAB">#REF!</definedName>
    <definedName name="ESCSUPCHAC">[27]Ana!$F$509</definedName>
    <definedName name="ESCVIBB">[27]Ana!$F$515</definedName>
    <definedName name="ESCVIBC">[27]Ana!$F$521</definedName>
    <definedName name="ESCVIBG">[27]Ana!$F$527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 localSheetId="0">[33]Insumos!$B$67:$D$67</definedName>
    <definedName name="Estopa">[34]Insumos!$B$67:$D$67</definedName>
    <definedName name="ESTRIA">[27]Ana!$F$448</definedName>
    <definedName name="ESTRUCTMET" localSheetId="0">#REF!</definedName>
    <definedName name="ESTRUCTMET">#REF!</definedName>
    <definedName name="ex320b" localSheetId="0">'[31]Listado Equipos a utilizar'!#REF!</definedName>
    <definedName name="ex320b">'[32]Listado Equipos a utilizar'!#REF!</definedName>
    <definedName name="exc.car.equipo.3m">'[30]Analisis Unitarios'!$E$545</definedName>
    <definedName name="exc.carguio.equipo.45m">'[30]Analisis Unitarios'!$E$546</definedName>
    <definedName name="exc.equipo.4.5m">'[30]Analisis Unitarios'!$E$543</definedName>
    <definedName name="exc.motoniveladora">'[30]Analisis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 localSheetId="0">[33]Insumos!$B$134:$D$134</definedName>
    <definedName name="Excavación_Tierra___AM">[34]Insumos!$B$134:$D$134</definedName>
    <definedName name="excavadora" localSheetId="0">'[31]Listado Equipos a utilizar'!#REF!</definedName>
    <definedName name="excavadora">'[32]Listado Equipos a utilizar'!#REF!</definedName>
    <definedName name="excavadora235">[35]EQUIPOS!$I$16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'[42]Mano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'[30]Analisis Unitarios'!$K$19</definedName>
    <definedName name="Fac.optimi.mov.tierr">'[30]Analisis Unitarios'!$K$15</definedName>
    <definedName name="Fac.optimi.obras.arte" localSheetId="0">#REF!</definedName>
    <definedName name="Fac.optimi.obras.arte">#REF!</definedName>
    <definedName name="fact" localSheetId="0">[59]Presup!#REF!</definedName>
    <definedName name="fact">[59]Presup!#REF!</definedName>
    <definedName name="FactOdeMVarias" localSheetId="0">[60]INSUMOS!#REF!</definedName>
    <definedName name="FactOdeMVarias">[60]INSUMOS!#REF!</definedName>
    <definedName name="factor" localSheetId="0">#REF!</definedName>
    <definedName name="factor">#REF!</definedName>
    <definedName name="FactorElectricidad" localSheetId="0">[60]INSUMOS!#REF!</definedName>
    <definedName name="FactorElectricidad">[60]INSUMOS!#REF!</definedName>
    <definedName name="FactorHerreria">[60]INSUMOS!$B$7</definedName>
    <definedName name="FactorOdeMElect" localSheetId="0">[60]INSUMOS!#REF!</definedName>
    <definedName name="FactorOdeMElect">[60]INSUMOS!#REF!</definedName>
    <definedName name="FactorOdeMPeonAlbCarp" localSheetId="0">[60]INSUMOS!#REF!</definedName>
    <definedName name="FactorOdeMPeonAlbCarp">[60]INSUMOS!#REF!</definedName>
    <definedName name="FactorOdeMPlomeria" localSheetId="0">[60]INSUMOS!#REF!</definedName>
    <definedName name="FactorOdeMPlomeria">[60]INSUMOS!#REF!</definedName>
    <definedName name="FactorOdeMVarias" localSheetId="0">[60]INSUMOS!#REF!</definedName>
    <definedName name="FactorOdeMVarias">[60]INSUMOS!#REF!</definedName>
    <definedName name="FactorPeonesAlbCarp" localSheetId="0">[60]INSUMOS!#REF!</definedName>
    <definedName name="FactorPeonesAlbCarp">[60]INSUMOS!#REF!</definedName>
    <definedName name="FactorPlomeria" localSheetId="0">[60]INSUMOS!#REF!</definedName>
    <definedName name="FactorPlomeria">[60]INSUMOS!#REF!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[59]Presup!#REF!</definedName>
    <definedName name="fct">[59]Presup!#REF!</definedName>
    <definedName name="fdcementogris">'[50]Analisis Unit. '!$F$34</definedName>
    <definedName name="FE">'[61]mov. tierra'!$D$28</definedName>
    <definedName name="FEa">'[62]V.Tierras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[27]Ana!$F$5355</definedName>
    <definedName name="FINOTECHOINCL">[27]Ana!$F$5361</definedName>
    <definedName name="FINOTECHOPLA">[27]Ana!$F$5367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[14]A!#REF!</definedName>
    <definedName name="FR">[15]A!#REF!</definedName>
    <definedName name="FRAGUA">[27]Ana!$F$371</definedName>
    <definedName name="FREG1HG">[27]Ana!$F$3918</definedName>
    <definedName name="FREG1PVCCPVC" localSheetId="0">#REF!</definedName>
    <definedName name="FREG1PVCCPVC">#REF!</definedName>
    <definedName name="FREG2HG">[27]Ana!$F$3890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[63]INSUMOS!$F$303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[27]Ins!$E$582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[35]MATERIALES!$G$32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'[50]Analisis Unit. '!$F$43</definedName>
    <definedName name="glpintura">'[50]Analisis Unit. '!$F$49</definedName>
    <definedName name="GOTEROCOL">[27]Ana!$F$453</definedName>
    <definedName name="GOTERORAN">[27]Ana!$F$458</definedName>
    <definedName name="GRAA_LAV_CLASIF">'[41]MATERIALES LISTADO'!$D$10</definedName>
    <definedName name="GRADER12G">[35]EQUIPOS!$I$11</definedName>
    <definedName name="graderm" localSheetId="0">'[31]Listado Equipos a utilizar'!#REF!</definedName>
    <definedName name="graderm">'[32]Listado Equipos a utilizar'!#REF!</definedName>
    <definedName name="GRAVA" localSheetId="0">#REF!</definedName>
    <definedName name="GRAVA">#REF!</definedName>
    <definedName name="Grava_de_1_2__3_4__Clasificada" localSheetId="0">[12]Insumos!#REF!</definedName>
    <definedName name="Grava_de_1_2__3_4__Clasificada">[13]Insumos!#REF!</definedName>
    <definedName name="GRAVAL" localSheetId="0">#REF!</definedName>
    <definedName name="GRAVAL">#REF!</definedName>
    <definedName name="Gravilla_1_2__3_16__Clasificada" localSheetId="0">[12]Insumos!#REF!</definedName>
    <definedName name="Gravilla_1_2__3_16__Clasificada">[13]Insumos!#REF!</definedName>
    <definedName name="Gravilla_de_3_4__3_8__Clasificada" localSheetId="0">[12]Insumos!#REF!</definedName>
    <definedName name="Gravilla_de_3_4__3_8__Clasificada">[13]Insumos!#REF!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[64]Analisis!$J$2</definedName>
    <definedName name="HAANT4015124238">[27]Ana!$F$542</definedName>
    <definedName name="HAANT4015180238">[27]Ana!$F$546</definedName>
    <definedName name="HAANT4015210238">[27]Ana!$F$550</definedName>
    <definedName name="HAANT4015240238" localSheetId="0">#REF!</definedName>
    <definedName name="HAANT4015240238">#REF!</definedName>
    <definedName name="HACOL20201244041238A20LIG">[27]Ana!$F$579</definedName>
    <definedName name="HACOL20201244041238A20MANO">[27]Ana!$F$583</definedName>
    <definedName name="HACOL20201244043814A20LIG">[27]Ana!$F$570</definedName>
    <definedName name="HACOL20201244043814A20MANO">[27]Ana!$F$574</definedName>
    <definedName name="HACOL2020180404122538A20">[27]Ana!$F$705</definedName>
    <definedName name="HACOL20201804041238A20">[27]Ana!$F$700</definedName>
    <definedName name="HACOL2020180604122538A20">[27]Ana!$F$715</definedName>
    <definedName name="HACOL20201806041238A20">[27]Ana!$F$710</definedName>
    <definedName name="HACOL20301244041238A20LIG">[27]Ana!$F$596</definedName>
    <definedName name="HACOL20301244041238A20MANO">[27]Ana!$F$600</definedName>
    <definedName name="HACOL2030180604122538A20">[27]Ana!$F$733</definedName>
    <definedName name="HACOL20301806041238A20">[27]Ana!$F$728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[27]Ana!$F$613</definedName>
    <definedName name="HACOL30301244081238A20MANO">[27]Ana!$F$617</definedName>
    <definedName name="HACOL3030180408122538A30">[27]Ana!$F$766</definedName>
    <definedName name="HACOL3030180408122538A30PORT">[27]Ana!$F$771</definedName>
    <definedName name="HACOL30301804081238A30">[27]Ana!$F$756</definedName>
    <definedName name="HACOL30301804081238A30PORT">[27]Ana!$F$761</definedName>
    <definedName name="HACOL3030180608122538A30">[27]Ana!$F$788</definedName>
    <definedName name="HACOL3030180608122538A30PORT">[27]Ana!$F$793</definedName>
    <definedName name="HACOL30301806081238A30">[27]Ana!$F$777</definedName>
    <definedName name="HACOL30301806081238A30PORT">[27]Ana!$F$782</definedName>
    <definedName name="HACOL30302104043438A30">[27]Ana!$F$949</definedName>
    <definedName name="HACOL30302104043438A30PORT">[27]Ana!$F$954</definedName>
    <definedName name="HACOL30302106043438A30">[27]Ana!$F$960</definedName>
    <definedName name="HACOL30302106043438A30PORT">[27]Ana!$F$965</definedName>
    <definedName name="HACOL30302404043438A30">[27]Ana!$F$1121</definedName>
    <definedName name="HACOL30302404043438A30PORT">[27]Ana!$F$1126</definedName>
    <definedName name="HACOL30302406043438A30">[27]Ana!$F$1132</definedName>
    <definedName name="HACOL30302406043438A30PORT">[27]Ana!$F$1137</definedName>
    <definedName name="HACOL30401244043438A30LIG">[27]Ana!$F$630</definedName>
    <definedName name="HACOL30401244043438A30MANO">[27]Ana!$F$634</definedName>
    <definedName name="HACOL30401804043438A30">[27]Ana!$F$806</definedName>
    <definedName name="HACOL30401804043438A30PORT">[27]Ana!$F$811</definedName>
    <definedName name="HACOL30401806043438A30">[27]Ana!$F$817</definedName>
    <definedName name="HACOL30401806043438A30PORT">[27]Ana!$F$822</definedName>
    <definedName name="HACOL30402104043438A30">[27]Ana!$F$978</definedName>
    <definedName name="HACOL30402104043438A30PORT">[27]Ana!$F$983</definedName>
    <definedName name="HACOL30402106043438A30">[27]Ana!$F$989</definedName>
    <definedName name="HACOL30402106043438A30PORT">[27]Ana!$F$994</definedName>
    <definedName name="HACOL30402404043438A30">[27]Ana!$F$1150</definedName>
    <definedName name="HACOL30402404043438A30PORT">[27]Ana!$F$1155</definedName>
    <definedName name="HACOL30402406043438A30">[27]Ana!$F$1161</definedName>
    <definedName name="HACOL30402406043438A30PORT">[27]Ana!$F$1166</definedName>
    <definedName name="HACOL3040ENTRADAESTECONTRA" localSheetId="0">#REF!</definedName>
    <definedName name="HACOL3040ENTRADAESTECONTRA">#REF!</definedName>
    <definedName name="HACOL40401244041243438A20LIG">[27]Ana!$F$648</definedName>
    <definedName name="HACOL40401244041243438A20MANO">[27]Ana!$F$652</definedName>
    <definedName name="HACOL4040180404124342538A20">[27]Ana!$F$847</definedName>
    <definedName name="HACOL4040180404124342538A20PORT">[27]Ana!$F$852</definedName>
    <definedName name="HACOL40401804041243438A20">[27]Ana!$F$836</definedName>
    <definedName name="HACOL40401804041243438A20PORT">[27]Ana!$F$841</definedName>
    <definedName name="HACOL4040180604124342538A30">[27]Ana!$F$871</definedName>
    <definedName name="HACOL4040180604124342538A30PORT">[27]Ana!$F$876</definedName>
    <definedName name="HACOL40401806041243438A30">[27]Ana!$F$859</definedName>
    <definedName name="HACOL40401806041243438A30PORT">[27]Ana!$F$864</definedName>
    <definedName name="HACOL4040210404122543438A20">[27]Ana!$F$1019</definedName>
    <definedName name="HACOL4040210404122543438A20PORT">[27]Ana!$F$1024</definedName>
    <definedName name="HACOL40402104041243438A20">[27]Ana!$F$1008</definedName>
    <definedName name="HACOL40402104041243438A20PORT">[27]Ana!$F$1013</definedName>
    <definedName name="HACOL4040210604122543438A30">[27]Ana!$F$1043</definedName>
    <definedName name="HACOL4040210604122543438A30PORT">[27]Ana!$F$1048</definedName>
    <definedName name="HACOL40402106041243438A30">[27]Ana!$F$1031</definedName>
    <definedName name="HACOL40402106041243438A30PORT">[27]Ana!$F$1036</definedName>
    <definedName name="HACOL4040240404122543438A20">[27]Ana!$F$1191</definedName>
    <definedName name="HACOL4040240404122543438A20PORT">[27]Ana!$F$1196</definedName>
    <definedName name="HACOL40402404041243438A20">[27]Ana!$F$1180</definedName>
    <definedName name="HACOL40402404041243438A20PORT">[27]Ana!$F$1185</definedName>
    <definedName name="HACOL4040240604122543438A30">[27]Ana!$F$1215</definedName>
    <definedName name="HACOL4040240604122543438A30PORT">[27]Ana!$F$1220</definedName>
    <definedName name="HACOL40402406041243438A30">[27]Ana!$F$1203</definedName>
    <definedName name="HACOL40402406041243438A30PORT">[27]Ana!$F$1208</definedName>
    <definedName name="HACOL5050124404344138A20LIG">[27]Ana!$F$666</definedName>
    <definedName name="HACOL5050124404344138A20MANO">[27]Ana!$F$670</definedName>
    <definedName name="HACOL5050180404344138A20">[27]Ana!$F$890</definedName>
    <definedName name="HACOL5050180404344138A20PORT">[27]Ana!$F$895</definedName>
    <definedName name="HACOL5050180604344138A20">[27]Ana!$F$902</definedName>
    <definedName name="HACOL5050180604344138A20PORT">[27]Ana!$F$907</definedName>
    <definedName name="HACOL5050210404344138A20">[27]Ana!$F$1062</definedName>
    <definedName name="HACOL5050210404344138A20PORT">[27]Ana!$F$1067</definedName>
    <definedName name="HACOL5050210604344138A20">[27]Ana!$F$1074</definedName>
    <definedName name="HACOL5050210604344138A20PORT">[27]Ana!$F$1079</definedName>
    <definedName name="HACOL5050240404344138A20">[27]Ana!$F$1234</definedName>
    <definedName name="HACOL5050240404344138A20PORT">[27]Ana!$F$1239</definedName>
    <definedName name="HACOL5050240604344138A20">[27]Ana!$F$1246</definedName>
    <definedName name="HACOL5050240604344138A20PORT">[27]Ana!$F$1251</definedName>
    <definedName name="HACOL60601244012138A20LIG">[27]Ana!$F$683</definedName>
    <definedName name="HACOL60601244012138A20MANO">[27]Ana!$F$687</definedName>
    <definedName name="HACOL60601804012138A20">[27]Ana!$F$920</definedName>
    <definedName name="HACOL60601804012138A30PORT">[27]Ana!$F$925</definedName>
    <definedName name="HACOL60601806012138A30">[27]Ana!$F$931</definedName>
    <definedName name="HACOL60601806012138A30PORT">[27]Ana!$F$936</definedName>
    <definedName name="HACOL60602104012138A20">[27]Ana!$F$1092</definedName>
    <definedName name="HACOL60602104012138A30PORT">[27]Ana!$F$1097</definedName>
    <definedName name="HACOL60602106012138A30">[27]Ana!$F$1103</definedName>
    <definedName name="HACOL60602106012138A30PORT">[27]Ana!$F$1108</definedName>
    <definedName name="HACOL60602404012138A20">[27]Ana!$F$1264</definedName>
    <definedName name="HACOL60602404012138A20PORT">[27]Ana!$F$1269</definedName>
    <definedName name="HACOL60602406012138A20">[27]Ana!$F$1275</definedName>
    <definedName name="HACOL60602406012138A20PORT">[27]Ana!$F$1280</definedName>
    <definedName name="HACOLA15201244043814A20LIG">[27]Ana!$F$1295</definedName>
    <definedName name="HACOLA15201244043814A20MANO">[27]Ana!$F$1307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[27]Ana!$F$1343</definedName>
    <definedName name="HACOLA20201244043814A20MANO">[27]Ana!$F$1355</definedName>
    <definedName name="HADIN10201244023821214A20LIG">[27]Ana!$F$1371</definedName>
    <definedName name="HADIN10201244023821214A20MANO">[27]Ana!$F$1384</definedName>
    <definedName name="HADIN10201804023821214A20">[27]Ana!$F$1473</definedName>
    <definedName name="HADIN15201244023831214A20LIG">[27]Ana!$F$1397</definedName>
    <definedName name="HADIN15201244023831214A20MANO">[27]Ana!$F$1410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[27]Ana!$F$1486</definedName>
    <definedName name="HADIN20201244023831238A20LIG">[27]Ana!$F$1448</definedName>
    <definedName name="HADIN20201244023831238A20MANO">[27]Ana!$F$1460</definedName>
    <definedName name="HADIN20201804023831238A20">[27]Ana!$F$1498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[27]Ana!$F$1517</definedName>
    <definedName name="HALOS101244038A25LIGW">[27]Ana!$F$1513</definedName>
    <definedName name="HALOS10124603825A25LIGW">[27]Ana!$F$1527</definedName>
    <definedName name="HALOS101246038A25LIGW">[27]Ana!$F$1522</definedName>
    <definedName name="HALOS10180403825A25">[27]Ana!$F$1569</definedName>
    <definedName name="HALOS101804038A25">[27]Ana!$F$1565</definedName>
    <definedName name="HALOS10180603825A25">[27]Ana!$F$1579</definedName>
    <definedName name="HALOS101806038A25">[27]Ana!$F$1574</definedName>
    <definedName name="HALOS12124403825A25LIGW">[27]Ana!$F$1543</definedName>
    <definedName name="HALOS121244038A25LIGW">[27]Ana!$F$1539</definedName>
    <definedName name="HALOS12124603825A25LIGW">[27]Ana!$F$1553</definedName>
    <definedName name="HALOS121246038A25LIGW">[27]Ana!$F$1548</definedName>
    <definedName name="HALOS12180403825A25">[27]Ana!$F$1595</definedName>
    <definedName name="HALOS121804038A25">[27]Ana!$F$1591</definedName>
    <definedName name="HALOS12180603825A25">[27]Ana!$F$1605</definedName>
    <definedName name="HALOS121806038A25">[27]Ana!$F$1600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[27]Ana!$F$1625</definedName>
    <definedName name="HAMUR151804038A20X202CAR">[27]Ana!$F$1621</definedName>
    <definedName name="HAMUR15180603825A20X202CAR">[27]Ana!$F$1635</definedName>
    <definedName name="HAMUR151806038A20X202CAR">[27]Ana!$F$1630</definedName>
    <definedName name="HAMUR15210403825A20X202CAR">[27]Ana!$F$1652</definedName>
    <definedName name="HAMUR152104038A20X202CAR">[27]Ana!$F$1648</definedName>
    <definedName name="HAMUR15210603825A20X202CAR">[27]Ana!$F$1662</definedName>
    <definedName name="HAMUR152106038A20X202CAR">[27]Ana!$F$1657</definedName>
    <definedName name="HAMUR15240403825A20X202CAR">[27]Ana!$F$1679</definedName>
    <definedName name="HAMUR152404038A20X202CAR">[27]Ana!$F$1675</definedName>
    <definedName name="HAMUR15240603825A20X202CAR">[27]Ana!$F$1689</definedName>
    <definedName name="HAMUR152406038A20X202CAR">[27]Ana!$F$1684</definedName>
    <definedName name="HAMUR20180403825A20X202CAR">[27]Ana!$F$1706</definedName>
    <definedName name="HAMUR201804038A20X202CAR">[27]Ana!$F$1702</definedName>
    <definedName name="HAMUR20180603825A20X202CAR">[27]Ana!$F$1716</definedName>
    <definedName name="HAMUR201806038A20X202CAR">[27]Ana!$F$1711</definedName>
    <definedName name="HAMUR20210401225A10X102CAR">[27]Ana!$F$1760</definedName>
    <definedName name="HAMUR20210401225A20X202CAR">[27]Ana!$F$1787</definedName>
    <definedName name="HAMUR202104012A10X102CAR">[27]Ana!$F$1756</definedName>
    <definedName name="HAMUR202104012A20X202CAR">[27]Ana!$F$1783</definedName>
    <definedName name="HAMUR20210403825A20X202CAR">[27]Ana!$F$1733</definedName>
    <definedName name="HAMUR202104038A20X202CAR">[27]Ana!$F$1729</definedName>
    <definedName name="HAMUR20210601225A10X102CAR">[27]Ana!$F$1770</definedName>
    <definedName name="HAMUR20210601225A20X202CAR">[27]Ana!$F$1797</definedName>
    <definedName name="HAMUR202106012A10X102CAR">[27]Ana!$F$1765</definedName>
    <definedName name="HAMUR202106012A20X202CAR">[27]Ana!$F$1792</definedName>
    <definedName name="HAMUR20210603825A20X202CAR">[27]Ana!$F$1743</definedName>
    <definedName name="HAMUR202106038A20X202CAR">[27]Ana!$F$1738</definedName>
    <definedName name="HAMUR20240401225A10X102CAR">[27]Ana!$F$1814</definedName>
    <definedName name="HAMUR20240401225A20X202CAR">[27]Ana!$F$1841</definedName>
    <definedName name="HAMUR202404012A10X102CAR">[27]Ana!$F$1810</definedName>
    <definedName name="HAMUR202404012A20X202CAR">[27]Ana!$F$1837</definedName>
    <definedName name="HAMUR20240601225A10X102CAR">[27]Ana!$F$1824</definedName>
    <definedName name="HAMUR20240601225A20X202CAR">[27]Ana!$F$1851</definedName>
    <definedName name="HAMUR202406012A10X102CAR">[27]Ana!$F$1819</definedName>
    <definedName name="HAMUR202406012A20X202CAR">[27]Ana!$F$1846</definedName>
    <definedName name="HAPEDCONTRA" localSheetId="0">#REF!</definedName>
    <definedName name="HAPEDCONTRA">#REF!</definedName>
    <definedName name="HAPISO38A20AD124ESP10">[27]Ana!$F$4643</definedName>
    <definedName name="HAPISO38A20AD124ESP12">[27]Ana!$F$4652</definedName>
    <definedName name="HAPISO38A20AD124ESP15">[27]Ana!$F$4661</definedName>
    <definedName name="HAPISO38A20AD124ESP20">[27]Ana!$F$4670</definedName>
    <definedName name="HAPISO38A20AD140ESP10">[27]Ana!$F$4679</definedName>
    <definedName name="HAPISO38A20AD140ESP12">[27]Ana!$F$4688</definedName>
    <definedName name="HAPISO38A20AD140ESP15">[27]Ana!$F$4697</definedName>
    <definedName name="HAPISO38A20AD140ESP20">[27]Ana!$F$4706</definedName>
    <definedName name="HAPISO38A20AD180ESP10">[27]Ana!$F$4715</definedName>
    <definedName name="HAPISO38A20AD180ESP12">[27]Ana!$F$4724</definedName>
    <definedName name="HAPISO38A20AD180ESP15">[27]Ana!$F$4733</definedName>
    <definedName name="HAPISO38A20AD180ESP20">[27]Ana!$F$4742</definedName>
    <definedName name="HAPISO38A20AD210ESP10">[27]Ana!$F$4751</definedName>
    <definedName name="HAPISO38A20AD210ESP12">[27]Ana!$F$4760</definedName>
    <definedName name="HAPISO38A20AD210ESP15">[27]Ana!$F$4769</definedName>
    <definedName name="HAPISO38A20AD210ESP20">[27]Ana!$F$4778</definedName>
    <definedName name="HARAMPA12124401225A2038A20LIGWIN">[27]Ana!$F$1871</definedName>
    <definedName name="HARAMPA12124401225A2038A20MANO">[27]Ana!$F$1890</definedName>
    <definedName name="HARAMPA121244012A2038A20LIGWIN">[27]Ana!$F$1866</definedName>
    <definedName name="HARAMPA121244012A2038A20MANO">[27]Ana!$F$1885</definedName>
    <definedName name="HARAMPA12124601225A2038A20LIGWIN">[27]Ana!$F$1881</definedName>
    <definedName name="HARAMPA12124601225A2038A20MANO">[27]Ana!$F$1901</definedName>
    <definedName name="HARAMPA121246012A2038A20LIGWIN">[27]Ana!$F$1876</definedName>
    <definedName name="HARAMPA121246012A2038A20MANO">[27]Ana!$F$1896</definedName>
    <definedName name="HARAMPA12180401225A2038A20">[27]Ana!$F$1918</definedName>
    <definedName name="HARAMPA121804012A2038A20">[27]Ana!$F$1913</definedName>
    <definedName name="HARAMPA12180601225A2038A20">[27]Ana!$F$1928</definedName>
    <definedName name="HARAMPA121806012A2038A20">[27]Ana!$F$1923</definedName>
    <definedName name="HARAMPA12210401225A2038A20">[27]Ana!$F$1945</definedName>
    <definedName name="HARAMPA122104012A2038A20">[27]Ana!$F$1940</definedName>
    <definedName name="HARAMPA12210601225A2038A20">[27]Ana!$F$1955</definedName>
    <definedName name="HARAMPA122106012A2038A20">[27]Ana!$F$1950</definedName>
    <definedName name="HARAMPA12240401225A2038A20">[27]Ana!$F$1972</definedName>
    <definedName name="HARAMPA122404012A2038A20">[27]Ana!$F$1967</definedName>
    <definedName name="HARAMPA12240601225A2038A20">[27]Ana!$F$1982</definedName>
    <definedName name="HARAMPA122406012A2038A20">[27]Ana!$F$1977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[27]Ana!$F$2494</definedName>
    <definedName name="HAVA15201244043814A20MANO">[27]Ana!$F$2506</definedName>
    <definedName name="HAVA20201244043838A20LIG">[27]Ana!$F$2517</definedName>
    <definedName name="HAVA20201244043838A20MANO">[27]Ana!$F$2528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[27]Ana!$F$1998</definedName>
    <definedName name="HAVIGA20401246033423838A20LIGWIN">[27]Ana!$F$2004</definedName>
    <definedName name="HAVIGA20401804033423838A20">[27]Ana!$F$2081</definedName>
    <definedName name="HAVIGA20401804033423838A20POR">[27]Ana!$F$2086</definedName>
    <definedName name="HAVIGA20401806033423838A20">[27]Ana!$F$2092</definedName>
    <definedName name="HAVIGA20401806033423838A20POR">[27]Ana!$F$2098</definedName>
    <definedName name="HAVIGA20402104033423838A20">[27]Ana!$F$2218</definedName>
    <definedName name="HAVIGA20402104033423838A20POR">[27]Ana!$F$2223</definedName>
    <definedName name="HAVIGA20402106033423838A20">[27]Ana!$F$2229</definedName>
    <definedName name="HAVIGA20402106033423838A20POR">[27]Ana!$F$2235</definedName>
    <definedName name="HAVIGA20402404033423838A20">[27]Ana!$F$2355</definedName>
    <definedName name="HAVIGA20402404033423838A20POR">[27]Ana!$F$2360</definedName>
    <definedName name="HAVIGA20402406033423838A20">[27]Ana!$F$2366</definedName>
    <definedName name="HAVIGA20402406033423838A20POR">[27]Ana!$F$2372</definedName>
    <definedName name="HAVIGA25501244043423838A25LIGWIN">[27]Ana!$F$2017</definedName>
    <definedName name="HAVIGA25501246043423838A25LIGWIN">[27]Ana!$F$2023</definedName>
    <definedName name="HAVIGA25501804043423838A25">[27]Ana!$F$2111</definedName>
    <definedName name="HAVIGA25501804043423838A25POR">[27]Ana!$F$2116</definedName>
    <definedName name="HAVIGA25501806043423838A25">[27]Ana!$F$2122</definedName>
    <definedName name="HAVIGA25501806043423838A25POR">[27]Ana!$F$2128</definedName>
    <definedName name="HAVIGA25502104043423838A25">[27]Ana!$F$2248</definedName>
    <definedName name="HAVIGA25502104043423838A25POR">[27]Ana!$F$2253</definedName>
    <definedName name="HAVIGA25502106043423838A25">[27]Ana!$F$2259</definedName>
    <definedName name="HAVIGA25502106043423838A25POR">[27]Ana!$F$2265</definedName>
    <definedName name="HAVIGA25502404043423838A25">[27]Ana!$F$2385</definedName>
    <definedName name="HAVIGA25502404043423838A25POR">[27]Ana!$F$2390</definedName>
    <definedName name="HAVIGA25502406043423838A25">[27]Ana!$F$2396</definedName>
    <definedName name="HAVIGA25502406043423838A25POR">[27]Ana!$F$2402</definedName>
    <definedName name="HAVIGA3060124404123838A25LIGWIN">[27]Ana!$F$2036</definedName>
    <definedName name="HAVIGA3060124604123838A25LIGWIN">[27]Ana!$F$2042</definedName>
    <definedName name="HAVIGA3060180404123838A25">[27]Ana!$F$2141</definedName>
    <definedName name="HAVIGA3060180404123838A25POR">[27]Ana!$F$2146</definedName>
    <definedName name="HAVIGA3060180604123838A25">[27]Ana!$F$2152</definedName>
    <definedName name="HAVIGA3060180604123838A25POR">[27]Ana!$F$2158</definedName>
    <definedName name="HAVIGA3060210404123838A25">[27]Ana!$F$2278</definedName>
    <definedName name="HAVIGA3060210404123838A25POR">[27]Ana!$F$2283</definedName>
    <definedName name="HAVIGA3060210604123838A25">[27]Ana!$F$2289</definedName>
    <definedName name="HAVIGA3060210604123838A25POR">[27]Ana!$F$2295</definedName>
    <definedName name="HAVIGA3060240404123838A25">[27]Ana!$F$2415</definedName>
    <definedName name="HAVIGA3060240404123838A25POR">[27]Ana!$F$2420</definedName>
    <definedName name="HAVIGA3060240604123838A25">[27]Ana!$F$2426</definedName>
    <definedName name="HAVIGA3060240604123838A25POR">[27]Ana!$F$2432</definedName>
    <definedName name="HAVIGA408012440512122538A25LIGWIN">[27]Ana!$F$2061</definedName>
    <definedName name="HAVIGA4080124405121238A25LIGWIN">[27]Ana!$F$2056</definedName>
    <definedName name="HAVIGA4080124605121238A25LIGWIN">[27]Ana!$F$2068</definedName>
    <definedName name="HAVIGA4080180405121238A25">[27]Ana!$F$2172</definedName>
    <definedName name="HAVIGA4080180405121238A25POR">[27]Ana!$F$2177</definedName>
    <definedName name="HAVIGA408018060512122538A25">[27]Ana!$F$2198</definedName>
    <definedName name="HAVIGA408018060512122538A25POR">[27]Ana!$F$2205</definedName>
    <definedName name="HAVIGA4080180605121238A25">[27]Ana!$F$2184</definedName>
    <definedName name="HAVIGA4080180605121238A25POR">[27]Ana!$F$2191</definedName>
    <definedName name="HAVIGA4080210405121238A25">[27]Ana!$F$2309</definedName>
    <definedName name="HAVIGA4080210405121238A25por">[27]Ana!$F$2314</definedName>
    <definedName name="HAVIGA408021060512122538A25">[27]Ana!$F$2335</definedName>
    <definedName name="HAVIGA408021060512122538A25POR">[27]Ana!$F$2342</definedName>
    <definedName name="HAVIGA4080210605121238A25">[27]Ana!$F$2321</definedName>
    <definedName name="HAVIGA4080210605121238A25POR">[27]Ana!$F$2328</definedName>
    <definedName name="HAVIGA4080240405121238A25">[27]Ana!$F$2446</definedName>
    <definedName name="HAVIGA4080240405121238A25POR">[27]Ana!$F$2451</definedName>
    <definedName name="HAVIGA408024060512122538A25">[27]Ana!$F$2472</definedName>
    <definedName name="HAVIGA408024060512122538A25PORT">[27]Ana!$F$2479</definedName>
    <definedName name="HAVIGA4080240605121238A25">[27]Ana!$F$2458</definedName>
    <definedName name="HAVIGA4080240605121238A25POR">[27]Ana!$F$2465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[27]Ana!$F$2547</definedName>
    <definedName name="HAVUE40101244023838A20LIGWIN">[27]Ana!$F$2543</definedName>
    <definedName name="HAVUE4010124602383825A20LIGWIN">[27]Ana!$F$2557</definedName>
    <definedName name="HAVUE40101246023838A20LIGWIN">[27]Ana!$F$2552</definedName>
    <definedName name="HAVUE4010180402383825A20">[27]Ana!$F$2599</definedName>
    <definedName name="HAVUE40101804023838A20">[27]Ana!$F$2595</definedName>
    <definedName name="HAVUE40101806023838A20">[27]Ana!$F$2604</definedName>
    <definedName name="HAVUE4012124402383825A20LIGWIN">[27]Ana!$F$2573</definedName>
    <definedName name="HAVUE40121244023838A20LIGWIN">[27]Ana!$F$2569</definedName>
    <definedName name="HAVUE4012124602383825A20LIGWIN">[27]Ana!$F$2583</definedName>
    <definedName name="HAVUE40121246023838A20LIGWIN">[27]Ana!$F$2578</definedName>
    <definedName name="HAVUE4012180402383825A20">[27]Ana!$F$2625</definedName>
    <definedName name="HAVUE40121804023838A20">[27]Ana!$F$2621</definedName>
    <definedName name="HAVUE4012180602383825A20">[27]Ana!$F$2635</definedName>
    <definedName name="HAVUE40121806023838A20">[27]Ana!$F$2630</definedName>
    <definedName name="HAVUELO10CONTRA" localSheetId="0">#REF!</definedName>
    <definedName name="HAVUELO10CONTRA">#REF!</definedName>
    <definedName name="HAZCH301354081225C634ADLIG">[27]Ana!$F$2652</definedName>
    <definedName name="HAZCH3013540812C634ADLIG">[27]Ana!$F$2645</definedName>
    <definedName name="HAZCH301356081225C634ADLIG">[27]Ana!$F$2666</definedName>
    <definedName name="HAZCH3013560812C634ADLIG">[27]Ana!$F$2659</definedName>
    <definedName name="HAZCH301404081225C634AD">[27]Ana!$F$2708</definedName>
    <definedName name="HAZCH3014040812C634AD">[27]Ana!$F$2701</definedName>
    <definedName name="HAZCH301406081225C634AD">[27]Ana!$F$2722</definedName>
    <definedName name="HAZCH3014060812C634AD">[27]Ana!$F$2715</definedName>
    <definedName name="HAZCH301804081225C634AD">[27]Ana!$F$2764</definedName>
    <definedName name="HAZCH3018040812C634AD">[27]Ana!$F$2757</definedName>
    <definedName name="HAZCH301806081225C634AD">[27]Ana!$F$2778</definedName>
    <definedName name="HAZCH3018060812C634AD">[27]Ana!$F$2771</definedName>
    <definedName name="HAZCH302104081225C634AD">[27]Ana!$F$2820</definedName>
    <definedName name="HAZCH3021040812C634AD">[27]Ana!$F$2813</definedName>
    <definedName name="HAZCH302106081225C634AD">[27]Ana!$F$2834</definedName>
    <definedName name="HAZCH3021060812C634AD">[27]Ana!$F$2827</definedName>
    <definedName name="HAZCH302404081225C634AD">[27]Ana!$F$2876</definedName>
    <definedName name="HAZCH3024040812C634AD">[27]Ana!$F$2869</definedName>
    <definedName name="HAZCH302406081225C634AD">[27]Ana!$F$2890</definedName>
    <definedName name="HAZCH3024060812C634AD">[27]Ana!$F$2883</definedName>
    <definedName name="HAZCH35180401225A15ADC18342CAM">[27]Ana!$F$2935</definedName>
    <definedName name="HAZCH351804012A15ADC18342CAM">[27]Ana!$F$2928</definedName>
    <definedName name="HAZCH35180601225A15ADC18342CAM">[27]Ana!$F$2949</definedName>
    <definedName name="HAZCH351806012A15ADC18342CAM">[27]Ana!$F$2942</definedName>
    <definedName name="HAZCH35210401225A15ADC18342CAM">[27]Ana!$F$2963</definedName>
    <definedName name="HAZCH352104012A15ADC18342CAM">[27]Ana!$F$2956</definedName>
    <definedName name="HAZCH35210601225A15ADC18342CAM">[27]Ana!$F$2977</definedName>
    <definedName name="HAZCH352106012A15ADC18342CAM">[27]Ana!$F$2970</definedName>
    <definedName name="HAZCH35240401225A15ADC18342CAM">[27]Ana!$F$2991</definedName>
    <definedName name="HAZCH352404012A15ADC18342CAM">[27]Ana!$F$2984</definedName>
    <definedName name="HAZCH35240601225A15ADC18342CAM">[27]Ana!$F$3005</definedName>
    <definedName name="HAZCH352406012A15ADC18342CAM">[27]Ana!$F$2998</definedName>
    <definedName name="HAZCH4013540812C634ADLIG">[27]Ana!$F$2673</definedName>
    <definedName name="HAZCH4013560812C634ADLIG">[27]Ana!$F$2680</definedName>
    <definedName name="HAZCH401404081225C634AD">[27]Ana!$F$2736</definedName>
    <definedName name="HAZCH4014040812C634AD">[27]Ana!$F$2729</definedName>
    <definedName name="HAZCH401804081225C634AD">[27]Ana!$F$2792</definedName>
    <definedName name="HAZCH4018040812C634AD">[27]Ana!$F$2785</definedName>
    <definedName name="HAZCH402104081225C634AD">[27]Ana!$F$2848</definedName>
    <definedName name="HAZCH4021040812C634AD">[27]Ana!$F$2841</definedName>
    <definedName name="HAZCH402404081225C634AD">[27]Ana!$F$2904</definedName>
    <definedName name="HAZCH4024040812C634AD">[27]Ana!$F$2897</definedName>
    <definedName name="HAZCH402406081225C634AD">[27]Ana!$F$2918</definedName>
    <definedName name="HAZCH4024060812C634AD">[27]Ana!$F$2911</definedName>
    <definedName name="HAZCH601356081225C634ADLIG">[27]Ana!$F$2694</definedName>
    <definedName name="HAZCH6013560812C634ADLIG">[27]Ana!$F$2687</definedName>
    <definedName name="HAZCH601406081225C634AD">[27]Ana!$F$2750</definedName>
    <definedName name="HAZCH6014060812C634AD">[27]Ana!$F$2743</definedName>
    <definedName name="HAZCH601806081225C634AD">[27]Ana!$F$2806</definedName>
    <definedName name="HAZCH6018060812C634AD">[27]Ana!$F$2799</definedName>
    <definedName name="HAZCH602106081225C634AD">[27]Ana!$F$2862</definedName>
    <definedName name="HAZCH6021060812C634AD">[27]Ana!$F$2855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[27]Ana!$F$3035</definedName>
    <definedName name="HAZM301512423838A30LIG">[27]Ana!$F$3041</definedName>
    <definedName name="HAZM302012423838A25LIG">[27]Ana!$F$3053</definedName>
    <definedName name="HAZM302013523838A25LIG">[27]Ana!$F$3014</definedName>
    <definedName name="HAZM302014023838A25">[27]Ana!$F$3074</definedName>
    <definedName name="HAZM30X20180">[27]Ana!$F$3095</definedName>
    <definedName name="HAZM401512423838A30LIG">[27]Ana!$F$3047</definedName>
    <definedName name="HAZM452012433838A25LIG">[27]Ana!$F$3058</definedName>
    <definedName name="HAZM452013533838A25LIG">[27]Ana!$F$3019</definedName>
    <definedName name="HAZM452014033838A25">[27]Ana!$F$3079</definedName>
    <definedName name="HAZM452018033838A25">[27]Ana!$F$3100</definedName>
    <definedName name="HAZM452512433838A25LIG">[27]Ana!$F$3063</definedName>
    <definedName name="HAZM452513533838A25LIG">[27]Ana!$F$3024</definedName>
    <definedName name="HAZM452514033838A25">[27]Ana!$F$3084</definedName>
    <definedName name="HAZM452521033838A25">[27]Ana!$F$3115</definedName>
    <definedName name="HAZM452524033838A25">[27]Ana!$F$3125</definedName>
    <definedName name="HAZM45X25180">[27]Ana!$F$3105</definedName>
    <definedName name="HAZM602512433838A25LIG">[27]Ana!$F$3068</definedName>
    <definedName name="HAZM602513533838A25LIG">[27]Ana!$F$3029</definedName>
    <definedName name="HAZM602514033838A25">[27]Ana!$F$3089</definedName>
    <definedName name="HAZM602521033838A25">[27]Ana!$F$3120</definedName>
    <definedName name="HAZM602524033838A25">[27]Ana!$F$3130</definedName>
    <definedName name="HAZM60X25180">[27]Ana!$F$3110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 localSheetId="0">[33]Insumos!$B$69:$D$69</definedName>
    <definedName name="Hilo_de_Nylon">[34]Insumos!$B$69:$D$69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[27]Ana!$F$3246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'[43]Ana. Horm mexc mort'!$D$70</definedName>
    <definedName name="horm.1.3">'[50]Analisis Unit. '!$F$74</definedName>
    <definedName name="horm.1.3.5">'[50]Analisis Unit. '!$F$64</definedName>
    <definedName name="HORM124">[27]Ana!$F$3302</definedName>
    <definedName name="HORM124LIGADORA">[27]Ana!$F$3309</definedName>
    <definedName name="HORM124LIGAWINCHE">[27]Ana!$F$3316</definedName>
    <definedName name="HORM135">[27]Ana!$F$3281</definedName>
    <definedName name="HORM135LIGADORA">[27]Ana!$F$3288</definedName>
    <definedName name="HORM135LIGAWINCHE">[27]Ana!$F$3295</definedName>
    <definedName name="HORM140">[27]Ana!$F$3138</definedName>
    <definedName name="HORM160">[27]Ana!$F$3143</definedName>
    <definedName name="HORM180">[27]Ana!$F$3148</definedName>
    <definedName name="HORM210">[27]Ana!$F$3153</definedName>
    <definedName name="HORM240">[27]Ana!$F$3158</definedName>
    <definedName name="HORM250">[27]Ana!$F$3163</definedName>
    <definedName name="HORM260">[27]Ana!$F$3168</definedName>
    <definedName name="HORM280">[27]Ana!$F$3173</definedName>
    <definedName name="HORM300">[27]Ana!$F$3178</definedName>
    <definedName name="HORM315">[27]Ana!$F$3183</definedName>
    <definedName name="HORM350">[27]Ana!$F$3188</definedName>
    <definedName name="HORM400">[27]Ana!$F$3193</definedName>
    <definedName name="HORMFROT">[27]Ana!$F$4786</definedName>
    <definedName name="Hormigón_Industrial_180_Kg_cm2" localSheetId="0">[33]Insumos!$B$70:$D$70</definedName>
    <definedName name="Hormigón_Industrial_180_Kg_cm2">[34]Insumos!$B$70:$D$70</definedName>
    <definedName name="Hormigón_Industrial_210_Kg_cm2" localSheetId="0">[65]Insumos!$B$71:$D$71</definedName>
    <definedName name="Hormigón_Industrial_210_Kg_cm2">[66]Insumos!$B$71:$D$71</definedName>
    <definedName name="Hormigón_Industrial_210_Kg_cm2_1" localSheetId="0">[65]Insumos!$B$71:$D$71</definedName>
    <definedName name="Hormigón_Industrial_210_Kg_cm2_1">[66]Insumos!$B$71:$D$71</definedName>
    <definedName name="Hormigón_Industrial_210_Kg_cm2_2" localSheetId="0">[65]Insumos!$B$71:$D$71</definedName>
    <definedName name="Hormigón_Industrial_210_Kg_cm2_2">[66]Insumos!$B$71:$D$71</definedName>
    <definedName name="Hormigón_Industrial_210_Kg_cm2_3" localSheetId="0">[65]Insumos!$B$71:$D$71</definedName>
    <definedName name="Hormigón_Industrial_210_Kg_cm2_3">[66]Insumos!$B$71:$D$71</definedName>
    <definedName name="Hormigón_Industrial_240_Kg_cm2" localSheetId="0">[12]Insumos!#REF!</definedName>
    <definedName name="Hormigón_Industrial_240_Kg_cm2">[13]Insumos!#REF!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[35]MATERIALES!#REF!</definedName>
    <definedName name="Hormigon240i">[35]MATERIALES!#REF!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'[30]Tarifas de Alquiler de Equipo'!$I$29</definedName>
    <definedName name="hr.pala.cat.966c">'[30]Tarifas de Alquiler de Equipo'!$I$54</definedName>
    <definedName name="hr.retro.cat.225">'[30]Tarifas de Alquiler de Equipo'!$I$41</definedName>
    <definedName name="hr.retro.cat.416">'[30]Tarifas de Alquiler de Equipo'!$I$46</definedName>
    <definedName name="hr.RodDin.dinapac.ca25">'[30]Tarifas de Alquiler de Equipo'!$I$80</definedName>
    <definedName name="hwinche">[27]Ana!$F$3253</definedName>
    <definedName name="imocolocjuntas">[63]INSUMOS!$F$261</definedName>
    <definedName name="IMPEST">[27]Ana!$F$3325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'[30]Analisis Unitarios'!$K$2</definedName>
    <definedName name="indi" localSheetId="0">[59]Presup!#REF!</definedName>
    <definedName name="indi">[59]Presup!#REF!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[27]Ana!$F$3996</definedName>
    <definedName name="INOALARBCOPVC" localSheetId="0">#REF!</definedName>
    <definedName name="INOALARBCOPVC">#REF!</definedName>
    <definedName name="INOALARCOL">[27]Ana!$F$4022</definedName>
    <definedName name="INOALARCOLPVC" localSheetId="0">#REF!</definedName>
    <definedName name="INOALARCOLPVC">#REF!</definedName>
    <definedName name="INOBCOSER">[27]Ana!$F$3970</definedName>
    <definedName name="INOBCOSTAPASERPVC" localSheetId="0">#REF!</definedName>
    <definedName name="INOBCOSTAPASERPVC">#REF!</definedName>
    <definedName name="INOBCOTAPASER">[27]Ana!$F$3944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[27]Ana!$F$3388</definedName>
    <definedName name="INTERRUPTOR4VIAS">[27]Ana!$F$3399</definedName>
    <definedName name="INTERRUPTORDOBLE">[27]Ana!$F$3366</definedName>
    <definedName name="INTERRUPTORPILOTO">[27]Ana!$F$3410</definedName>
    <definedName name="INTERRUPTORSENCILLO">[27]Ana!$F$3355</definedName>
    <definedName name="INTERRUPTORTRIPLE">[27]Ana!$F$3377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 localSheetId="0">[67]Insumos!$G$2</definedName>
    <definedName name="ITBIS">[68]Insumos!$G$2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[60]INSUMOS!#REF!</definedName>
    <definedName name="Jose">[60]INSUMOS!#REF!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[35]EQUIPOS!$I$25</definedName>
    <definedName name="komatsu" localSheetId="0">'[31]Listado Equipos a utilizar'!#REF!</definedName>
    <definedName name="komatsu">'[32]Listado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[27]Ana!$F$4071</definedName>
    <definedName name="LAVGRA1BCOPVC" localSheetId="0">#REF!</definedName>
    <definedName name="LAVGRA1BCOPVC">#REF!</definedName>
    <definedName name="LAVGRA2BCO">[27]Ana!$F$4046</definedName>
    <definedName name="LAVGRA2BCOPVC" localSheetId="0">#REF!</definedName>
    <definedName name="LAVGRA2BCOPVC">#REF!</definedName>
    <definedName name="LAVM1917BCO">[27]Ana!$F$4097</definedName>
    <definedName name="LAVM1917BCOPVC" localSheetId="0">#REF!</definedName>
    <definedName name="LAVM1917BCOPVC">#REF!</definedName>
    <definedName name="LAVM1917COL">[27]Ana!$F$4123</definedName>
    <definedName name="LAVM1917COLPVC" localSheetId="0">#REF!</definedName>
    <definedName name="LAVM1917COLPVC">#REF!</definedName>
    <definedName name="LAVMOVABCO">[27]Ana!$F$4150</definedName>
    <definedName name="LAVMOVABCOPVC" localSheetId="0">#REF!</definedName>
    <definedName name="LAVMOVABCOPVC">#REF!</definedName>
    <definedName name="LAVMOVACOL">[27]Ana!$F$4177</definedName>
    <definedName name="LAVMOVACOLPVC" localSheetId="0">#REF!</definedName>
    <definedName name="LAVMOVACOLPVC">#REF!</definedName>
    <definedName name="LAVMSERBCO">[27]Ana!$F$4203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'[50]Analisis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 localSheetId="0">[33]Insumos!$B$136:$D$136</definedName>
    <definedName name="Ligado_y_Vaciado_a_Mano">[34]Insumos!$B$136:$D$136</definedName>
    <definedName name="Ligado_y_Vaciado_con_ligadora_y_Winche" localSheetId="0">[12]Insumos!#REF!</definedName>
    <definedName name="Ligado_y_Vaciado_con_ligadora_y_Winche">[13]Insumos!#REF!</definedName>
    <definedName name="Ligado_y_Vaciado_Hormigón_Industrial_____20_M3" localSheetId="0">[12]Insumos!#REF!</definedName>
    <definedName name="Ligado_y_Vaciado_Hormigón_Industrial_____20_M3">[13]Insumos!#REF!</definedName>
    <definedName name="Ligado_y_Vaciado_Hormigón_Industrial_____4_M3" localSheetId="0">[12]Insumos!#REF!</definedName>
    <definedName name="Ligado_y_Vaciado_Hormigón_Industrial_____4_M3">[13]Insumos!#REF!</definedName>
    <definedName name="Ligado_y_Vaciado_Hormigón_Industrial___10__20_M3" localSheetId="0">[12]Insumos!#REF!</definedName>
    <definedName name="Ligado_y_Vaciado_Hormigón_Industrial___10__20_M3">[13]Insumos!#REF!</definedName>
    <definedName name="Ligado_y_Vaciado_Hormigón_Industrial___4__10_M3" localSheetId="0">[12]Insumos!#REF!</definedName>
    <definedName name="Ligado_y_Vaciado_Hormigón_Industrial___4__10_M3">[13]Insumos!#REF!</definedName>
    <definedName name="ligadohormigon" localSheetId="0">[35]OBRAMANO!#REF!</definedName>
    <definedName name="ligadohormigon">[35]OBRAMANO!#REF!</definedName>
    <definedName name="ligadora" localSheetId="0">'[31]Listado Equipos a utilizar'!#REF!</definedName>
    <definedName name="ligadora">'[32]Listado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[27]Ana!$F$3262</definedName>
    <definedName name="ligawinche">[27]Ana!$F$3274</definedName>
    <definedName name="limp.des.destronque">'[30]Analisis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'[39]ANALISIS STO DGO'!#REF!</definedName>
    <definedName name="LINE" hidden="1">'[40]ANALISIS STO DGO'!#REF!</definedName>
    <definedName name="lineout" localSheetId="0" hidden="1">'[39]ANALISIS STO DGO'!#REF!</definedName>
    <definedName name="lineout" hidden="1">'[40]ANALISIS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 localSheetId="0">[33]Insumos!$B$44:$D$44</definedName>
    <definedName name="Listelos_de_20_Cms_en_Baños">[34]Insumos!$B$44:$D$44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[12]Insumos!#REF!</definedName>
    <definedName name="Losetas_30x30_Italianas___S_350">[13]Insumos!#REF!</definedName>
    <definedName name="Losetas_33x33_Italianas____Granito_Rosa" localSheetId="0">[12]Insumos!#REF!</definedName>
    <definedName name="Losetas_33x33_Italianas____Granito_Rosa">[13]Insumos!#REF!</definedName>
    <definedName name="Losetas_de_Barro_exagonal_Grande_C_Transp." localSheetId="0">[12]Insumos!#REF!</definedName>
    <definedName name="Losetas_de_Barro_exagonal_Grande_C_Transp.">[13]Insumos!#REF!</definedName>
    <definedName name="Losetas_de_Barro_Feria_Grande_C_Transp." localSheetId="0">[12]Insumos!#REF!</definedName>
    <definedName name="Losetas_de_Barro_Feria_Grande_C_Transp.">[13]Insumos!#REF!</definedName>
    <definedName name="LUBRICANTE" localSheetId="0">#REF!</definedName>
    <definedName name="LUBRICANTE">#REF!</definedName>
    <definedName name="lubricantes">[69]Materiales!$K$15</definedName>
    <definedName name="LUZCENITAL">[27]Ana!$F$3344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'[43]Costos Mano de Obra'!$O$52</definedName>
    <definedName name="M.T." localSheetId="0">[14]A!#REF!</definedName>
    <definedName name="M.T.">[15]A!#REF!</definedName>
    <definedName name="M_O_Armadura_Columna" localSheetId="0">[33]Insumos!$B$78:$D$78</definedName>
    <definedName name="M_O_Armadura_Columna">[34]Insumos!$B$78:$D$78</definedName>
    <definedName name="M_O_Armadura_Dintel_y_Viga" localSheetId="0">[33]Insumos!$B$79:$D$79</definedName>
    <definedName name="M_O_Armadura_Dintel_y_Viga">[34]Insumos!$B$79:$D$79</definedName>
    <definedName name="M_O_Cantos" localSheetId="0">[33]Insumos!$B$99:$D$99</definedName>
    <definedName name="M_O_Cantos">[34]Insumos!$B$99:$D$99</definedName>
    <definedName name="M_O_Carpintero_2da._Categoría" localSheetId="0">[33]Insumos!$B$96:$D$96</definedName>
    <definedName name="M_O_Carpintero_2da._Categoría">[34]Insumos!$B$96:$D$96</definedName>
    <definedName name="M_O_Cerámica_Italiana_en_Pared" localSheetId="0">[33]Insumos!$B$102:$D$102</definedName>
    <definedName name="M_O_Cerámica_Italiana_en_Pared">[34]Insumos!$B$102:$D$102</definedName>
    <definedName name="M_O_Colocación_Adoquines" localSheetId="0">[33]Insumos!$B$104:$D$104</definedName>
    <definedName name="M_O_Colocación_Adoquines">[34]Insumos!$B$104:$D$104</definedName>
    <definedName name="M_O_Colocación_de_Bloques_de_4" localSheetId="0">[33]Insumos!$B$105:$D$105</definedName>
    <definedName name="M_O_Colocación_de_Bloques_de_4">[34]Insumos!$B$105:$D$105</definedName>
    <definedName name="M_O_Colocación_de_Bloques_de_6" localSheetId="0">[33]Insumos!$B$106:$D$106</definedName>
    <definedName name="M_O_Colocación_de_Bloques_de_6">[34]Insumos!$B$106:$D$106</definedName>
    <definedName name="M_O_Colocación_de_Bloques_de_8" localSheetId="0">[33]Insumos!$B$107:$D$107</definedName>
    <definedName name="M_O_Colocación_de_Bloques_de_8">[34]Insumos!$B$107:$D$107</definedName>
    <definedName name="M_O_Colocación_Listelos" localSheetId="0">[33]Insumos!$B$114:$D$114</definedName>
    <definedName name="M_O_Colocación_Listelos">[34]Insumos!$B$114:$D$114</definedName>
    <definedName name="M_O_Colocación_Piso_Cerámica_Criolla" localSheetId="0">[33]Insumos!$B$108:$D$108</definedName>
    <definedName name="M_O_Colocación_Piso_Cerámica_Criolla">[34]Insumos!$B$108:$D$108</definedName>
    <definedName name="M_O_Colocación_Piso_de_Granito_40_X_40" localSheetId="0">[33]Insumos!$B$111:$D$111</definedName>
    <definedName name="M_O_Colocación_Piso_de_Granito_40_X_40">[34]Insumos!$B$111:$D$111</definedName>
    <definedName name="M_O_Colocación_Zócalos_de_Cerámica" localSheetId="0">[33]Insumos!$B$113:$D$113</definedName>
    <definedName name="M_O_Colocación_Zócalos_de_Cerámica">[34]Insumos!$B$113:$D$113</definedName>
    <definedName name="M_O_Confección_de_Andamios" localSheetId="0">[33]Insumos!$B$115:$D$115</definedName>
    <definedName name="M_O_Confección_de_Andamios">[34]Insumos!$B$115:$D$115</definedName>
    <definedName name="M_O_Construcción_Acera_Frotada_y_Violinada" localSheetId="0">[33]Insumos!$B$116:$D$116</definedName>
    <definedName name="M_O_Construcción_Acera_Frotada_y_Violinada">[34]Insumos!$B$116:$D$116</definedName>
    <definedName name="M_O_Corte_y_Amarre_de_Varilla" localSheetId="0">[33]Insumos!$B$119:$D$119</definedName>
    <definedName name="M_O_Corte_y_Amarre_de_Varilla">[34]Insumos!$B$119:$D$119</definedName>
    <definedName name="M_O_Elaboración__Vaciado_y_Frotado_Losa_de_Piso" localSheetId="0">[12]Insumos!#REF!</definedName>
    <definedName name="M_O_Elaboración__Vaciado_y_Frotado_Losa_de_Piso">[13]Insumos!#REF!</definedName>
    <definedName name="M_O_Elaboración_Cámara_Inspección" localSheetId="0">[33]Insumos!$B$120:$D$120</definedName>
    <definedName name="M_O_Elaboración_Cámara_Inspección">[34]Insumos!$B$120:$D$120</definedName>
    <definedName name="M_O_Elaboración_Trampa_de_Grasa" localSheetId="0">[33]Insumos!$B$121:$D$121</definedName>
    <definedName name="M_O_Elaboración_Trampa_de_Grasa">[34]Insumos!$B$121:$D$121</definedName>
    <definedName name="M_O_Encofrado_y_Desenc._Muros_Cara" localSheetId="0">[12]Insumos!#REF!</definedName>
    <definedName name="M_O_Encofrado_y_Desenc._Muros_Cara">[13]Insumos!#REF!</definedName>
    <definedName name="M_O_Envarillado_de_Escalera" localSheetId="0">[33]Insumos!$B$81:$D$81</definedName>
    <definedName name="M_O_Envarillado_de_Escalera">[34]Insumos!$B$81:$D$81</definedName>
    <definedName name="M_O_Fino_de_Techo_Inclinado" localSheetId="0">[33]Insumos!$B$83:$D$83</definedName>
    <definedName name="M_O_Fino_de_Techo_Inclinado">[34]Insumos!$B$83:$D$83</definedName>
    <definedName name="M_O_Fino_de_Techo_Plano" localSheetId="0">[33]Insumos!$B$84:$D$84</definedName>
    <definedName name="M_O_Fino_de_Techo_Plano">[34]Insumos!$B$84:$D$84</definedName>
    <definedName name="M_O_Fraguache" localSheetId="0">[12]Insumos!#REF!</definedName>
    <definedName name="M_O_Fraguache">[13]Insumos!#REF!</definedName>
    <definedName name="M_O_Goteros_Colgantes" localSheetId="0">[33]Insumos!$B$85:$D$85</definedName>
    <definedName name="M_O_Goteros_Colgantes">[34]Insumos!$B$85:$D$85</definedName>
    <definedName name="M_O_Llenado_de_huecos" localSheetId="0">[33]Insumos!$B$86:$D$86</definedName>
    <definedName name="M_O_Llenado_de_huecos">[34]Insumos!$B$86:$D$86</definedName>
    <definedName name="M_O_Maestro" localSheetId="0">[33]Insumos!$B$87:$D$87</definedName>
    <definedName name="M_O_Maestro">[34]Insumos!$B$87:$D$87</definedName>
    <definedName name="M_O_Malla_Eléctro_Soldada" localSheetId="0">[12]Insumos!#REF!</definedName>
    <definedName name="M_O_Malla_Eléctro_Soldada">[13]Insumos!#REF!</definedName>
    <definedName name="M_O_Obrero_Ligado" localSheetId="0">[33]Insumos!$B$88:$D$88</definedName>
    <definedName name="M_O_Obrero_Ligado">[34]Insumos!$B$88:$D$88</definedName>
    <definedName name="M_O_Pañete_Maestreado_Exterior" localSheetId="0">[33]Insumos!$B$91:$D$91</definedName>
    <definedName name="M_O_Pañete_Maestreado_Exterior">[34]Insumos!$B$91:$D$91</definedName>
    <definedName name="M_O_Pañete_Maestreado_Interior" localSheetId="0">[33]Insumos!$B$92:$D$92</definedName>
    <definedName name="M_O_Pañete_Maestreado_Interior">[34]Insumos!$B$92:$D$92</definedName>
    <definedName name="M_O_Preparación_del_Terreno" localSheetId="0">[33]Insumos!$B$94:$D$94</definedName>
    <definedName name="M_O_Preparación_del_Terreno">[34]Insumos!$B$94:$D$94</definedName>
    <definedName name="M_O_Quintal_Trabajado" localSheetId="0">[33]Insumos!$B$77:$D$77</definedName>
    <definedName name="M_O_Quintal_Trabajado">[34]Insumos!$B$77:$D$77</definedName>
    <definedName name="M_O_Regado__Compactación__Mojado__Trasl.Mat.__A_M" localSheetId="0">[33]Insumos!$B$132:$D$132</definedName>
    <definedName name="M_O_Regado__Compactación__Mojado__Trasl.Mat.__A_M">[34]Insumos!$B$132:$D$132</definedName>
    <definedName name="M_O_Regado_Mojado_y_Apisonado____Material_Granular_y_Arena" localSheetId="0">[12]Insumos!#REF!</definedName>
    <definedName name="M_O_Regado_Mojado_y_Apisonado____Material_Granular_y_Arena">[13]Insumos!#REF!</definedName>
    <definedName name="M_O_Repello" localSheetId="0">[12]Insumos!#REF!</definedName>
    <definedName name="M_O_Repello">[13]Insumos!#REF!</definedName>
    <definedName name="M_O_Subida_de_Acero_para_Losa" localSheetId="0">[33]Insumos!$B$82:$D$82</definedName>
    <definedName name="M_O_Subida_de_Acero_para_Losa">[34]Insumos!$B$82:$D$82</definedName>
    <definedName name="M_O_Subida_de_Materiales" localSheetId="0">[33]Insumos!$B$95:$D$95</definedName>
    <definedName name="M_O_Subida_de_Materiales">[34]Insumos!$B$95:$D$95</definedName>
    <definedName name="M_O_Técnico_Calificado" localSheetId="0">[33]Insumos!$B$149:$D$149</definedName>
    <definedName name="M_O_Técnico_Calificado">[34]Insumos!$B$149:$D$149</definedName>
    <definedName name="M_O_Zabaletas" localSheetId="0">[33]Insumos!$B$98:$D$98</definedName>
    <definedName name="M_O_Zabaletas">[34]Insumos!$B$98:$D$98</definedName>
    <definedName name="m2ceramica">'[50]Analisis Unit. '!$F$47</definedName>
    <definedName name="m3arena">'[50]Analisis Unit. '!$F$41</definedName>
    <definedName name="m3arepanete">'[50]Analisis Unit. '!$F$44</definedName>
    <definedName name="m3grava">'[50]Analisis Unit. '!$F$42</definedName>
    <definedName name="MA">'[42]Mano de Obra'!$D$10</definedName>
    <definedName name="MACO">[35]EQUIPOS!$I$21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[27]Ana!$F$4383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'[31]Listado Equipos a utilizar'!#REF!</definedName>
    <definedName name="maquito">'[32]Listado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[12]Insumos!#REF!</definedName>
    <definedName name="Marcos_de_Pino_Americano">[13]Insumos!#REF!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[12]Insumos!#REF!</definedName>
    <definedName name="Material_Base">[13]Insumos!#REF!</definedName>
    <definedName name="Material_Granular____Cascajo_T_Yubazo" localSheetId="0">[12]Insumos!#REF!</definedName>
    <definedName name="Material_Granular____Cascajo_T_Yubazo">[13]Insumos!#REF!</definedName>
    <definedName name="MBR" localSheetId="0">#REF!</definedName>
    <definedName name="MBR">#REF!</definedName>
    <definedName name="mes.camion.transp">'[30]Analisis Unitarios'!$F$58</definedName>
    <definedName name="mes.camioneta">'[30]Analisis Unitarios'!$F$57</definedName>
    <definedName name="mes.contable">'[30]Analisis Unitarios'!$F$6</definedName>
    <definedName name="mes.equipo.topo">'[30]Analisis Unitarios'!$F$20</definedName>
    <definedName name="mes.guarda.al">'[30]Analisis Unitarios'!$F$8</definedName>
    <definedName name="mes.ing.fre">'[30]Analisis Unitarios'!$F$5</definedName>
    <definedName name="mes.ing.res">'[30]Analisis Unitarios'!$F$4</definedName>
    <definedName name="mes.secretaria">'[30]Analisis Unitarios'!$F$7</definedName>
    <definedName name="mes.sereno">'[30]Analisis Unitarios'!$F$9</definedName>
    <definedName name="meses.proyecto">'[30]Analisis Unitarios'!$K$3</definedName>
    <definedName name="MEZCALAREPMOR">[27]Ana!$F$4415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[27]Ana!$F$4397</definedName>
    <definedName name="MKLLL" localSheetId="0">#REF!</definedName>
    <definedName name="MKLLL">#REF!</definedName>
    <definedName name="mlzocalo">'[50]Analisis Unit. '!$F$46</definedName>
    <definedName name="mo.cer.pared">'[50]Analisis Unit. '!$F$26</definedName>
    <definedName name="MOACERA" localSheetId="0">#REF!</definedName>
    <definedName name="MOACERA">#REF!</definedName>
    <definedName name="moacero">'[50]Analisis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[12]Insumos!#REF!</definedName>
    <definedName name="Mojado_en_Compactación_con_equipo">[13]Insumos!#REF!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'[50]Analisis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'[50]Analisis Unit. '!$F$96</definedName>
    <definedName name="morpanete">'[50]Analisis Unit. '!$F$85</definedName>
    <definedName name="mortero.1.4.pañete">'[43]Ana. Horm mexc mort'!$D$85</definedName>
    <definedName name="MORTERO110">[27]Ana!$F$4421</definedName>
    <definedName name="MORTERO12">[27]Ana!$F$4410</definedName>
    <definedName name="MORTERO13">[27]Ana!$F$4392</definedName>
    <definedName name="MORTERO14">[27]Ana!$F$4403</definedName>
    <definedName name="Mosaico_Fondo_Blanco_30x30____Corriente" localSheetId="0">[12]Insumos!#REF!</definedName>
    <definedName name="Mosaico_Fondo_Blanco_30x30____Corriente">[13]Insumos!#REF!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[14]A!#REF!</definedName>
    <definedName name="MULTI">[15]A!#REF!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[14]A!#REF!</definedName>
    <definedName name="muros">[15]A!#REF!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[27]Ana!$F$375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'[31]Listado Equipos a utilizar'!#REF!</definedName>
    <definedName name="nissan">'[32]Listado Equipos a utilizar'!#REF!</definedName>
    <definedName name="num.meses" localSheetId="0">#REF!</definedName>
    <definedName name="num.meses">#REF!</definedName>
    <definedName name="o">[24]analisis!$F$5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[60]INSUMOS!#REF!</definedName>
    <definedName name="OdeMElect">[60]INSUMOS!#REF!</definedName>
    <definedName name="OdeMPlomeria" localSheetId="0">[60]INSUMOS!#REF!</definedName>
    <definedName name="OdeMPlomeria">[60]INSUMOS!#REF!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'[37]O.M. y Salarios'!#REF!</definedName>
    <definedName name="omencofrado">'[38]O.M. y Salarios'!#REF!</definedName>
    <definedName name="opala">[69]Salarios!$D$16</definedName>
    <definedName name="Operadorgrader">[35]OBRAMANO!$F$74</definedName>
    <definedName name="operadorpala">[35]OBRAMANO!$F$72</definedName>
    <definedName name="operadorretro">[35]OBRAMANO!$F$77</definedName>
    <definedName name="operadorrodillo">[35]OBRAMANO!$F$75</definedName>
    <definedName name="operadortractor">[35]OBRAMANO!$F$76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[27]Ana!$F$4225</definedName>
    <definedName name="ORI12FBCOFLUX">[27]Ana!$F$4243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[27]Ana!$F$4265</definedName>
    <definedName name="ORI1FBCOFLUX">[27]Ana!$F$4283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[27]Ana!$F$4305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[69]Salarios!$D$14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'[30]Analisis Unitarios'!$E$1580</definedName>
    <definedName name="p.acometida.agua.media">'[30]Analisis Unitarios'!$E$1182</definedName>
    <definedName name="p.bord.conten">'[30]Analisis Unitarios'!$E$1564</definedName>
    <definedName name="p.camp">'[30]Analisis Unitarios'!$E$237</definedName>
    <definedName name="p.cap.horm.2.5pulg">'[30]Analisis Unitarios'!$E$1764</definedName>
    <definedName name="p.cap.horm.2pulg">'[30]Analisis Unitarios'!$E$1765</definedName>
    <definedName name="p.demoli.acera">'[30]Analisis Unitarios'!$E$1632</definedName>
    <definedName name="p.demoli.conten">'[30]Analisis Unitarios'!$E$1645</definedName>
    <definedName name="p.demolicion.registro">'[30]Analisis Unitarios'!$E$1659</definedName>
    <definedName name="p.des.mov">'[30]Analisis Unitarios'!$F$222</definedName>
    <definedName name="p.desvio.provi">'[30]Analisis Unitarios'!$E$255</definedName>
    <definedName name="p.esc.superficie">'[30]Analisis Unitarios'!$E$656</definedName>
    <definedName name="p.exc.equipo.3m">'[30]Analisis Unitarios'!$E$534</definedName>
    <definedName name="p.exc.mano.carguio.bote.1erkm">'[30]Analisis Unitarios'!$E$558</definedName>
    <definedName name="p.imbornal.3parrillas">'[30]Analisis Unitarios'!$E$1248</definedName>
    <definedName name="p.ing">'[30]Analisis Unitarios'!$E$195</definedName>
    <definedName name="p.limpieza.ml.alc">'[30]Analisis Unitarios'!$E$570</definedName>
    <definedName name="p.mant.tran">'[30]Analisis Unitarios'!$E$275</definedName>
    <definedName name="p.obra.entrega">'[30]Analisis Unitarios'!$E$1470</definedName>
    <definedName name="p.registro.3.4X3.4">'[30]Analisis Unitarios'!$E$1329</definedName>
    <definedName name="p.registro.de.3.6a3.4X3.0">'[30]Analisis Unitarios'!$E$1548</definedName>
    <definedName name="p.rem.tub.24">'[30]Analisis Unitarios'!$E$1600</definedName>
    <definedName name="p.rem.tub.8">'[30]Analisis Unitarios'!$E$1618</definedName>
    <definedName name="p.riego.adherencia">'[30]Analisis Unitarios'!$E$1750</definedName>
    <definedName name="p.riego.imp">'[30]Analisis Unitarios'!$E$1739</definedName>
    <definedName name="p.sum.coloc.arena">'[30]Analisis Unitarios'!$E$600</definedName>
    <definedName name="p.sum.reg.niv.base">'[30]Analisis Unitarios'!$E$625</definedName>
    <definedName name="p.sum.reg.niv.subbase">'[30]Analisis Unitarios'!$E$636</definedName>
    <definedName name="p.term.sub.rasante">'[30]Analisis Unitarios'!$E$647</definedName>
    <definedName name="P.U." localSheetId="0">#REF!</definedName>
    <definedName name="P.U.">#REF!</definedName>
    <definedName name="P.U.Amercoat_385ASA" localSheetId="0">[70]Insumos!$E$15</definedName>
    <definedName name="P.U.Amercoat_385ASA">[71]Insumos!$E$15</definedName>
    <definedName name="P.U.Amercoat_385ASA_2">#N/A</definedName>
    <definedName name="P.U.Amercoat_385ASA_3">#N/A</definedName>
    <definedName name="P.U.Dimecote9" localSheetId="0">[70]Insumos!$E$13</definedName>
    <definedName name="P.U.Dimecote9">[71]Insumos!$E$13</definedName>
    <definedName name="P.U.Dimecote9_2">#N/A</definedName>
    <definedName name="P.U.Dimecote9_3">#N/A</definedName>
    <definedName name="P.U.Thinner1000" localSheetId="0">[70]Insumos!$E$12</definedName>
    <definedName name="P.U.Thinner1000">[71]Insumos!$E$12</definedName>
    <definedName name="P.U.Thinner1000_2">#N/A</definedName>
    <definedName name="P.U.Thinner1000_3">#N/A</definedName>
    <definedName name="P.U.Urethane_Acrilico" localSheetId="0">[70]Insumos!$E$17</definedName>
    <definedName name="P.U.Urethane_Acrilico">[71]Insumos!$E$17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[12]Insumos!#REF!</definedName>
    <definedName name="Pala_Tramotina">[13]Insumos!#REF!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[27]Ana!$F$3511</definedName>
    <definedName name="PANEL16CIR">[27]Ana!$F$3518</definedName>
    <definedName name="PANEL24CIR">[27]Ana!$F$3525</definedName>
    <definedName name="PANEL2CIR">[27]Ana!$F$3483</definedName>
    <definedName name="PANEL4CIR">[27]Ana!$F$3490</definedName>
    <definedName name="PANEL612CONTRA" localSheetId="0">#REF!</definedName>
    <definedName name="PANEL612CONTRA">#REF!</definedName>
    <definedName name="PANEL6CIR">[27]Ana!$F$3497</definedName>
    <definedName name="PANEL8CIR">[27]Ana!$F$3504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'[61]mov. tierra'!$D$26</definedName>
    <definedName name="PDa">'[62]V.Tierras A'!$D$7</definedName>
    <definedName name="PDUCHA" localSheetId="0">#REF!</definedName>
    <definedName name="PDUCHA">#REF!</definedName>
    <definedName name="PEON">'[42]Mano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[12]Insumos!#REF!</definedName>
    <definedName name="Piedra_de_Río">[13]Insumos!#REF!</definedName>
    <definedName name="PIEDRA_GAVIONE_M3">'[41]MATERIALES LISTADO'!$D$12</definedName>
    <definedName name="Piedra_para_Encache" localSheetId="0">[12]Insumos!#REF!</definedName>
    <definedName name="Piedra_para_Encache">[13]Insumos!#REF!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 localSheetId="0">[33]Insumos!$B$75:$D$75</definedName>
    <definedName name="Pino_Bruto_Americano">[34]Insumos!$B$75:$D$75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[35]MATERIALES!$G$33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[27]Ana!$F$4430</definedName>
    <definedName name="PINTACRIEXTAND">[27]Ana!$F$4443</definedName>
    <definedName name="PINTACRIINT">[27]Ana!$F$4436</definedName>
    <definedName name="PINTECO">[27]Ana!$F$4462</definedName>
    <definedName name="PINTEPOX">[27]Ana!$F$4450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[27]Ana!$F$4456</definedName>
    <definedName name="PINTMAN">[27]Ana!$F$4469</definedName>
    <definedName name="PINTMANAND">[27]Ana!$F$4477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[27]Ana!$F$4570</definedName>
    <definedName name="PISO09">[27]Ana!$F$4580</definedName>
    <definedName name="PISOADOCLAGRIS">[27]Ana!$F$4497</definedName>
    <definedName name="PISOADOCLAQUEM">[27]Ana!$F$4515</definedName>
    <definedName name="PISOADOCLAROJO">[27]Ana!$F$4506</definedName>
    <definedName name="PISOADOCOLGRIS">[27]Ana!$F$4524</definedName>
    <definedName name="PISOADOCOLROJO">[27]Ana!$F$4533</definedName>
    <definedName name="PISOADOMEDGRIS">[27]Ana!$F$4542</definedName>
    <definedName name="PISOADOMEDQUEM">[27]Ana!$F$4560</definedName>
    <definedName name="PISOADOMEDROJO">[27]Ana!$F$4551</definedName>
    <definedName name="PISOGRA1233030BCO">[27]Ana!$F$4616</definedName>
    <definedName name="PISOGRA1233030GRIS" localSheetId="0">#REF!</definedName>
    <definedName name="PISOGRA1233030GRIS">#REF!</definedName>
    <definedName name="PISOGRA1234040BCO">[27]Ana!$F$4634</definedName>
    <definedName name="PISOGRABOTI4040BCO">[27]Ana!$F$4589</definedName>
    <definedName name="PISOGRABOTI4040COL">[27]Ana!$F$4598</definedName>
    <definedName name="PISOGRAPROY4040">[27]Ana!$F$4607</definedName>
    <definedName name="PISOHFV10">[27]Ana!$F$4794</definedName>
    <definedName name="PISOLADEXAPEQ">[27]Ana!$F$4811</definedName>
    <definedName name="PISOLADFERIAPEQ">[27]Ana!$F$4819</definedName>
    <definedName name="PISOMOSROJ2525">[27]Ana!$F$4827</definedName>
    <definedName name="PISOPUL10">[27]Ana!$F$4803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[24]analisis!$G$2432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[27]Ins!$E$584</definedName>
    <definedName name="Plom" localSheetId="0">[60]INSUMOS!#REF!</definedName>
    <definedName name="Plom">[60]INSUMOS!#REF!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'[30]Analisis Unitarios'!$K$11</definedName>
    <definedName name="porcent.herram.equi.mov.tier">'[30]Analisis Unitarios'!$K$7</definedName>
    <definedName name="porcent.herram.equi.obra.arte">'[30]Analisis Unitarios'!$K$9</definedName>
    <definedName name="porcent.herram.equi.obra.arte.tub">'[30]Analisis Unitarios'!$K$21</definedName>
    <definedName name="porcent.mat.gastable">'[30]Analisis Unitarios'!$K$13</definedName>
    <definedName name="porcentaje" localSheetId="0">[72]Presupuesto!#REF!</definedName>
    <definedName name="porcentaje">[72]Presupuesto!#REF!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'[73]med.mov.de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[74]peso!#REF!</definedName>
    <definedName name="prticos">[75]peso!#REF!</definedName>
    <definedName name="prticos_2">#N/A</definedName>
    <definedName name="prticos_3">#N/A</definedName>
    <definedName name="Prueba_en_Compactación_con_equipo" localSheetId="0">[12]Insumos!#REF!</definedName>
    <definedName name="Prueba_en_Compactación_con_equipo">[13]Insumos!#REF!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[27]Ana!$F$4986</definedName>
    <definedName name="PTAFRANCAOBAM2">[27]Ana!$C$4986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[27]Ana!$F$4957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[27]Ana!$C$4957</definedName>
    <definedName name="PTAPANCORPINO">[27]Ana!$F$4948</definedName>
    <definedName name="PTAPANCORPINOM2">[27]Ana!$C$4948</definedName>
    <definedName name="PTAPANESPCAOBA">[27]Ana!$F$4966</definedName>
    <definedName name="PTAPANESPCAOBAM2">[27]Ana!$C$4966</definedName>
    <definedName name="PTAPANVAIVENCAOBA">[27]Ana!$F$4974</definedName>
    <definedName name="PTAPANVAIVENCAOBAM2">[27]Ana!$C$4974</definedName>
    <definedName name="PTAPLY">[27]Ana!$F$4939</definedName>
    <definedName name="PTAPLYM2">[27]Ana!$C$4939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'[12]Análisis de Precios'!#REF!</definedName>
    <definedName name="PUCERAMICA15X15PARED">'[13]Análisis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'[12]Análisis de Precios'!#REF!</definedName>
    <definedName name="PUCISTERNA">'[13]Análisis de Precios'!#REF!</definedName>
    <definedName name="PUCOLUMNAS_C1" localSheetId="0">'[33]Análisis de Precios'!$F$210</definedName>
    <definedName name="PUCOLUMNAS_C1">'[34]Análisis de Precios'!$F$210</definedName>
    <definedName name="PUCOLUMNAS_C10" localSheetId="0">'[12]Análisis de Precios'!#REF!</definedName>
    <definedName name="PUCOLUMNAS_C10">'[13]Análisis de Precios'!#REF!</definedName>
    <definedName name="PUCOLUMNAS_C11" localSheetId="0">'[12]Análisis de Precios'!#REF!</definedName>
    <definedName name="PUCOLUMNAS_C11">'[13]Análisis de Precios'!#REF!</definedName>
    <definedName name="PUCOLUMNAS_C12" localSheetId="0">'[12]Análisis de Precios'!#REF!</definedName>
    <definedName name="PUCOLUMNAS_C12">'[13]Análisis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'[12]Análisis de Precios'!#REF!</definedName>
    <definedName name="PUCOLUMNAS_C9">'[13]Análisis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'[12]Análisis de Precios'!#REF!</definedName>
    <definedName name="PUCONTEN">'[13]Análisis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[12]Insumos!#REF!</definedName>
    <definedName name="Puerta_Corred._Alum__Anod._Bce._Vid._Mart._Nor.">[13]Insumos!#REF!</definedName>
    <definedName name="Puerta_Corred._Alum__Anod._Bce._Vid._Transp." localSheetId="0">[12]Insumos!#REF!</definedName>
    <definedName name="Puerta_Corred._Alum__Anod._Bce._Vid._Transp.">[13]Insumos!#REF!</definedName>
    <definedName name="Puerta_Corred._Alum__Anod._Nor._Vid._Bce._Liso" localSheetId="0">[12]Insumos!#REF!</definedName>
    <definedName name="Puerta_Corred._Alum__Anod._Nor._Vid._Bce._Liso">[13]Insumos!#REF!</definedName>
    <definedName name="Puerta_Corred._Alum__Anod._Nor._Vid._Bce._Mart." localSheetId="0">[12]Insumos!#REF!</definedName>
    <definedName name="Puerta_Corred._Alum__Anod._Nor._Vid._Bce._Mart.">[13]Insumos!#REF!</definedName>
    <definedName name="Puerta_Corred._Alum__Anod._Nor._Vid._Transp." localSheetId="0">[12]Insumos!#REF!</definedName>
    <definedName name="Puerta_Corred._Alum__Anod._Nor._Vid._Transp.">[13]Insumos!#REF!</definedName>
    <definedName name="Puerta_corrediza___BCE._VID._TRANSP." localSheetId="0">[12]Insumos!#REF!</definedName>
    <definedName name="Puerta_corrediza___BCE._VID._TRANSP.">[13]Insumos!#REF!</definedName>
    <definedName name="Puerta_corrediza___BCE._VID._TRANSP._LISO" localSheetId="0">[12]Insumos!#REF!</definedName>
    <definedName name="Puerta_corrediza___BCE._VID._TRANSP._LISO">[13]Insumos!#REF!</definedName>
    <definedName name="Puerta_de_Pino_Apanelada" localSheetId="0">[12]Insumos!#REF!</definedName>
    <definedName name="Puerta_de_Pino_Apanelada">[13]Insumos!#REF!</definedName>
    <definedName name="Puerta_Pino_Americano_Tratado" localSheetId="0">[12]Insumos!#REF!</definedName>
    <definedName name="Puerta_Pino_Americano_Tratado">[13]Insumos!#REF!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[12]Insumos!#REF!</definedName>
    <definedName name="Puertas_de_Pino_T_Francesa">[13]Insumos!#REF!</definedName>
    <definedName name="Puertas_de_Plywood" localSheetId="0">[12]Insumos!#REF!</definedName>
    <definedName name="Puertas_de_Plywood">[13]Insumos!#REF!</definedName>
    <definedName name="Puertas_de_Plywood_3_16" localSheetId="0">[12]Insumos!#REF!</definedName>
    <definedName name="Puertas_de_Plywood_3_16">[13]Insumos!#REF!</definedName>
    <definedName name="Puertas_Pino_Apanelada" localSheetId="0">[12]Insumos!#REF!</definedName>
    <definedName name="Puertas_Pino_Apanelada">[13]Insumos!#REF!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 localSheetId="0">[33]Insumos!$B$241:$D$241</definedName>
    <definedName name="Pulido_y_Brillado____De_Luxe">[34]Insumos!$B$241:$D$241</definedName>
    <definedName name="Pulido_y_Brillado_de_Piso" localSheetId="0">[12]Insumos!#REF!</definedName>
    <definedName name="Pulido_y_Brillado_de_Piso">[13]Insumos!#REF!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'[12]Análisis de Precios'!#REF!</definedName>
    <definedName name="PUMORTERO1_1">'[13]Análisis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'[12]Análisis de Precios'!#REF!</definedName>
    <definedName name="PUPAÑETETECHO">'[13]Análisis de Precios'!#REF!</definedName>
    <definedName name="PUPINTURAACRILICAEXTERIOR" localSheetId="0">'[12]Análisis de Precios'!#REF!</definedName>
    <definedName name="PUPINTURAACRILICAEXTERIOR">'[13]Análisis de Precios'!#REF!</definedName>
    <definedName name="PUPINTURAACRILICAINTERIOR" localSheetId="0">'[12]Análisis de Precios'!#REF!</definedName>
    <definedName name="PUPINTURAACRILICAINTERIOR">'[13]Análisis de Precios'!#REF!</definedName>
    <definedName name="PUPINTURACAL" localSheetId="0">'[12]Análisis de Precios'!#REF!</definedName>
    <definedName name="PUPINTURACAL">'[13]Análisis de Precios'!#REF!</definedName>
    <definedName name="PUPINTURAMANTENIMIENTO" localSheetId="0">'[12]Análisis de Precios'!#REF!</definedName>
    <definedName name="PUPINTURAMANTENIMIENTO">'[13]Análisis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'[12]Análisis de Precios'!#REF!</definedName>
    <definedName name="PUPISOCERAMICACRIOLLA20X20">'[13]Análisis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'[12]Análisis de Precios'!#REF!</definedName>
    <definedName name="PUSEPTICO">'[13]Análisis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'[12]Análisis de Precios'!#REF!</definedName>
    <definedName name="PUVIGA">'[13]Análisis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'[12]Análisis de Precios'!#REF!</definedName>
    <definedName name="PUZAPATACOMBINADA_C1_C12">'[13]Análisis de Precios'!#REF!</definedName>
    <definedName name="PUZAPATACOMBINADA_C1_C4" localSheetId="0">'[12]Análisis de Precios'!#REF!</definedName>
    <definedName name="PUZAPATACOMBINADA_C1_C4">'[13]Análisis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 localSheetId="0">'[33]Análisis de Precios'!$F$201</definedName>
    <definedName name="PUZAPATAMURORAMPA">'[34]Análisis de Precios'!$F$201</definedName>
    <definedName name="PUZOCALOCERAMICACRIOLLADE20" localSheetId="0">'[12]Análisis de Precios'!#REF!</definedName>
    <definedName name="PUZOCALOCERAMICACRIOLLADE20">'[13]Análisis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[27]Ins!$E$592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'[50]Analisis Unit. '!$F$36</definedName>
    <definedName name="QUICIOGRA30BCO">[27]Ana!$F$4841</definedName>
    <definedName name="QUICIOGRA40BCO">[27]Ana!$F$4848</definedName>
    <definedName name="QUICIOGRABOTI40COL">[27]Ana!$F$4834</definedName>
    <definedName name="QUICIOLAD">[27]Ana!$F$4862</definedName>
    <definedName name="QUICIOMOS25ROJ">[27]Ana!$F$4855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'[31]Listado Equipos a utilizar'!#REF!</definedName>
    <definedName name="rastra">'[32]Listado Equipos a utilizar'!#REF!</definedName>
    <definedName name="rastrapuas" localSheetId="0">'[31]Listado Equipos a utilizar'!#REF!</definedName>
    <definedName name="rastrapuas">'[32]Listado Equipos a utilizar'!#REF!</definedName>
    <definedName name="RE" localSheetId="0">[22]A!#REF!</definedName>
    <definedName name="RE">[23]A!#REF!</definedName>
    <definedName name="Recursos_Metalicos">[76]Recursos!$B$1:$B$76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'[43]Costos Mano de Obra'!$O$13</definedName>
    <definedName name="reg.fro.niv.hormigon">'[30]Analisis Unitarios'!$F$110</definedName>
    <definedName name="reg.niv.hid.mat">'[30]Analisis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'[43]Costos Mano de Obra'!$O$41</definedName>
    <definedName name="Regado_y_Compactación_Tosca___A_M" localSheetId="0">[12]Insumos!#REF!</definedName>
    <definedName name="Regado_y_Compactación_Tosca___A_M">[13]Insumos!#REF!</definedName>
    <definedName name="regi" localSheetId="0">'[77]Pasarela de L=60.00'!#REF!</definedName>
    <definedName name="regi">'[78]Pasarela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 localSheetId="0">[33]Insumos!$B$76:$D$76</definedName>
    <definedName name="Regla_para_Pañete____Preparada">[34]Insumos!$B$76:$D$76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'[43]Insumos materiales'!$J$32</definedName>
    <definedName name="RELLENOCAL">[27]Ana!$F$5008</definedName>
    <definedName name="RELLENOCALEQ">[27]Ana!$F$5015</definedName>
    <definedName name="RELLENOCALGRAN">[27]Ana!$F$5022</definedName>
    <definedName name="RELLENOCALGRANEQ">[27]Ana!$F$5030</definedName>
    <definedName name="RELLENOGRAN">[27]Ana!$F$4995</definedName>
    <definedName name="RELLENOGRANEQ">[27]Ana!$F$5002</definedName>
    <definedName name="RELLENOGRANZOTECONTRA" localSheetId="0">#REF!</definedName>
    <definedName name="RELLENOGRANZOTECONTRA">#REF!</definedName>
    <definedName name="RELLENOREP">[27]Ana!$F$5035</definedName>
    <definedName name="RELLENOREPEQ">[27]Ana!$F$5041</definedName>
    <definedName name="Remoción_de_Capa_Vegetal" localSheetId="0">[12]Insumos!#REF!</definedName>
    <definedName name="Remoción_de_Capa_Vegetal">[13]Insumos!#REF!</definedName>
    <definedName name="REMOCIONCVMANO">[27]Ana!$F$5045</definedName>
    <definedName name="REMREINSTTRANSFCONTRA" localSheetId="0">#REF!</definedName>
    <definedName name="REMREINSTTRANSFCONTRA">#REF!</definedName>
    <definedName name="rend.retro.3m">'[30]Analisis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[27]Ana!$F$392</definedName>
    <definedName name="REPLANTEO">[27]Ana!$F$5059</definedName>
    <definedName name="REPLANTEOM">[27]Ana!$F$5060</definedName>
    <definedName name="REPLANTEOM2" localSheetId="0">#REF!</definedName>
    <definedName name="REPLANTEOM2">#REF!</definedName>
    <definedName name="RESANE">[27]Ana!$F$380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[27]Ana!$F$5072</definedName>
    <definedName name="REVCER09">[27]Ana!$F$5080</definedName>
    <definedName name="REVLAD248">[27]Ana!$F$5093</definedName>
    <definedName name="REVLADBIS228">[27]Ana!$F$5086</definedName>
    <definedName name="ROBLEBRA" localSheetId="0">#REF!</definedName>
    <definedName name="ROBLEBRA">#REF!</definedName>
    <definedName name="rodillo" localSheetId="0">'[31]Listado Equipos a utilizar'!#REF!</definedName>
    <definedName name="rodillo">'[32]Listado Equipos a utilizar'!#REF!</definedName>
    <definedName name="rodneu" localSheetId="0">'[31]Listado Equipos a utilizar'!#REF!</definedName>
    <definedName name="rodneu">'[32]Listado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[14]A!#REF!</definedName>
    <definedName name="S">[15]A!#REF!</definedName>
    <definedName name="SALARIO">'[42]Mano de Obra'!$D$4</definedName>
    <definedName name="SALCAL">[27]Ana!$F$3444</definedName>
    <definedName name="SALTEL">[27]Ana!$F$3454</definedName>
    <definedName name="salud" localSheetId="0">[14]A!#REF!</definedName>
    <definedName name="salud">[15]A!#REF!</definedName>
    <definedName name="SDFSDD" localSheetId="0">#REF!</definedName>
    <definedName name="SDFSDD">#REF!</definedName>
    <definedName name="Seguetas____Ultra" localSheetId="0">[12]Insumos!#REF!</definedName>
    <definedName name="Seguetas____Ultra">[13]Insumos!#REF!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[27]Ana!$F$3709</definedName>
    <definedName name="SEPTICOROC">[27]Ana!$F$3724</definedName>
    <definedName name="SEPTICOTIE">[27]Ana!$F$3739</definedName>
    <definedName name="Servicio.Vaciado.con.bomba">'[43]Insumos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[27]Ana!$F$3331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'[43]Costos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'[30]Analisis Unitarios'!$E$614</definedName>
    <definedName name="sum.coloc.tub.18">'[30]Analisis Unitarios'!$E$1116</definedName>
    <definedName name="sum.coloc.tub.21">'[30]Analisis Unitarios'!$E$1068</definedName>
    <definedName name="sum.coloc.tub.24">'[30]Analisis Unitarios'!$E$1021</definedName>
    <definedName name="sum.coloc.tub.42">'[30]Analisis Unitarios'!$E$925</definedName>
    <definedName name="sum.coloc.tub.60">'[30]Analisis Unitarios'!$E$829</definedName>
    <definedName name="sum.coloc.tub.8">'[30]Analisis Unitarios'!$E$1164</definedName>
    <definedName name="Suministro_y_Regado_de_Tierra_Negra" localSheetId="0">[12]Insumos!#REF!</definedName>
    <definedName name="Suministro_y_Regado_de_Tierra_Negra">[13]Insumos!#REF!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'[79]Ana.precios un'!#REF!</definedName>
    <definedName name="TABLESTACADO">'[80]Ana.precios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'[42]Mano de Obra'!$D$14</definedName>
    <definedName name="TECHOASBTIJPIN">[27]Ana!$F$5107</definedName>
    <definedName name="TECHOTEJASFFORROCAO">[27]Ana!$F$5131</definedName>
    <definedName name="TECHOTEJASFFORROCED">[27]Ana!$F$5155</definedName>
    <definedName name="TECHOTEJASFFORROPINTRA">[27]Ana!$F$5179</definedName>
    <definedName name="TECHOTEJASFFORROROBBRA">[27]Ana!$F$5203</definedName>
    <definedName name="TECHOTEJCURVFORROCAO">[27]Ana!$F$5230</definedName>
    <definedName name="TECHOTEJCURVFORROCED">[27]Ana!$F$5257</definedName>
    <definedName name="TECHOTEJCURVFORROPINTRA">[27]Ana!$F$5284</definedName>
    <definedName name="TECHOTEJCURVFORROROBBRA">[27]Ana!$F$5311</definedName>
    <definedName name="TECHOTEJCURVSOBREFINO">[27]Ana!$F$5321</definedName>
    <definedName name="TECHOTEJCURVTIJPIN">[27]Ana!$F$5333</definedName>
    <definedName name="TECHOZIN26TIJPIN">[27]Ana!$F$5344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'[30]Analisis Unitarios'!$K$5</definedName>
    <definedName name="tiempo.giro.180grados.retro.exc.4.5m">'[30]Analisis Unitarios'!$E$406</definedName>
    <definedName name="tiempo.giro.90grados.retro.carguio.3m">'[30]Analisis Unitarios'!$E$442</definedName>
    <definedName name="tiempo.sereno">'[30]Analisis Unitarios'!$K$4</definedName>
    <definedName name="TIMBRE">[27]Ana!$F$3465</definedName>
    <definedName name="TINACOS" localSheetId="0">#REF!</definedName>
    <definedName name="TINACOS">#REF!</definedName>
    <definedName name="_xlnm.Print_Titles" localSheetId="0">'LISTADO DE PARTIDAS '!$1:$9</definedName>
    <definedName name="_xlnm.Print_Titles">#REF!</definedName>
    <definedName name="tiza" localSheetId="0">#REF!</definedName>
    <definedName name="tiza">#REF!</definedName>
    <definedName name="TNC" localSheetId="0">'[2]Mano Obra'!$D$17</definedName>
    <definedName name="TNC">'[3]Mano Obra'!$D$17</definedName>
    <definedName name="TO" localSheetId="0">[14]A!#REF!</definedName>
    <definedName name="TO">[15]A!#REF!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'[77]Pasarela de L=60.00'!#REF!</definedName>
    <definedName name="tony">'[78]Pasarela de L=60.00'!#REF!</definedName>
    <definedName name="Tope_de_Marmolite_C_Normal" localSheetId="0">[12]Insumos!#REF!</definedName>
    <definedName name="Tope_de_Marmolite_C_Normal">[13]Insumos!#REF!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[12]Insumos!#REF!</definedName>
    <definedName name="Tosca">[13]Insumos!#REF!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[51]EQUIPOS!$D$14</definedName>
    <definedName name="tractorm" localSheetId="0">'[31]Listado Equipos a utilizar'!#REF!</definedName>
    <definedName name="tractorm">'[32]Listado Equipos a utilizar'!#REF!</definedName>
    <definedName name="TRAGRACAL">[27]Ana!$F$4314</definedName>
    <definedName name="TRAGRAROC">[27]Ana!$F$4323</definedName>
    <definedName name="TRAGRATIE">[27]Ana!$F$4332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'[31]Listado Equipos a utilizar'!#REF!</definedName>
    <definedName name="transpasf">'[32]Listado Equipos a utilizar'!#REF!</definedName>
    <definedName name="transporte" localSheetId="0">'[37]Resumen Precio Equipos'!$C$30</definedName>
    <definedName name="transporte">'[38]Resumen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'[27]Ins 2'!$E$51</definedName>
    <definedName name="TRIPLESEAL" localSheetId="0">#REF!</definedName>
    <definedName name="TRIPLESEAL">#REF!</definedName>
    <definedName name="truct" localSheetId="0">[37]Materiales!#REF!</definedName>
    <definedName name="truct">[38]Materiales!#REF!</definedName>
    <definedName name="tub6x14">[24]analisis!$G$2304</definedName>
    <definedName name="tub8x12">[24]analisis!$G$2313</definedName>
    <definedName name="tub8x516">[24]analisis!$G$2322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'[43]Costos Mano de Obra'!$O$42</definedName>
    <definedName name="usos" localSheetId="0">#REF!</definedName>
    <definedName name="usos">#REF!</definedName>
    <definedName name="VACC" localSheetId="0">[28]Precio!$F$31</definedName>
    <definedName name="VACC">[29]Precio!$F$31</definedName>
    <definedName name="vaciado" localSheetId="0">#REF!</definedName>
    <definedName name="vaciado">#REF!</definedName>
    <definedName name="VACIADOAMANO">[27]Ana!$F$3213</definedName>
    <definedName name="VACZ" localSheetId="0">[28]Precio!$F$30</definedName>
    <definedName name="VACZ">[29]Precio!$F$30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[10]Analisis!#REF!</definedName>
    <definedName name="valor2">[11]Analisis!#REF!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[60]INSUMOS!#REF!</definedName>
    <definedName name="Varias">[60]INSUMOS!#REF!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[12]Insumos!#REF!</definedName>
    <definedName name="Vent._Corred._Alum._Nat._Pint._Polvo_Vid._Transp.">[13]Insumos!#REF!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[27]Ana!$F$4355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[12]Insumos!#REF!</definedName>
    <definedName name="Vibroquín_Color_40_x40">[13]Insumos!#REF!</definedName>
    <definedName name="Vibroquín_Gris_40_x40" localSheetId="0">[12]Insumos!#REF!</definedName>
    <definedName name="Vibroquín_Gris_40_x40">[13]Insumos!#REF!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 localSheetId="0">[28]Precio!$F$41</definedName>
    <definedName name="VLP">[29]Precio!$F$41</definedName>
    <definedName name="volteobote" localSheetId="0">'[31]Listado Equipos a utilizar'!#REF!</definedName>
    <definedName name="volteobote">'[32]Listado Equipos a utilizar'!#REF!</definedName>
    <definedName name="volteobotela" localSheetId="0">'[31]Listado Equipos a utilizar'!#REF!</definedName>
    <definedName name="volteobotela">'[32]Listado Equipos a utilizar'!#REF!</definedName>
    <definedName name="volteobotelargo" localSheetId="0">'[31]Listado Equipos a utilizar'!#REF!</definedName>
    <definedName name="volteobotelargo">'[32]Listado Equipos a utilizar'!#REF!</definedName>
    <definedName name="VP" localSheetId="0">[81]analisis1!#REF!</definedName>
    <definedName name="VP">[82]analisis1!#REF!</definedName>
    <definedName name="VSALALUMBCOMAN">[27]Ana!$F$5386</definedName>
    <definedName name="VSALALUMBCOPAL">[27]Ana!$F$5410</definedName>
    <definedName name="VSALALUMBROMAN">[27]Ana!$F$5392</definedName>
    <definedName name="VSALALUMBROVBROMAN">[27]Ana!$F$5398</definedName>
    <definedName name="VSALALUMNATVBROPAL">[27]Ana!$F$5416</definedName>
    <definedName name="VSALALUMNATVCMAN">[27]Ana!$F$5380</definedName>
    <definedName name="VSALALUMNATVCPAL">[27]Ana!$F$5404</definedName>
    <definedName name="VUELO10" localSheetId="0">#REF!</definedName>
    <definedName name="VUELO10">#REF!</definedName>
    <definedName name="VVC" localSheetId="0">[28]Precio!$F$39</definedName>
    <definedName name="VVC">[29]Precio!$F$39</definedName>
    <definedName name="VXCSD" localSheetId="0">#REF!</definedName>
    <definedName name="VXCSD">#REF!</definedName>
    <definedName name="W10X12">[24]analisis!$G$1534</definedName>
    <definedName name="W14X22">[24]analisis!$G$1637</definedName>
    <definedName name="W16X26">[24]analisis!$G$1814</definedName>
    <definedName name="W18X40">[24]analisis!$G$1872</definedName>
    <definedName name="W27X84">[24]analisis!$G$1977</definedName>
    <definedName name="w6x9">[24]analisis!$G$1453</definedName>
    <definedName name="WARE" localSheetId="0" hidden="1">'[39]ANALISIS STO DGO'!#REF!</definedName>
    <definedName name="WARE" hidden="1">'[40]ANALISIS STO DGO'!#REF!</definedName>
    <definedName name="ware." localSheetId="0" hidden="1">'[39]ANALISIS STO DGO'!#REF!</definedName>
    <definedName name="ware." hidden="1">'[40]ANALISIS STO DGO'!#REF!</definedName>
    <definedName name="ware.1" localSheetId="0" hidden="1">'[39]ANALISIS STO DGO'!#REF!</definedName>
    <definedName name="ware.1" hidden="1">'[40]ANALISIS STO DGO'!#REF!</definedName>
    <definedName name="WAREHOUSE" localSheetId="0" hidden="1">'[39]ANALISIS STO DGO'!#REF!</definedName>
    <definedName name="WAREHOUSE" hidden="1">'[40]ANALISIS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'[39]ANALISIS STO DGO'!#REF!</definedName>
    <definedName name="Wimaldy" hidden="1">'[40]ANALISIS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[22]A!#REF!</definedName>
    <definedName name="YO">[23]A!#REF!</definedName>
    <definedName name="ZABALETAPISO">[27]Ana!$F$4866</definedName>
    <definedName name="ZABALETATECHO">[27]Ana!$F$5372</definedName>
    <definedName name="zap.muro6">'[50]Analisis Unit. '!$D$213</definedName>
    <definedName name="zapata" localSheetId="0">'[12]caseta de planta'!$C:$C</definedName>
    <definedName name="zapata">'[13]caseta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 localSheetId="0">[33]Insumos!$B$42:$D$42</definedName>
    <definedName name="Zócalo_de_Cerámica_Criolla_de_33___1era">[34]Insumos!$B$42:$D$42</definedName>
    <definedName name="zocalobotichinorojo" localSheetId="0">#REF!</definedName>
    <definedName name="zocalobotichinorojo">#REF!</definedName>
    <definedName name="ZOCESCGRAPROYAL">[27]Ana!$F$4892</definedName>
    <definedName name="ZOCGRA30BCO">[27]Ana!$F$4899</definedName>
    <definedName name="ZOCGRA30GRIS">[27]Ana!$F$4906</definedName>
    <definedName name="ZOCGRA40BCO">[27]Ana!$F$4913</definedName>
    <definedName name="ZOCGRABOTI40BCO">[27]Ana!$F$4873</definedName>
    <definedName name="ZOCGRABOTI40COL">[27]Ana!$F$4880</definedName>
    <definedName name="ZOCGRAPROYAL40">[27]Ana!$F$4887</definedName>
    <definedName name="ZOCLAD28">[27]Ana!$F$4920</definedName>
    <definedName name="ZOCMOSROJ25">[27]Ana!$F$4927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9" i="1" l="1"/>
  <c r="G469" i="1" s="1"/>
  <c r="G471" i="1" s="1"/>
  <c r="F468" i="1"/>
  <c r="F454" i="1"/>
  <c r="G454" i="1" s="1"/>
  <c r="C451" i="1"/>
  <c r="F451" i="1" s="1"/>
  <c r="F450" i="1"/>
  <c r="F449" i="1"/>
  <c r="F448" i="1"/>
  <c r="F445" i="1"/>
  <c r="F444" i="1"/>
  <c r="F443" i="1"/>
  <c r="F442" i="1"/>
  <c r="G445" i="1" s="1"/>
  <c r="F439" i="1"/>
  <c r="F438" i="1"/>
  <c r="F437" i="1"/>
  <c r="F436" i="1"/>
  <c r="G439" i="1" s="1"/>
  <c r="F433" i="1"/>
  <c r="F432" i="1"/>
  <c r="F431" i="1"/>
  <c r="F430" i="1"/>
  <c r="F429" i="1"/>
  <c r="F428" i="1"/>
  <c r="F427" i="1"/>
  <c r="F426" i="1"/>
  <c r="G433" i="1" s="1"/>
  <c r="F425" i="1"/>
  <c r="F424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398" i="1"/>
  <c r="G398" i="1" s="1"/>
  <c r="F397" i="1"/>
  <c r="F396" i="1"/>
  <c r="F393" i="1"/>
  <c r="G393" i="1" s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G390" i="1" s="1"/>
  <c r="F375" i="1"/>
  <c r="F374" i="1"/>
  <c r="F373" i="1"/>
  <c r="F372" i="1"/>
  <c r="G375" i="1" s="1"/>
  <c r="F365" i="1"/>
  <c r="F364" i="1"/>
  <c r="F363" i="1"/>
  <c r="F362" i="1"/>
  <c r="F361" i="1"/>
  <c r="F360" i="1"/>
  <c r="F357" i="1"/>
  <c r="F356" i="1"/>
  <c r="F355" i="1"/>
  <c r="F354" i="1"/>
  <c r="G357" i="1" s="1"/>
  <c r="F347" i="1"/>
  <c r="C346" i="1"/>
  <c r="F346" i="1" s="1"/>
  <c r="F345" i="1"/>
  <c r="F342" i="1"/>
  <c r="C342" i="1"/>
  <c r="F341" i="1"/>
  <c r="F340" i="1"/>
  <c r="F339" i="1"/>
  <c r="G342" i="1" s="1"/>
  <c r="C339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7" i="1"/>
  <c r="C316" i="1"/>
  <c r="F316" i="1" s="1"/>
  <c r="F315" i="1"/>
  <c r="F314" i="1"/>
  <c r="F313" i="1"/>
  <c r="C312" i="1"/>
  <c r="F312" i="1" s="1"/>
  <c r="C311" i="1"/>
  <c r="F311" i="1" s="1"/>
  <c r="G308" i="1"/>
  <c r="F308" i="1"/>
  <c r="F305" i="1"/>
  <c r="G305" i="1" s="1"/>
  <c r="F302" i="1"/>
  <c r="F301" i="1"/>
  <c r="F300" i="1"/>
  <c r="F297" i="1"/>
  <c r="F296" i="1"/>
  <c r="C295" i="1"/>
  <c r="F295" i="1" s="1"/>
  <c r="F294" i="1"/>
  <c r="F293" i="1"/>
  <c r="C293" i="1"/>
  <c r="F292" i="1"/>
  <c r="F291" i="1"/>
  <c r="F288" i="1"/>
  <c r="C287" i="1"/>
  <c r="F287" i="1" s="1"/>
  <c r="F286" i="1"/>
  <c r="F285" i="1"/>
  <c r="F284" i="1"/>
  <c r="F281" i="1"/>
  <c r="F280" i="1"/>
  <c r="F279" i="1"/>
  <c r="F278" i="1"/>
  <c r="F277" i="1"/>
  <c r="F276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49" i="1"/>
  <c r="G249" i="1" s="1"/>
  <c r="F241" i="1"/>
  <c r="F238" i="1"/>
  <c r="F237" i="1"/>
  <c r="C234" i="1"/>
  <c r="F234" i="1" s="1"/>
  <c r="C233" i="1"/>
  <c r="F233" i="1" s="1"/>
  <c r="C232" i="1"/>
  <c r="F232" i="1" s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8" i="1"/>
  <c r="C197" i="1"/>
  <c r="F197" i="1" s="1"/>
  <c r="F196" i="1"/>
  <c r="F195" i="1"/>
  <c r="F194" i="1"/>
  <c r="F193" i="1"/>
  <c r="C192" i="1"/>
  <c r="F192" i="1" s="1"/>
  <c r="F191" i="1"/>
  <c r="C190" i="1"/>
  <c r="F190" i="1" s="1"/>
  <c r="F187" i="1"/>
  <c r="F186" i="1"/>
  <c r="C185" i="1"/>
  <c r="F185" i="1" s="1"/>
  <c r="F182" i="1"/>
  <c r="G182" i="1" s="1"/>
  <c r="F179" i="1"/>
  <c r="G179" i="1" s="1"/>
  <c r="F176" i="1"/>
  <c r="F175" i="1"/>
  <c r="F174" i="1"/>
  <c r="G176" i="1" s="1"/>
  <c r="F171" i="1"/>
  <c r="F170" i="1"/>
  <c r="G171" i="1" s="1"/>
  <c r="F167" i="1"/>
  <c r="C166" i="1"/>
  <c r="F166" i="1" s="1"/>
  <c r="F165" i="1"/>
  <c r="F164" i="1"/>
  <c r="F163" i="1"/>
  <c r="F160" i="1"/>
  <c r="F159" i="1"/>
  <c r="F158" i="1"/>
  <c r="F157" i="1"/>
  <c r="F156" i="1"/>
  <c r="F155" i="1"/>
  <c r="F154" i="1"/>
  <c r="F153" i="1"/>
  <c r="F152" i="1"/>
  <c r="F151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4" i="1"/>
  <c r="F103" i="1"/>
  <c r="F102" i="1"/>
  <c r="F101" i="1"/>
  <c r="C98" i="1"/>
  <c r="F98" i="1" s="1"/>
  <c r="F97" i="1"/>
  <c r="F94" i="1"/>
  <c r="F93" i="1"/>
  <c r="F92" i="1"/>
  <c r="F91" i="1"/>
  <c r="F90" i="1"/>
  <c r="F89" i="1"/>
  <c r="F88" i="1"/>
  <c r="C88" i="1"/>
  <c r="C96" i="1" s="1"/>
  <c r="F87" i="1"/>
  <c r="F86" i="1"/>
  <c r="F85" i="1"/>
  <c r="C85" i="1"/>
  <c r="F84" i="1"/>
  <c r="F83" i="1"/>
  <c r="F76" i="1"/>
  <c r="F75" i="1"/>
  <c r="F74" i="1"/>
  <c r="F65" i="1"/>
  <c r="F64" i="1"/>
  <c r="F63" i="1"/>
  <c r="F62" i="1"/>
  <c r="C58" i="1"/>
  <c r="C59" i="1" s="1"/>
  <c r="F59" i="1" s="1"/>
  <c r="F57" i="1"/>
  <c r="F48" i="1"/>
  <c r="F47" i="1"/>
  <c r="G48" i="1" s="1"/>
  <c r="F44" i="1"/>
  <c r="G44" i="1" s="1"/>
  <c r="F41" i="1"/>
  <c r="F40" i="1"/>
  <c r="G41" i="1" s="1"/>
  <c r="F33" i="1"/>
  <c r="F32" i="1"/>
  <c r="G33" i="1" s="1"/>
  <c r="F29" i="1"/>
  <c r="F28" i="1"/>
  <c r="G29" i="1" s="1"/>
  <c r="F19" i="1"/>
  <c r="G19" i="1" s="1"/>
  <c r="F16" i="1"/>
  <c r="F15" i="1"/>
  <c r="G16" i="1" l="1"/>
  <c r="G21" i="1" s="1"/>
  <c r="G273" i="1"/>
  <c r="G288" i="1"/>
  <c r="G451" i="1"/>
  <c r="G104" i="1"/>
  <c r="G148" i="1"/>
  <c r="G160" i="1"/>
  <c r="G281" i="1"/>
  <c r="G297" i="1"/>
  <c r="G302" i="1"/>
  <c r="G347" i="1"/>
  <c r="G421" i="1"/>
  <c r="G456" i="1" s="1"/>
  <c r="G35" i="1"/>
  <c r="G50" i="1"/>
  <c r="G52" i="1" s="1"/>
  <c r="G65" i="1"/>
  <c r="G76" i="1"/>
  <c r="G78" i="1" s="1"/>
  <c r="G187" i="1"/>
  <c r="G229" i="1"/>
  <c r="G241" i="1"/>
  <c r="G336" i="1"/>
  <c r="G365" i="1"/>
  <c r="G367" i="1" s="1"/>
  <c r="G167" i="1"/>
  <c r="G198" i="1"/>
  <c r="G234" i="1"/>
  <c r="G400" i="1"/>
  <c r="F96" i="1"/>
  <c r="C95" i="1"/>
  <c r="F95" i="1" s="1"/>
  <c r="G317" i="1"/>
  <c r="G349" i="1" s="1"/>
  <c r="F58" i="1"/>
  <c r="G59" i="1" s="1"/>
  <c r="G67" i="1" s="1"/>
  <c r="G98" i="1" l="1"/>
  <c r="G243" i="1" s="1"/>
  <c r="G69" i="1"/>
  <c r="G463" i="1" s="1"/>
  <c r="G458" i="1"/>
  <c r="G464" i="1" s="1"/>
  <c r="G466" i="1" s="1"/>
  <c r="G477" i="1" l="1"/>
  <c r="G486" i="1" l="1"/>
  <c r="G485" i="1"/>
  <c r="G484" i="1"/>
  <c r="G491" i="1"/>
  <c r="G481" i="1"/>
  <c r="G490" i="1"/>
  <c r="G489" i="1"/>
  <c r="G488" i="1"/>
  <c r="G487" i="1"/>
  <c r="G492" i="1" l="1"/>
  <c r="G495" i="1" s="1"/>
  <c r="G497" i="1" s="1"/>
</calcChain>
</file>

<file path=xl/sharedStrings.xml><?xml version="1.0" encoding="utf-8"?>
<sst xmlns="http://schemas.openxmlformats.org/spreadsheetml/2006/main" count="1106" uniqueCount="458">
  <si>
    <t>MINISTERIO  DE OBRAS PUBLICAS Y COMUNICACIONES</t>
  </si>
  <si>
    <t>MOPC, SANTO DOMINGO, REP. DOM.</t>
  </si>
  <si>
    <t>PRESUPUESTOS DE EDIFICACIONES.</t>
  </si>
  <si>
    <t xml:space="preserve">PRESUP:           No. 44-18  PÁRA  LA CONSTRUCCION , REHABILITACION  Y REMODELACION DE LA IGLESIA EL BUEN                                                             </t>
  </si>
  <si>
    <t xml:space="preserve">                                              PASTOR,  UBICADO  EN LA PROVINCIA DE AZUA, REPUBLICA   DOMINICANA.-</t>
  </si>
  <si>
    <t>No.</t>
  </si>
  <si>
    <t>PARTIDAS</t>
  </si>
  <si>
    <t>CANT.</t>
  </si>
  <si>
    <t>UD</t>
  </si>
  <si>
    <t>P.U.</t>
  </si>
  <si>
    <t>VALOR</t>
  </si>
  <si>
    <t>SUB-TOTAL</t>
  </si>
  <si>
    <t>IGLESIA EL BUEN PASTOR</t>
  </si>
  <si>
    <t>I.-</t>
  </si>
  <si>
    <t>PARROQUIA</t>
  </si>
  <si>
    <t>1.-</t>
  </si>
  <si>
    <t xml:space="preserve">TERMINACIÓN DE SUPERFICIE </t>
  </si>
  <si>
    <t>a-</t>
  </si>
  <si>
    <t>Suministro y colocacion de sellador interior (Blockaid)</t>
  </si>
  <si>
    <t>m2</t>
  </si>
  <si>
    <t>b-</t>
  </si>
  <si>
    <t>Suministro y colocación resane con goma en techo  (H = 6.00 mt )</t>
  </si>
  <si>
    <t>2.-</t>
  </si>
  <si>
    <t xml:space="preserve">PINTURA </t>
  </si>
  <si>
    <t>Suministro y aplicación de pintura interior de techo</t>
  </si>
  <si>
    <t>SUB - TOTAL PARROQUIA</t>
  </si>
  <si>
    <t>RD$</t>
  </si>
  <si>
    <t>II.-</t>
  </si>
  <si>
    <t>SACRISTÍA</t>
  </si>
  <si>
    <t>PRIMER NIVEL</t>
  </si>
  <si>
    <t>Suministro y colocación de resane con goma en techo</t>
  </si>
  <si>
    <t>Suministro y aplicación de pintura interior en techo</t>
  </si>
  <si>
    <t>Suministro y aplicación de pintura interior en pared</t>
  </si>
  <si>
    <t>SUB - TOTAL PRIMER NIVEL</t>
  </si>
  <si>
    <t>SEGUNDO NIVEL</t>
  </si>
  <si>
    <t>TERMINACIÓN DE PISO</t>
  </si>
  <si>
    <t>Pulido, brillado y cristalizado de piso de granito</t>
  </si>
  <si>
    <t>3.-</t>
  </si>
  <si>
    <t>Sumisinstro y aplicación de pintura interior en pared</t>
  </si>
  <si>
    <t>SUB - TOTAL SEGUNDO NIVEL</t>
  </si>
  <si>
    <t xml:space="preserve">SUB - TOTAL SACRISTÍA </t>
  </si>
  <si>
    <t>III.-</t>
  </si>
  <si>
    <t>AREA DE TECHO</t>
  </si>
  <si>
    <t>PRELIMINARES</t>
  </si>
  <si>
    <t>Demolición  de fino de techo</t>
  </si>
  <si>
    <t>Traslado de material  con carretilla hasta el lugar del bote</t>
  </si>
  <si>
    <t>m3</t>
  </si>
  <si>
    <t>c-</t>
  </si>
  <si>
    <t>Bote y recogida de escombros a 8,0 km</t>
  </si>
  <si>
    <t>TERMINACION DE TECHO</t>
  </si>
  <si>
    <t xml:space="preserve">Suministro y colocacion de fino de techo </t>
  </si>
  <si>
    <t>Suministro y colocacion de impermeabilizante</t>
  </si>
  <si>
    <t>Suministro y colocacion de sellador interior (blockaid)</t>
  </si>
  <si>
    <t>d-</t>
  </si>
  <si>
    <t>Suministro y colocacion de tejas</t>
  </si>
  <si>
    <t>SUB - TOTAL AREA DE TECHO</t>
  </si>
  <si>
    <t>SUB - TOTAL IGLESIA EL BUEN PASTOR</t>
  </si>
  <si>
    <t>DORMITORIOS Y ADMINISTRACION:</t>
  </si>
  <si>
    <t>PRELIMINARES  GENERALES</t>
  </si>
  <si>
    <t>a.-</t>
  </si>
  <si>
    <t>Caseta de Materiales (3.50 x 3.70)</t>
  </si>
  <si>
    <t>ud</t>
  </si>
  <si>
    <t>b.-</t>
  </si>
  <si>
    <t>Verja provisional de madera y zinc</t>
  </si>
  <si>
    <t>ml</t>
  </si>
  <si>
    <t>c.-</t>
  </si>
  <si>
    <t>Letrero en obra (16 ʹ x 10 ʹ)</t>
  </si>
  <si>
    <t>SUB-TOTAL PRELIMINARES</t>
  </si>
  <si>
    <t>Desmontar ventanas existentes</t>
  </si>
  <si>
    <t>Desmontar ptas. De plywood existentes</t>
  </si>
  <si>
    <t>uds</t>
  </si>
  <si>
    <t>Desmontar ptas. De plywood en cubs. De baños y closets</t>
  </si>
  <si>
    <t>d.-</t>
  </si>
  <si>
    <t>Desmonte de inodoros</t>
  </si>
  <si>
    <t>e.-</t>
  </si>
  <si>
    <t>Desmonte de lavamanos</t>
  </si>
  <si>
    <t>f.-</t>
  </si>
  <si>
    <t>Demolición de muros de blocks</t>
  </si>
  <si>
    <t>g.-</t>
  </si>
  <si>
    <t>Demolición de hormigón armado</t>
  </si>
  <si>
    <t>h.-</t>
  </si>
  <si>
    <t>Demolición de escalones de cemento</t>
  </si>
  <si>
    <t>i.-</t>
  </si>
  <si>
    <t>Demolición de pisos de cemento para construir nuevas zapatas</t>
  </si>
  <si>
    <t>j.-</t>
  </si>
  <si>
    <t xml:space="preserve">Demolición de aceras </t>
  </si>
  <si>
    <t>k.-</t>
  </si>
  <si>
    <t>Desmonte de techo de zinc (incl. Zinc, madera)</t>
  </si>
  <si>
    <t>l.-</t>
  </si>
  <si>
    <t>Desmonte de baranda de hierro</t>
  </si>
  <si>
    <t>m.-</t>
  </si>
  <si>
    <t>Acarreo y traslado de escombros al lugar de bote</t>
  </si>
  <si>
    <t>n.-</t>
  </si>
  <si>
    <t xml:space="preserve">Bote y recogida de escombros </t>
  </si>
  <si>
    <t>o.-</t>
  </si>
  <si>
    <t>Replanteo.</t>
  </si>
  <si>
    <t>pa</t>
  </si>
  <si>
    <t>p.-</t>
  </si>
  <si>
    <t>Fumigación</t>
  </si>
  <si>
    <t>2-</t>
  </si>
  <si>
    <t>MOVIMIENTO DE TIERRA</t>
  </si>
  <si>
    <t>Excavación  a mano</t>
  </si>
  <si>
    <t xml:space="preserve">Relleno compactado </t>
  </si>
  <si>
    <t>Bote de material</t>
  </si>
  <si>
    <t>Relleno compactado en area de pisos nuevos</t>
  </si>
  <si>
    <t>HORMIGON ARMADO</t>
  </si>
  <si>
    <t>Zapata Z1 (1.00 x 1.00 x 0.35)</t>
  </si>
  <si>
    <t>Zapata ZC1 (1.45 x 2.27 x 0.35)</t>
  </si>
  <si>
    <t>Zapata ZE1 (1.00 x 1.00 x 0.35)</t>
  </si>
  <si>
    <t>Zapata Z2 (1.00 x 1.30 x 0.35)</t>
  </si>
  <si>
    <t>Zapata ZC2 (1.35 x 2.27 x 0.35)</t>
  </si>
  <si>
    <t>Zapata ZE2 (1.00 x 1.30 x 0.35)</t>
  </si>
  <si>
    <t>Zapata Z3 (1.00 x 1.00 x 0.30)</t>
  </si>
  <si>
    <t>Zapata ZC3 (e=0.35 mts compuesta)</t>
  </si>
  <si>
    <t>Zapata ZE3 (1.00 x 1.00 x 0.30)</t>
  </si>
  <si>
    <t>Zapata ZC4 (1.80 x 1.80 x 0.35)</t>
  </si>
  <si>
    <t>Zapata de muro de 0.20mts (0.60 x 0.30)mts.</t>
  </si>
  <si>
    <t>Zapata de muro de 0.15mts (0.45x0.25)mts.</t>
  </si>
  <si>
    <t>Zapata de muro de 0.10mts (0.30 x 0.25)mts.</t>
  </si>
  <si>
    <t>Zapata en pie de escalera (0.60 x 0.30)mts.</t>
  </si>
  <si>
    <t>ñ.-</t>
  </si>
  <si>
    <t>Viga de amarre BNP (0.20 x 0.20)</t>
  </si>
  <si>
    <t>Viga de amarre BNP (0.15 x 0.20)</t>
  </si>
  <si>
    <t>Columna C1 (0.30 x 0.30)</t>
  </si>
  <si>
    <t>q.-</t>
  </si>
  <si>
    <t>Columna C2 (0.25 x 0.30)</t>
  </si>
  <si>
    <t>r.-</t>
  </si>
  <si>
    <t>Columna C3 (0.25 x 0.25)</t>
  </si>
  <si>
    <t>s.-</t>
  </si>
  <si>
    <t>Columna C4 (0.20 x 0.30)</t>
  </si>
  <si>
    <t>t.-</t>
  </si>
  <si>
    <t>Columna CA (0.20 x 0.20)</t>
  </si>
  <si>
    <t>u.-</t>
  </si>
  <si>
    <t>Muro de hormigón M1 (e= 0.20mts)</t>
  </si>
  <si>
    <t>v.-</t>
  </si>
  <si>
    <t>Muro de hormigón M2 (e=0.20mts)</t>
  </si>
  <si>
    <t>w.-</t>
  </si>
  <si>
    <t>Muro de hormigón M3 (e=0.30 mts)</t>
  </si>
  <si>
    <t>x.-</t>
  </si>
  <si>
    <t>Viga V1X (0.30 x 0.28)</t>
  </si>
  <si>
    <t>y.-</t>
  </si>
  <si>
    <t>Vigas V2X (0.20 x 0.28)</t>
  </si>
  <si>
    <t>z.-</t>
  </si>
  <si>
    <t>Vigas V3X (0.20 x 0.28)</t>
  </si>
  <si>
    <t>a1.-</t>
  </si>
  <si>
    <t>Vigas V4X (0.20 x 0.28)</t>
  </si>
  <si>
    <t>b1.-</t>
  </si>
  <si>
    <t>Vigas V5X (0.20 x 0.28)</t>
  </si>
  <si>
    <t>c1.-</t>
  </si>
  <si>
    <t>Vigas V1Y (0.20 x 0.28)</t>
  </si>
  <si>
    <t>d1.-</t>
  </si>
  <si>
    <t>Vigas V2Y (0.20 x 0.28)</t>
  </si>
  <si>
    <t>e1.-</t>
  </si>
  <si>
    <t>Vigas V3Y (0.20 x 0.28)</t>
  </si>
  <si>
    <t>f1.-</t>
  </si>
  <si>
    <t>Vigas V4Y (0.20 x 0.28)</t>
  </si>
  <si>
    <t>g1.-</t>
  </si>
  <si>
    <t>Vigas V5Y (0.20 x 0.28)</t>
  </si>
  <si>
    <t>h1.-</t>
  </si>
  <si>
    <t>Vigas V6Y (0.20 x 0.28)</t>
  </si>
  <si>
    <t>i1.-</t>
  </si>
  <si>
    <t>Viga de amarre VA (0.20 x 0.20)</t>
  </si>
  <si>
    <t>j1.-</t>
  </si>
  <si>
    <t>Dinteles D1 (0.20 x 0.20)</t>
  </si>
  <si>
    <t xml:space="preserve"> m3</t>
  </si>
  <si>
    <t>k1.-</t>
  </si>
  <si>
    <t>Dinteles D2 (0.20 x 0.40)</t>
  </si>
  <si>
    <t>l1.-</t>
  </si>
  <si>
    <t>Rampas de escalera principal (e=0.15 mts)</t>
  </si>
  <si>
    <t>ml.-</t>
  </si>
  <si>
    <t>Rampas de escalera secundaria (exterior) (e=0.15 mts)</t>
  </si>
  <si>
    <t>nl.-</t>
  </si>
  <si>
    <t>Losa de entrepiso (e =0.12 mts)</t>
  </si>
  <si>
    <t>ñl.-</t>
  </si>
  <si>
    <t>Torta de piso con malla electrosoldada e= 0.08 mts</t>
  </si>
  <si>
    <t>4.-</t>
  </si>
  <si>
    <t xml:space="preserve">MUROS </t>
  </si>
  <si>
    <t>Suministro y colocacion de muros de bloques MM1 de 0.20m con Ø 1/2" a 0.20 m, serpentina 2 Ø 3/8" cada 0.60  B.N.P.</t>
  </si>
  <si>
    <t>Suministro y colocacion de muros de bloques MR de 0.20m con Ø 3/8" a 0.20 m, serpentina 2 Ø 3/8" cada 0.60  B.N.P.</t>
  </si>
  <si>
    <t>Suministro y colocacion de muros de bloques de 0.20m con Ø 3/8" a 0.40 m, serpentina 2 Ø 3/8" cada 0.60  B.N.P.</t>
  </si>
  <si>
    <t>Suministro y colocacion de muros de bloques de 0.15m con Ø 3/8" a 0.80  B.N.P.</t>
  </si>
  <si>
    <t>Suministro y colocacion de muros de bloques de 0.10m con Ø 3/8" a 0.80  B.N.P.</t>
  </si>
  <si>
    <t>Suministro y colocacion de muros de bloques MM1 de 0.20m con Ø 1/2" a 0.20 m, serpentina 2 Ø 3/8" cada 0.60  S.N.P.</t>
  </si>
  <si>
    <t>Suministro y colocacion de muros de bloques MR de 0.20m con Ø 3/8" a 0.20 m, serpentina 2 Ø 3/8" cada 0.60  S.N.P.</t>
  </si>
  <si>
    <t>Suministro y colocacion de muros de bloques de 0.20m con Ø 3/8" a 0.40 m, serpentina 2 Ø 3/8" cada 0.60  S.N.P.</t>
  </si>
  <si>
    <t>Suministro y colocacion de muros de bloques de 0.15m con Ø 3/8" a 0.80  S.N.P.</t>
  </si>
  <si>
    <t>Suministro y colocacion de muros de bloques de 0.10m con Ø 3/8" a 0.80  S.N.P.</t>
  </si>
  <si>
    <t>5.-</t>
  </si>
  <si>
    <t>TERMINACION DE SUPERFICIE</t>
  </si>
  <si>
    <t>Suministro y colocación de pañete interior en muros</t>
  </si>
  <si>
    <t>Suministro y colocación de pañete exterior en muros</t>
  </si>
  <si>
    <t xml:space="preserve">Suministro y colocación de pañete en superficie de hormigón </t>
  </si>
  <si>
    <t>Suministro y colocación de fraguache</t>
  </si>
  <si>
    <t xml:space="preserve">Suministro y colocación de cantos </t>
  </si>
  <si>
    <t>6.-</t>
  </si>
  <si>
    <t>TERMINACIÓN  DE TECHOS ( TERRAZA )</t>
  </si>
  <si>
    <t>Suministro y colocacion de Antepecho h= 0.20 ms de bloques de 0.15 ms incluyen pañete y pintura</t>
  </si>
  <si>
    <t>Suministro y colocacion de bajante pluvial 4"</t>
  </si>
  <si>
    <t>7.-</t>
  </si>
  <si>
    <t>TERMINACION DE PISOS</t>
  </si>
  <si>
    <t>Suministro y colocacion de piso de hormigon pulido</t>
  </si>
  <si>
    <t>Suministro y colocacion de piso de hormigon frotado</t>
  </si>
  <si>
    <t>Suministro y colocacion de piso de ceramica (0.30 x 0.30) anti-deslizante en baños</t>
  </si>
  <si>
    <t>8.-</t>
  </si>
  <si>
    <t xml:space="preserve">PLAFONES </t>
  </si>
  <si>
    <t>Suministro y colocación de  plafón PVC (2" x 2" ) en baños</t>
  </si>
  <si>
    <t>9.-</t>
  </si>
  <si>
    <t xml:space="preserve">REVESTIMIENTOS </t>
  </si>
  <si>
    <t>Suministro y colocación de cerámica blanca de (0.20 x 0.20) en Paredes de baños H = 1.60mts.</t>
  </si>
  <si>
    <t>10.-</t>
  </si>
  <si>
    <t>TERMINACION EN ESCALERAS</t>
  </si>
  <si>
    <t>Suministro y colocación de escalones de cemento pulido (incl. Huella y contra-huella)</t>
  </si>
  <si>
    <t>Suministro y colocación de descanso de cemento pulido</t>
  </si>
  <si>
    <t>Suministro y colocación de pasamano de escalera en tubo galvanizado.</t>
  </si>
  <si>
    <t>11.-</t>
  </si>
  <si>
    <t>PORTAJE</t>
  </si>
  <si>
    <t>Suministro y colocacion de puerta de hierro (1.00x2.10) con paño fijo lateral (0.38x2.10), marcos de (2x2)+montantes y peynasos de (1 1/2x1 1/2)+barra de 1/2 y planchuela de (1/8x1/2), panel superior de malla piñonate y panel inferior de tola de 3/16.</t>
  </si>
  <si>
    <t>Suministro y colocacion de puerta de vidrio natural con marco de aluminio blanco (1.10 x 2.10)</t>
  </si>
  <si>
    <t>Suministro y colocacion de puerta de hierro (1.48x2.10), marcos de (2x2)+montantes y peynasos de (1 1/2x1 1/2)+barra de 1/2 y planchuela de (1/8x1/2), panel superior de malla piñonate (1.48x.64) y panel inferior de tola de 3/16.</t>
  </si>
  <si>
    <t>Suministro y colocacion de puerta de hierro (1.00x2.10), marcos de (2x2)+montantes y peynasos de (1 1/2x1 1/2)+barra de 1/2 y planchuela de (1/8x1/2), panel superior de malla piñonate (1.00x.64) y panel inferior de tola de 3/16.</t>
  </si>
  <si>
    <t>Suministro y colocacion de puertas de polimetal (0.90 x 2.10)</t>
  </si>
  <si>
    <t>Suministro y colocacion de puertas de polimetal (0.80 x 2.10)</t>
  </si>
  <si>
    <t xml:space="preserve">Suministro y colocacion de puerta PVC en baños de (0.70 x 1.40) </t>
  </si>
  <si>
    <t>Suministro y colocacion de ventanas corredizas de vidrio natural con  aluminio blanco</t>
  </si>
  <si>
    <t>Suministro y colocacion de ventanas de celocias simple de aluminio blanco</t>
  </si>
  <si>
    <t>12.-</t>
  </si>
  <si>
    <t>INSTALACIONES SANITARIAS</t>
  </si>
  <si>
    <t xml:space="preserve">Suministro de inodoro sencillo de dos cuerpos </t>
  </si>
  <si>
    <t>Suministro de lavamanos empotrado incluye mezcladora</t>
  </si>
  <si>
    <t>Suministro de lavamanos de pared incluye mezcladora</t>
  </si>
  <si>
    <t>Suministro de pileta revestida incl. Ducha y desagüe</t>
  </si>
  <si>
    <t xml:space="preserve">Suministro de vertedero revestido incl. Desagüe y llave de chorro </t>
  </si>
  <si>
    <t>Suministro y colocacion de columna de agua fría de Ø 3/4''</t>
  </si>
  <si>
    <t>Suministro y colocacion  de columna de agua fría de Ø 1''</t>
  </si>
  <si>
    <t>Suministro y colocacion de bajante de descarga Ø 4''</t>
  </si>
  <si>
    <t>Suministro y colocacion  de bajante de descargaØ 3''</t>
  </si>
  <si>
    <t>Suministro y colocacion de desagüe de piso de Ø 2''</t>
  </si>
  <si>
    <t>Suministro y colocacion de ventilación Ø 3''</t>
  </si>
  <si>
    <t>Suministro y colocacion de tapon registro Ø 3''</t>
  </si>
  <si>
    <t>Suministro de dispensador de papel higiénico</t>
  </si>
  <si>
    <t>Suministro de jabonera en ducha</t>
  </si>
  <si>
    <t>Suministro de barras para cortina en duchas</t>
  </si>
  <si>
    <t>Caja de inspección (0.60x0.60x0.75)</t>
  </si>
  <si>
    <t>Suministro y colocacion de válvula de paso de Ø 1/2''</t>
  </si>
  <si>
    <t>Suministro y colocacion de válvula de paso de Ø 3/4''</t>
  </si>
  <si>
    <t>Suministro y colocacion de válvula de paso de Ø 1''</t>
  </si>
  <si>
    <t>Suministro y colocacion de válvula de paso de Ø 1 1/2''</t>
  </si>
  <si>
    <t>Suministro y colocacion  de tubería de agua potable Ø 1/2'' PVC</t>
  </si>
  <si>
    <t>Suministro y colocacion de tubería de agua potable Ø 3/4'' PVC</t>
  </si>
  <si>
    <t>Suministro y colocacion  de tubería de agua potable Ø 1'' PVC</t>
  </si>
  <si>
    <t>Suministro y colocacion de tubería de agua potable Ø 1 1/2'' PVC</t>
  </si>
  <si>
    <t>Suministro y colocacion de tubería de arrastre de Ø 3''</t>
  </si>
  <si>
    <t>Suministro y colocacion de tubería de arrastre de Ø 4''</t>
  </si>
  <si>
    <t>Suministro y colocacion de tubería de arrastre de Ø 6''</t>
  </si>
  <si>
    <t>a.1.-</t>
  </si>
  <si>
    <t xml:space="preserve">Tuberías y piezas por aparato </t>
  </si>
  <si>
    <t>b.1.-</t>
  </si>
  <si>
    <t xml:space="preserve">Mano de obra plomero  </t>
  </si>
  <si>
    <t>13.-</t>
  </si>
  <si>
    <t xml:space="preserve">Suministro y aplicación de Pintura acrílica de base </t>
  </si>
  <si>
    <t>Suministro y aplicación de Pintura acrílica en exterior incluye nuevo y existente</t>
  </si>
  <si>
    <t>Suministro y aplicación de Pintura acrílica en interior incluye nuevo y existente</t>
  </si>
  <si>
    <t>14.-</t>
  </si>
  <si>
    <t>VARIOS GENERALES</t>
  </si>
  <si>
    <t>Suministro y colocacion de tope de marmolite en baños</t>
  </si>
  <si>
    <t>p2</t>
  </si>
  <si>
    <t>Suministro y colocacion de junta de expansión  en unión muros - columnas y vigas  de pórticos, con laminas de poliuretano expandido foam, masilla compresible, de alta plasticidad y acero 3/8" fijo a las columnas, con resina epoxica, cada 0.80 cm</t>
  </si>
  <si>
    <t>Suministro y colocacion de junta de expansión con plancha de zinc en piso</t>
  </si>
  <si>
    <t>SUB TOTAL  PRIMER NIVEL</t>
  </si>
  <si>
    <t>SEGUNDO  NIVEL</t>
  </si>
  <si>
    <t>Columna CN1 (0.30 x 0.30)</t>
  </si>
  <si>
    <t>Columna CN2 (0.20 x 0.20)</t>
  </si>
  <si>
    <t>Columna CN3 (0.30 x 0.15)</t>
  </si>
  <si>
    <t>Vigas VA1 (0.20 x 0.40)</t>
  </si>
  <si>
    <t>Vigas VA2 (0.20 x 0.28)</t>
  </si>
  <si>
    <t>Vigas VA3 (0.15 x 0.40)</t>
  </si>
  <si>
    <t>Vigas VA4 (0.20 x 0.40)</t>
  </si>
  <si>
    <t>Vigas VA5 (0.20 x 0.40)</t>
  </si>
  <si>
    <t>Vigas VA6 (0.10 x 0.20)</t>
  </si>
  <si>
    <t>Losa de techo (e =0.12 mts)</t>
  </si>
  <si>
    <t>Vuelos de H.A. (e =0.12 mts)</t>
  </si>
  <si>
    <t>Suministro y colocacion de muros de bloques MM1 de 0.20m con Ø 1/2" a 0.20 m, serpentina 2 Ø 3/8" cada 0.60mts.</t>
  </si>
  <si>
    <t>Suministro y colocacion de muros de bloques MR de 0.20m con Ø 3/8" a 0.20 m, serpentina 2 Ø 3/8" cada 0.60 mts.</t>
  </si>
  <si>
    <t>Suministro y colocacion de muros de bloques de 0.20m con Ø 3/8" a 0.40 m, serpentina 2 Ø 3/8" cada 0.60 mts.</t>
  </si>
  <si>
    <t>Suministro y colocacion de muros de bloques de 0.15m con Ø 3/8" a 0.80 mts.</t>
  </si>
  <si>
    <t>Suministro y colocacion de muros de bloques de 0.10m con Ø 3/8" a 0.80 mts.</t>
  </si>
  <si>
    <t>Suministro y colocacion de bloques calados de (0.20 x 0.20 x 0.15)mts.</t>
  </si>
  <si>
    <t>TERMINACIÓN  DE TECHOS</t>
  </si>
  <si>
    <t>Suministro y colocacion de Fino de techo en losas horizontales (con mortero de cemento-arena, e=8 cm promedio en pendientes de techos)</t>
  </si>
  <si>
    <t xml:space="preserve">Suministro y colocacion de Zabaletas en techo </t>
  </si>
  <si>
    <t>Suministro y colocacion de Impermeabilizante acrílico</t>
  </si>
  <si>
    <t>Suministro y colocacion de Antepecho h= 0.40 ms de bloques de 0.15 ms incluyen pañete y pintura</t>
  </si>
  <si>
    <t>Suministro y colocacion de Antepecho h= 0.60 ms de bloques de 0.15 ms incluyen pañete y pintura</t>
  </si>
  <si>
    <t>Suministro y colocacion de bajante pluvial 3" (Dos niveles)</t>
  </si>
  <si>
    <t>Suministro y colocacion de baldosa anti-deslizante tipo laja (0.30x0.30)mts. En terraza abierta</t>
  </si>
  <si>
    <t>Suministro y colocación de  plafón PVC (2" x 2") en baños</t>
  </si>
  <si>
    <t>Suministro y colocación de Revestimiento de cerámica de (0.20 x 0.20) en Paredes de baños H = 1.60 mts.</t>
  </si>
  <si>
    <t>INSTALACIONES SANITARIA</t>
  </si>
  <si>
    <t>Suministro de Inodoros blanco completos</t>
  </si>
  <si>
    <t>Suministro de Lavamanos empotrado con mezcladora</t>
  </si>
  <si>
    <t>Suministro de Lavamanos de pared con mezcladora</t>
  </si>
  <si>
    <t>Suministro de duchas revestida inc. Desagüe</t>
  </si>
  <si>
    <t>Suministro y colocacion de Columna de agua fría Ø 1"</t>
  </si>
  <si>
    <t>Suministro y colocacion de Columna de agua fría Ø 3/4"</t>
  </si>
  <si>
    <t>Suministro y colocacion de bajante de descarga 4"</t>
  </si>
  <si>
    <t>Suministro y colocacion de bajante de descarga 3"</t>
  </si>
  <si>
    <t>Suministro y colocacion de Desagüe de Piso de 2"</t>
  </si>
  <si>
    <t xml:space="preserve">ud </t>
  </si>
  <si>
    <t>Suministro y colocacion de Ventilación de 3"</t>
  </si>
  <si>
    <t>Suministro y colocacion de tapon de registro de 3"</t>
  </si>
  <si>
    <t>Suministro de jabonera en duchas</t>
  </si>
  <si>
    <t>Suministro de barra para cortina de ducha</t>
  </si>
  <si>
    <t>Tuberías y piezas por aparatos</t>
  </si>
  <si>
    <t>Mano de obra general plomería</t>
  </si>
  <si>
    <t>Suministro y aplicación de Pintura acrílica de base</t>
  </si>
  <si>
    <t>Suministro y aplicación de Pintura acrílica en exterior</t>
  </si>
  <si>
    <t>Suministro y aplicación de Pintura acrílica en interior</t>
  </si>
  <si>
    <t>Suministro y aplicación de Pintura mantenimiento en hierros de terraza</t>
  </si>
  <si>
    <t>Suministro y colocacion de baranda de hierro galvanizado color blanco en terraza abierta</t>
  </si>
  <si>
    <t>SUB TOTAL SEGUNDO NIVEL</t>
  </si>
  <si>
    <t>IV.-</t>
  </si>
  <si>
    <t>AREA EXTERIOR</t>
  </si>
  <si>
    <t xml:space="preserve">VARIOS </t>
  </si>
  <si>
    <t xml:space="preserve">Suministro y colocación de aceras frotada con acero malla  </t>
  </si>
  <si>
    <t>Suministro y colocación de piso en hormigón cuadriculado 1.50x1.00 mts. Con cuadricula a 0.50x0.50mts.</t>
  </si>
  <si>
    <t>Suministro y colocación de piso en hormigón frotado y violinado de 1.50x1.00 mts.</t>
  </si>
  <si>
    <t>Suministro y colocación de canaletas de blocks con rejillas metalicas</t>
  </si>
  <si>
    <t>PAISAJISMO</t>
  </si>
  <si>
    <t>Suministro y colocación de Tierra negra, incl. Acondicionamiento</t>
  </si>
  <si>
    <t>Suministro de Fukien tea de 1 1/2' de altura</t>
  </si>
  <si>
    <t>Suministro de Coralillo de 1' de altura</t>
  </si>
  <si>
    <t>Suministro de Gri-Gri de 12 a 15' de altura</t>
  </si>
  <si>
    <t>Mantenimiento y Mano de obra</t>
  </si>
  <si>
    <t>%</t>
  </si>
  <si>
    <t>Diseño de paisajismo</t>
  </si>
  <si>
    <t>SUB TOTAL AREA EXTERIOR</t>
  </si>
  <si>
    <t>V.-</t>
  </si>
  <si>
    <t xml:space="preserve">ESTRUCTURA METALICA </t>
  </si>
  <si>
    <t>CONEXIONES:</t>
  </si>
  <si>
    <t>Anclaje HSS4X4X1/4 Plano (6) ver Detalle (10)</t>
  </si>
  <si>
    <t>Ud</t>
  </si>
  <si>
    <t>Anclaje HSS4X4X1/4 Plano (6) ver Detalle (9)</t>
  </si>
  <si>
    <t>Conexión EndTab W8x31 Plano (5) ver Detalle (9)</t>
  </si>
  <si>
    <t>Conexión EndTab W8x31 Plano (7) ver Detalle (3)</t>
  </si>
  <si>
    <t>ENTREPISO:</t>
  </si>
  <si>
    <t>Viga W8x31 de 1.67 m + Conexión EndTab W8x31 Plano (5) ver Detalle (9) ( incluye Frabricación &amp; Pintura de Taller)</t>
  </si>
  <si>
    <t>Viga W8x31 de 1.71 m + Conexión EndTab W8x31 Plano (5) ver Detalle (9) ( incluye Frabricación &amp; Pintura de Taller)</t>
  </si>
  <si>
    <t>Larguero HSS4X4X1/4 de 13.22 m + Anclaje HSS4X4X1/4 Plano (6) ver Detalle (10) ( incluye Frabricación &amp; Pintura de Taller)</t>
  </si>
  <si>
    <t>Larguero HSS4X4X1/4 de 12.71 m + Anclaje HSS4X4X1/4 Plano (6) ver Detalle (10) ( incluye Frabricación &amp; Pintura de Taller)</t>
  </si>
  <si>
    <t>Larguero HSS4X4X1/4 de 13.22 m + Anclaje HSS4X4X1/4 Plano (6) ver Detalle (9) ( incluye Frabricación &amp; Pintura de Taller)</t>
  </si>
  <si>
    <t>Larguero HSS4X4X1/4 de 6.87 m + Anclaje HSS4X4X1/4 Plano (6) ver Detalle (9) ( incluye Frabricación &amp; Pintura de Taller)</t>
  </si>
  <si>
    <t>Viga W8X31 de 12.26 m + Conexión EndTab W8x31 Plano (7) ver Detalle (3) ( incluye Frabricación &amp; Pintura de Taller)</t>
  </si>
  <si>
    <t>Viga HSS6X3X1/4 de 12.26 m + Conexiones Plano (Plano) ver Detalle (Detalle) ( incluye Frabricación &amp; Pintura de Taller)</t>
  </si>
  <si>
    <t>Viga W8X31 de 12.42 m + Conexión EndTab W8x31 Plano (7) ver Detalle (3) ( incluye Frabricación &amp; Pintura de Taller)</t>
  </si>
  <si>
    <t>Viga HSS6X3X1/4 de 12.42 m + Conexiones Plano (Plano) ver Detalle (Detalle) ( incluye Frabricación &amp; Pintura de Taller)</t>
  </si>
  <si>
    <t>Larguero HSS4X4X1/4 de 28.13 m + Anclaje HSS4X4X1/4 Plano (6) ver Detalle (10) ( incluye Frabricación &amp; Pintura de Taller)</t>
  </si>
  <si>
    <t>TRAGALUZ:</t>
  </si>
  <si>
    <t>Tragaluz HSS4X4X1/4 (incl. vents. Tipo Louvre; Incluye frabricación &amp; Pintura de Taller)</t>
  </si>
  <si>
    <t>CUBIERTAS:</t>
  </si>
  <si>
    <t>Cubierta con Aluzinc cal. 26</t>
  </si>
  <si>
    <t>Flashing en Junta con  Cubrefalta de 42'' des. Natural</t>
  </si>
  <si>
    <t>Instalación de Estructura Metálica</t>
  </si>
  <si>
    <t>PA</t>
  </si>
  <si>
    <t xml:space="preserve">SUB-TOTAL  ESTRUCTURA METALICA </t>
  </si>
  <si>
    <t xml:space="preserve">INSTALACION ELECTRICA </t>
  </si>
  <si>
    <t>a .-</t>
  </si>
  <si>
    <t xml:space="preserve">S/C Salidas de iluminación en techo </t>
  </si>
  <si>
    <t>b .-</t>
  </si>
  <si>
    <t xml:space="preserve">S/C Salidas de interruptores sencillos </t>
  </si>
  <si>
    <t>c .-</t>
  </si>
  <si>
    <t xml:space="preserve">S/C Salidas de interruptores dobles </t>
  </si>
  <si>
    <t>d .-</t>
  </si>
  <si>
    <t>S/C Salidas de interruptores tres-vias</t>
  </si>
  <si>
    <t>e .-</t>
  </si>
  <si>
    <t>S/C Salidas de interruptores triple</t>
  </si>
  <si>
    <t>f .-</t>
  </si>
  <si>
    <t>S/C Salidas de interruptores Cuatro-vias</t>
  </si>
  <si>
    <t>g .-</t>
  </si>
  <si>
    <t>S/C Salidas de tomacorrientes 120V dobles aterrizado y polarizado</t>
  </si>
  <si>
    <t>h .-</t>
  </si>
  <si>
    <t>S/C Salidas de Datas</t>
  </si>
  <si>
    <t>i .-</t>
  </si>
  <si>
    <t xml:space="preserve">S/C Salidas de Telefonos </t>
  </si>
  <si>
    <t>j .-</t>
  </si>
  <si>
    <t>S/C de Lamparas de Globo de Techo 6"</t>
  </si>
  <si>
    <t>k .-</t>
  </si>
  <si>
    <t>S/C de Lamparas  Aplique de pared, vandalicas</t>
  </si>
  <si>
    <t>l .-</t>
  </si>
  <si>
    <t xml:space="preserve">S/C Salidas de abanicos de techo </t>
  </si>
  <si>
    <t>m .-</t>
  </si>
  <si>
    <t xml:space="preserve">S/C Salidas de control de abanicos </t>
  </si>
  <si>
    <t>n .-</t>
  </si>
  <si>
    <t>S/C Abanicos tipo de 56 púlgadas sin globo</t>
  </si>
  <si>
    <t>ñ .-</t>
  </si>
  <si>
    <t>S/C Abanicos tipo de 56 púlgadas con globo</t>
  </si>
  <si>
    <t>o .-</t>
  </si>
  <si>
    <t>S/C Salidas de registro Electrico 8" x 6" x 6" en tub PVC de 1"¢</t>
  </si>
  <si>
    <t>p .-</t>
  </si>
  <si>
    <t>S/C Salidas de registro Telefono y Data 8" x 6" x 6" en tub PVC de 1"¢</t>
  </si>
  <si>
    <t>S/C Salidas de registro 8"x 8"x 4" para UPS en tub PVC de 1"¢</t>
  </si>
  <si>
    <t>PANELES Y ALIMENTADORES</t>
  </si>
  <si>
    <t xml:space="preserve">Suministro y Colocacion de  PANEL   PA  formado por: TLM  12-24C ESPACIOS  12-24, 125 AMPS. y 19- BKR THQL 20A/2P  </t>
  </si>
  <si>
    <t>Suministro y Colocacion de  Alimentador desde Base de Contador a PA  formado por:2C- THW  #6   (P) 1 C- THW  #8   (N) 1C- THW  #10 (T)   en ducto Ø  1" P.V.C. SDR-26</t>
  </si>
  <si>
    <t>pl</t>
  </si>
  <si>
    <t xml:space="preserve">Suministro y Colocacion de  PANEL  PB  formado por: TLM  12-24 ESPACIOS  12-24, 125 AMPS. 14- BKR THQL 20A/2P  </t>
  </si>
  <si>
    <t>Suministro y Colocacion de  Alimentador desde Base de Contador a PA2   formado por: 2C- THW  #8  (P) 1C- THW  #10   (N) 1C- THW  #12 (T)  en Ducto Ø  1" P.V.C. SDR-26</t>
  </si>
  <si>
    <t>ENTRADA GENERAL:</t>
  </si>
  <si>
    <t>Suministro y colocacion de Porta contador con Main breaker de 90Amp/2P</t>
  </si>
  <si>
    <t>Suministro y Colocacion de  Panel Board PG, NEMA 1 formado por: barras 125 Amp/2P, 1-Breakers de 50 Amp/2P, 1-Breakers de 40 Amp/2P</t>
  </si>
  <si>
    <t>Suministro y Colocacion de  Acometida electrica, formado por: Condulet de 1 1/2"¢, Tubo IMC de 1 1/2"¢,  2C- THW  #2 (F) 1C- THW  #4 (N)  en Ducto Ø  1 1/2" P.V.C. SDR-26 (Distancia asumida)</t>
  </si>
  <si>
    <t>Suministro y Colocacion de  Acometida Telefonica, formado por: Condulet de 1"¢, Tubo IMC de 1"¢,   en Ducto Ø  1" P.V.C. SDR-26 (Distancia asumida)</t>
  </si>
  <si>
    <t>ILUMINACION EXTERIOR</t>
  </si>
  <si>
    <t xml:space="preserve"> S/C. Postes de acero pintado al horno de 20 pies, 4" x 4"  , con base de 1/4" y 4 pernos para sujetar a base de hormigon, y dos luminarias tipo exterior de 50W LED, con bombillo de 65Watts.</t>
  </si>
  <si>
    <t xml:space="preserve"> S/C Alimentador desde PBG hasta los circuitos de iluminacion exterior compuesto por: 2C-thhn   No.12 Fases, 1C-thhn  No.12 tierra,  1C-thhn  No.14 tierra,Tuberia PVC-sdr-26 ¢, </t>
  </si>
  <si>
    <t>pies</t>
  </si>
  <si>
    <t xml:space="preserve"> S/C Alimentador de luminarias entre base de postes compuesto por: 1C-thhn   No.12 Fases, 1C-thhn  No.12 tierra,  1C-thhn  No.14 tierra,Tuberia PVC-sdr-26 de 1/2" ¢, </t>
  </si>
  <si>
    <t>Excavacion para conductores de luminarias exteriores (0.30 x 0.40 x 134.14)mt3</t>
  </si>
  <si>
    <t>mt3</t>
  </si>
  <si>
    <t>SISTEMA DE TIERRA:</t>
  </si>
  <si>
    <t xml:space="preserve"> Suministro e Instalación de un Sistema de Tierra formado por: 36 pies de cable No. 2 soldado en 4 puntos en la malla de tierra formada por 3 varillas de cobre de 5/8" X 8' interconectadas soldadas.    </t>
  </si>
  <si>
    <t xml:space="preserve">SUB-TOTAL  INSTALACION ELECTRICA </t>
  </si>
  <si>
    <t>SUB-TOTAL  DORMITORIOS Y ADMINISTRACION</t>
  </si>
  <si>
    <t>RESUMEN</t>
  </si>
  <si>
    <t>SUB-TOTAL IGLESIA EL BUEN PASTOR</t>
  </si>
  <si>
    <t>SUB-TOTAL RESUMEN</t>
  </si>
  <si>
    <t xml:space="preserve"> LIMPIEZA CONTINUA Y FINAL </t>
  </si>
  <si>
    <t>Limpieza continua y  final</t>
  </si>
  <si>
    <t xml:space="preserve">SUB TOTAL LIMPIEZA CONTINUA Y FINAL </t>
  </si>
  <si>
    <t>SUB-TOTAL GENERAL</t>
  </si>
  <si>
    <t>GASTOS  INDIRECTOS</t>
  </si>
  <si>
    <t>DIRECCION  TECNICA</t>
  </si>
  <si>
    <t>INSPECCION  Y SUPERVISION  DE  OBRAS</t>
  </si>
  <si>
    <t>IMPREVISTOS</t>
  </si>
  <si>
    <t xml:space="preserve">SEGUROS Y FIANZAS </t>
  </si>
  <si>
    <t>GASTOS ADMINISTRATIVOS</t>
  </si>
  <si>
    <t xml:space="preserve">TRANSPORTE </t>
  </si>
  <si>
    <t>LEY -686 (Ley de Pensiones y Jubilaciones a los Trabajadores Sindicalizados del Área de la Construcción y todas sus Ramas Afines).</t>
  </si>
  <si>
    <t xml:space="preserve">CODIA </t>
  </si>
  <si>
    <t xml:space="preserve">ITBIS ( 18% de la Dirección Técnica ) </t>
  </si>
  <si>
    <t>INSPECCION DE CALIDAD DE LOS MATERIALES (ROTURA DE PROBETA) ESTA PARTIDA SERA PAGADA CONTRA FACTURA</t>
  </si>
  <si>
    <t>ESTUDIO DE SUELOS</t>
  </si>
  <si>
    <t>SUB-TOTAL GASTOS  INDIRECTOS</t>
  </si>
  <si>
    <t xml:space="preserve">TOTAL GENERAL </t>
  </si>
  <si>
    <t>NOTAS:</t>
  </si>
  <si>
    <t>a)</t>
  </si>
  <si>
    <t xml:space="preserve">Presupuesto preparado de acuerdo a volantes  No.673 - 18 d/f  29/ 06 / 2018  de  la  Dirección General  de Edificaciones  del  MOPC </t>
  </si>
  <si>
    <t>b)</t>
  </si>
  <si>
    <t>Los volúmenes de este presupuesto serán pagados de acuerdo a levantamiento en obra y a las cubicaciones  realizadas  por   la supervisión y aprobada por el MOPC .-</t>
  </si>
  <si>
    <t>c)</t>
  </si>
  <si>
    <t>Los planos pueden variar en obra previa verificación y autorización del supervisor .</t>
  </si>
  <si>
    <t>d)</t>
  </si>
  <si>
    <t>Los precios alzados (P.A.) y todos los precios serán pagados en las cubicaciones mediante desglose de partidas previa autorización del MOPC .-</t>
  </si>
  <si>
    <t>e)</t>
  </si>
  <si>
    <t xml:space="preserve"> La partida de Inspección y  Supervisión de Obras  pertenece  al MOPC.-</t>
  </si>
  <si>
    <t>f)</t>
  </si>
  <si>
    <t xml:space="preserve"> La partida de Imprevistos solo podrá ser utilizada  previa autorización del  MOPC.-</t>
  </si>
  <si>
    <t>Santo Domingo, D. N.</t>
  </si>
  <si>
    <t>ml/ms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</si>
</sst>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* #,##0.00\ _€_-;\-* #,##0.00\ _€_-;_-* &quot;-&quot;??\ _€_-;_-@_-"/>
    <numFmt numFmtId="167" formatCode="#,##0.000"/>
    <numFmt numFmtId="168" formatCode="[$$-409]#,##0.00"/>
    <numFmt numFmtId="169" formatCode="[$-1C0A]d&quot; de &quot;mmmm&quot; de &quot;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8" fillId="0" borderId="0"/>
    <xf numFmtId="0" fontId="1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8" fillId="0" borderId="0" applyNumberFormat="0"/>
    <xf numFmtId="0" fontId="1" fillId="0" borderId="0"/>
    <xf numFmtId="0" fontId="8" fillId="0" borderId="0"/>
    <xf numFmtId="168" fontId="6" fillId="0" borderId="0"/>
    <xf numFmtId="0" fontId="8" fillId="0" borderId="0"/>
  </cellStyleXfs>
  <cellXfs count="198">
    <xf numFmtId="0" fontId="0" fillId="0" borderId="0" xfId="0"/>
    <xf numFmtId="43" fontId="2" fillId="0" borderId="0" xfId="1" applyFont="1" applyFill="1" applyBorder="1" applyAlignment="1">
      <alignment horizontal="right"/>
    </xf>
    <xf numFmtId="43" fontId="2" fillId="0" borderId="0" xfId="1" applyFont="1" applyFill="1" applyAlignment="1"/>
    <xf numFmtId="0" fontId="3" fillId="0" borderId="0" xfId="0" applyFont="1" applyFill="1" applyAlignment="1">
      <alignment vertic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3" fontId="2" fillId="0" borderId="0" xfId="1" applyNumberFormat="1" applyFont="1" applyFill="1" applyBorder="1" applyAlignment="1"/>
    <xf numFmtId="49" fontId="3" fillId="0" borderId="0" xfId="0" applyNumberFormat="1" applyFont="1" applyFill="1" applyAlignment="1">
      <alignment horizontal="center" vertical="center"/>
    </xf>
    <xf numFmtId="43" fontId="3" fillId="0" borderId="0" xfId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/>
    <xf numFmtId="43" fontId="3" fillId="0" borderId="0" xfId="1" applyFont="1" applyFill="1" applyBorder="1" applyAlignment="1">
      <alignment horizontal="center"/>
    </xf>
    <xf numFmtId="43" fontId="3" fillId="0" borderId="0" xfId="1" applyNumberFormat="1" applyFont="1" applyFill="1" applyBorder="1" applyAlignment="1"/>
    <xf numFmtId="43" fontId="3" fillId="0" borderId="0" xfId="1" applyFont="1" applyFill="1" applyBorder="1" applyAlignment="1">
      <alignment horizontal="right"/>
    </xf>
    <xf numFmtId="0" fontId="2" fillId="0" borderId="1" xfId="3" applyFont="1" applyFill="1" applyBorder="1" applyAlignment="1">
      <alignment horizontal="center" vertical="center"/>
    </xf>
    <xf numFmtId="0" fontId="2" fillId="0" borderId="2" xfId="3" applyFont="1" applyFill="1" applyBorder="1" applyAlignment="1">
      <alignment vertical="center" wrapText="1"/>
    </xf>
    <xf numFmtId="43" fontId="2" fillId="0" borderId="2" xfId="1" applyFont="1" applyFill="1" applyBorder="1" applyAlignment="1"/>
    <xf numFmtId="43" fontId="2" fillId="0" borderId="2" xfId="1" applyFont="1" applyFill="1" applyBorder="1" applyAlignment="1">
      <alignment horizontal="center"/>
    </xf>
    <xf numFmtId="43" fontId="2" fillId="0" borderId="2" xfId="1" applyNumberFormat="1" applyFont="1" applyFill="1" applyBorder="1" applyAlignment="1"/>
    <xf numFmtId="43" fontId="2" fillId="0" borderId="2" xfId="1" applyFont="1" applyFill="1" applyBorder="1" applyAlignment="1">
      <alignment horizontal="right"/>
    </xf>
    <xf numFmtId="43" fontId="2" fillId="0" borderId="3" xfId="1" applyFont="1" applyFill="1" applyBorder="1" applyAlignment="1"/>
    <xf numFmtId="0" fontId="3" fillId="0" borderId="0" xfId="3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NumberFormat="1" applyFont="1" applyFill="1" applyAlignment="1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4" fontId="5" fillId="0" borderId="0" xfId="4" applyNumberFormat="1" applyFont="1" applyFill="1" applyBorder="1" applyAlignment="1">
      <alignment horizontal="right"/>
    </xf>
    <xf numFmtId="4" fontId="5" fillId="0" borderId="0" xfId="3" applyNumberFormat="1" applyFont="1" applyFill="1" applyBorder="1" applyAlignment="1">
      <alignment horizontal="center"/>
    </xf>
    <xf numFmtId="4" fontId="5" fillId="0" borderId="0" xfId="5" applyNumberFormat="1" applyFont="1" applyFill="1" applyBorder="1" applyAlignment="1">
      <alignment horizontal="center"/>
    </xf>
    <xf numFmtId="4" fontId="5" fillId="0" borderId="0" xfId="5" applyNumberFormat="1" applyFont="1" applyFill="1" applyBorder="1" applyAlignment="1">
      <alignment horizontal="right"/>
    </xf>
    <xf numFmtId="4" fontId="5" fillId="0" borderId="0" xfId="6" applyNumberFormat="1" applyFont="1" applyFill="1" applyBorder="1" applyAlignment="1">
      <alignment horizontal="right"/>
    </xf>
    <xf numFmtId="0" fontId="7" fillId="0" borderId="0" xfId="3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4" fontId="7" fillId="0" borderId="0" xfId="0" applyNumberFormat="1" applyFont="1" applyFill="1" applyAlignment="1"/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7" fillId="0" borderId="0" xfId="0" applyFo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4" fontId="5" fillId="0" borderId="0" xfId="0" applyNumberFormat="1" applyFont="1" applyFill="1" applyAlignment="1"/>
    <xf numFmtId="0" fontId="3" fillId="0" borderId="0" xfId="0" applyFont="1" applyFill="1" applyAlignment="1"/>
    <xf numFmtId="4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5" fillId="0" borderId="0" xfId="7" applyFont="1" applyFill="1" applyBorder="1" applyAlignment="1">
      <alignment horizontal="justify" vertical="center" wrapText="1"/>
    </xf>
    <xf numFmtId="4" fontId="5" fillId="0" borderId="0" xfId="7" applyNumberFormat="1" applyFont="1" applyFill="1" applyBorder="1" applyAlignment="1">
      <alignment horizontal="right"/>
    </xf>
    <xf numFmtId="1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3" fillId="0" borderId="0" xfId="8" applyFont="1" applyFill="1"/>
    <xf numFmtId="4" fontId="5" fillId="0" borderId="0" xfId="0" applyNumberFormat="1" applyFont="1" applyFill="1" applyAlignment="1">
      <alignment horizontal="right"/>
    </xf>
    <xf numFmtId="0" fontId="3" fillId="0" borderId="0" xfId="9" applyFont="1" applyFill="1" applyAlignment="1">
      <alignment vertical="center" wrapText="1"/>
    </xf>
    <xf numFmtId="4" fontId="3" fillId="0" borderId="0" xfId="10" applyNumberFormat="1" applyFont="1" applyFill="1" applyAlignment="1">
      <alignment horizontal="right"/>
    </xf>
    <xf numFmtId="4" fontId="3" fillId="0" borderId="0" xfId="0" applyNumberFormat="1" applyFont="1" applyFill="1" applyAlignment="1">
      <alignment horizontal="center"/>
    </xf>
    <xf numFmtId="0" fontId="9" fillId="0" borderId="0" xfId="0" applyFont="1" applyBorder="1" applyAlignment="1">
      <alignment vertical="center" wrapText="1"/>
    </xf>
    <xf numFmtId="4" fontId="3" fillId="0" borderId="0" xfId="9" applyNumberFormat="1" applyFont="1" applyFill="1" applyBorder="1" applyAlignment="1">
      <alignment horizontal="right"/>
    </xf>
    <xf numFmtId="4" fontId="3" fillId="0" borderId="0" xfId="9" applyNumberFormat="1" applyFont="1" applyFill="1" applyBorder="1" applyAlignment="1">
      <alignment horizontal="center"/>
    </xf>
    <xf numFmtId="4" fontId="3" fillId="0" borderId="0" xfId="11" applyNumberFormat="1" applyFont="1" applyFill="1" applyBorder="1" applyAlignment="1">
      <alignment horizontal="right"/>
    </xf>
    <xf numFmtId="49" fontId="7" fillId="0" borderId="0" xfId="0" applyNumberFormat="1" applyFont="1" applyFill="1" applyAlignment="1">
      <alignment wrapText="1"/>
    </xf>
    <xf numFmtId="4" fontId="5" fillId="0" borderId="0" xfId="7" applyNumberFormat="1" applyFont="1" applyFill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0" fillId="0" borderId="0" xfId="7" applyFont="1" applyFill="1" applyBorder="1" applyAlignment="1">
      <alignment vertical="center" wrapText="1"/>
    </xf>
    <xf numFmtId="0" fontId="2" fillId="0" borderId="0" xfId="7" applyFont="1" applyFill="1" applyBorder="1" applyAlignment="1">
      <alignment vertical="center" wrapText="1"/>
    </xf>
    <xf numFmtId="0" fontId="2" fillId="0" borderId="0" xfId="12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vertical="center"/>
    </xf>
    <xf numFmtId="4" fontId="2" fillId="0" borderId="0" xfId="12" applyNumberFormat="1" applyFont="1" applyFill="1" applyAlignment="1">
      <alignment vertical="center"/>
    </xf>
    <xf numFmtId="0" fontId="3" fillId="0" borderId="0" xfId="12" applyFont="1" applyFill="1" applyAlignment="1">
      <alignment vertical="center"/>
    </xf>
    <xf numFmtId="0" fontId="3" fillId="0" borderId="0" xfId="13" applyFont="1" applyFill="1" applyAlignment="1">
      <alignment vertical="center"/>
    </xf>
    <xf numFmtId="0" fontId="3" fillId="0" borderId="0" xfId="12" applyFont="1" applyFill="1" applyBorder="1" applyAlignment="1">
      <alignment horizontal="center" vertical="center"/>
    </xf>
    <xf numFmtId="4" fontId="3" fillId="0" borderId="0" xfId="7" applyNumberFormat="1" applyFont="1" applyFill="1" applyAlignment="1">
      <alignment horizontal="center" vertical="center"/>
    </xf>
    <xf numFmtId="0" fontId="3" fillId="0" borderId="0" xfId="7" applyFont="1" applyFill="1" applyBorder="1" applyAlignment="1">
      <alignment vertical="center"/>
    </xf>
    <xf numFmtId="4" fontId="3" fillId="0" borderId="0" xfId="7" applyNumberFormat="1" applyFont="1" applyFill="1" applyAlignment="1">
      <alignment vertical="center"/>
    </xf>
    <xf numFmtId="4" fontId="2" fillId="0" borderId="0" xfId="7" applyNumberFormat="1" applyFont="1" applyFill="1" applyAlignment="1">
      <alignment vertical="center" wrapText="1"/>
    </xf>
    <xf numFmtId="43" fontId="2" fillId="0" borderId="0" xfId="1" applyFont="1" applyFill="1" applyAlignment="1">
      <alignment wrapText="1"/>
    </xf>
    <xf numFmtId="43" fontId="2" fillId="0" borderId="0" xfId="1" applyFont="1" applyFill="1" applyAlignment="1">
      <alignment horizontal="center" wrapText="1"/>
    </xf>
    <xf numFmtId="43" fontId="2" fillId="0" borderId="0" xfId="1" applyNumberFormat="1" applyFont="1" applyFill="1" applyAlignment="1">
      <alignment wrapText="1"/>
    </xf>
    <xf numFmtId="1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7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43" fontId="3" fillId="0" borderId="0" xfId="1" applyNumberFormat="1" applyFont="1" applyFill="1" applyAlignment="1">
      <alignment wrapText="1"/>
    </xf>
    <xf numFmtId="0" fontId="3" fillId="0" borderId="0" xfId="3" applyFont="1" applyFill="1" applyBorder="1" applyAlignment="1">
      <alignment vertical="center" wrapText="1"/>
    </xf>
    <xf numFmtId="49" fontId="3" fillId="0" borderId="0" xfId="0" applyNumberFormat="1" applyFont="1" applyFill="1" applyAlignment="1">
      <alignment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" fontId="3" fillId="0" borderId="0" xfId="7" applyNumberFormat="1" applyFont="1" applyFill="1" applyAlignment="1">
      <alignment vertical="center" wrapText="1"/>
    </xf>
    <xf numFmtId="4" fontId="3" fillId="0" borderId="0" xfId="14" applyNumberFormat="1" applyFont="1" applyFill="1" applyBorder="1" applyAlignment="1">
      <alignment vertical="center"/>
    </xf>
    <xf numFmtId="0" fontId="3" fillId="0" borderId="0" xfId="14" applyFont="1" applyFill="1" applyAlignment="1">
      <alignment vertical="center"/>
    </xf>
    <xf numFmtId="0" fontId="7" fillId="0" borderId="0" xfId="0" applyFont="1" applyFill="1" applyAlignment="1">
      <alignment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0" xfId="14" applyNumberFormat="1" applyFont="1" applyFill="1" applyBorder="1" applyAlignment="1">
      <alignment vertical="center" wrapText="1"/>
    </xf>
    <xf numFmtId="0" fontId="3" fillId="0" borderId="0" xfId="14" applyFont="1" applyFill="1" applyAlignment="1">
      <alignment vertical="center" wrapText="1"/>
    </xf>
    <xf numFmtId="2" fontId="7" fillId="0" borderId="0" xfId="0" applyNumberFormat="1" applyFont="1" applyFill="1" applyBorder="1" applyAlignment="1">
      <alignment vertical="center" wrapText="1"/>
    </xf>
    <xf numFmtId="43" fontId="3" fillId="0" borderId="0" xfId="1" applyFont="1" applyFill="1" applyAlignment="1">
      <alignment horizontal="center" wrapText="1"/>
    </xf>
    <xf numFmtId="43" fontId="3" fillId="0" borderId="0" xfId="1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3" fillId="0" borderId="0" xfId="1" applyFont="1" applyFill="1" applyAlignment="1">
      <alignment wrapText="1"/>
    </xf>
    <xf numFmtId="0" fontId="2" fillId="0" borderId="0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left" vertical="center"/>
    </xf>
    <xf numFmtId="165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vertical="center"/>
    </xf>
    <xf numFmtId="0" fontId="3" fillId="0" borderId="0" xfId="15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Alignment="1">
      <alignment vertical="center"/>
    </xf>
    <xf numFmtId="43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43" fontId="7" fillId="0" borderId="0" xfId="1" applyFont="1" applyFill="1" applyAlignment="1">
      <alignment horizontal="center"/>
    </xf>
    <xf numFmtId="43" fontId="7" fillId="0" borderId="0" xfId="1" applyFont="1" applyFill="1" applyAlignment="1"/>
    <xf numFmtId="43" fontId="7" fillId="0" borderId="0" xfId="1" applyNumberFormat="1" applyFont="1" applyFill="1" applyAlignment="1"/>
    <xf numFmtId="43" fontId="7" fillId="0" borderId="0" xfId="1" applyFont="1" applyFill="1" applyAlignment="1">
      <alignment horizontal="right"/>
    </xf>
    <xf numFmtId="0" fontId="7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43" fontId="3" fillId="0" borderId="0" xfId="1" applyNumberFormat="1" applyFont="1" applyFill="1" applyAlignment="1">
      <alignment horizontal="right"/>
    </xf>
    <xf numFmtId="43" fontId="7" fillId="0" borderId="0" xfId="6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43" fontId="7" fillId="0" borderId="0" xfId="1" applyNumberFormat="1" applyFont="1" applyFill="1" applyBorder="1" applyAlignment="1"/>
    <xf numFmtId="43" fontId="5" fillId="0" borderId="0" xfId="1" applyFont="1" applyFill="1" applyAlignment="1"/>
    <xf numFmtId="0" fontId="13" fillId="0" borderId="0" xfId="0" applyFont="1" applyFill="1" applyBorder="1" applyAlignment="1">
      <alignment vertical="center"/>
    </xf>
    <xf numFmtId="43" fontId="9" fillId="0" borderId="0" xfId="1" applyFont="1" applyFill="1" applyBorder="1" applyAlignment="1"/>
    <xf numFmtId="43" fontId="9" fillId="0" borderId="0" xfId="1" applyFont="1" applyFill="1" applyBorder="1" applyAlignment="1">
      <alignment horizontal="center"/>
    </xf>
    <xf numFmtId="43" fontId="9" fillId="0" borderId="0" xfId="1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wrapText="1"/>
    </xf>
    <xf numFmtId="165" fontId="2" fillId="0" borderId="0" xfId="16" applyNumberFormat="1" applyFont="1" applyFill="1" applyBorder="1" applyAlignment="1">
      <alignment horizontal="center" vertical="center" wrapText="1"/>
    </xf>
    <xf numFmtId="0" fontId="2" fillId="0" borderId="0" xfId="16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right" wrapText="1"/>
    </xf>
    <xf numFmtId="43" fontId="2" fillId="0" borderId="0" xfId="1" applyFont="1" applyFill="1" applyBorder="1" applyAlignment="1">
      <alignment wrapText="1"/>
    </xf>
    <xf numFmtId="165" fontId="3" fillId="0" borderId="0" xfId="16" applyNumberFormat="1" applyFont="1" applyFill="1" applyBorder="1" applyAlignment="1">
      <alignment horizontal="center" vertical="center" wrapText="1"/>
    </xf>
    <xf numFmtId="10" fontId="3" fillId="0" borderId="0" xfId="2" applyNumberFormat="1" applyFont="1" applyFill="1" applyAlignment="1"/>
    <xf numFmtId="4" fontId="2" fillId="0" borderId="0" xfId="6" applyNumberFormat="1" applyFont="1" applyFill="1" applyAlignment="1">
      <alignment vertical="center"/>
    </xf>
    <xf numFmtId="0" fontId="3" fillId="0" borderId="0" xfId="7" applyFont="1" applyFill="1" applyAlignment="1">
      <alignment horizontal="right" vertical="center"/>
    </xf>
    <xf numFmtId="4" fontId="3" fillId="0" borderId="0" xfId="7" applyNumberFormat="1" applyFont="1" applyFill="1" applyAlignment="1">
      <alignment horizontal="center"/>
    </xf>
    <xf numFmtId="4" fontId="3" fillId="0" borderId="0" xfId="7" applyNumberFormat="1" applyFont="1" applyFill="1" applyAlignment="1">
      <alignment horizontal="right"/>
    </xf>
    <xf numFmtId="4" fontId="3" fillId="0" borderId="0" xfId="7" applyNumberFormat="1" applyFont="1" applyFill="1" applyBorder="1" applyAlignment="1">
      <alignment horizontal="right"/>
    </xf>
    <xf numFmtId="0" fontId="3" fillId="0" borderId="0" xfId="0" applyFont="1" applyFill="1"/>
    <xf numFmtId="4" fontId="3" fillId="0" borderId="0" xfId="0" applyNumberFormat="1" applyFont="1" applyFill="1"/>
    <xf numFmtId="0" fontId="3" fillId="0" borderId="0" xfId="0" applyFont="1" applyFill="1" applyAlignment="1">
      <alignment horizontal="left" vertical="justify" wrapText="1"/>
    </xf>
    <xf numFmtId="4" fontId="2" fillId="0" borderId="0" xfId="0" applyNumberFormat="1" applyFont="1" applyFill="1" applyAlignment="1">
      <alignment vertical="center"/>
    </xf>
    <xf numFmtId="4" fontId="2" fillId="0" borderId="0" xfId="17" applyNumberFormat="1" applyFont="1" applyFill="1" applyAlignment="1">
      <alignment vertical="center"/>
    </xf>
    <xf numFmtId="4" fontId="3" fillId="0" borderId="0" xfId="17" applyFont="1" applyFill="1" applyAlignment="1">
      <alignment vertical="center"/>
    </xf>
    <xf numFmtId="4" fontId="3" fillId="0" borderId="0" xfId="18" applyNumberFormat="1" applyFont="1" applyFill="1" applyAlignment="1">
      <alignment vertical="center"/>
    </xf>
    <xf numFmtId="167" fontId="2" fillId="0" borderId="0" xfId="17" applyNumberFormat="1" applyFont="1" applyFill="1" applyAlignment="1">
      <alignment horizontal="center" vertical="center"/>
    </xf>
    <xf numFmtId="0" fontId="2" fillId="0" borderId="0" xfId="19" applyFont="1" applyFill="1" applyAlignment="1">
      <alignment vertical="center"/>
    </xf>
    <xf numFmtId="43" fontId="2" fillId="0" borderId="0" xfId="1" applyNumberFormat="1" applyFont="1" applyFill="1" applyAlignment="1"/>
    <xf numFmtId="43" fontId="3" fillId="0" borderId="0" xfId="1" applyFont="1" applyFill="1" applyAlignment="1">
      <alignment horizontal="right" wrapText="1"/>
    </xf>
    <xf numFmtId="0" fontId="3" fillId="0" borderId="0" xfId="17" applyNumberFormat="1" applyFont="1" applyFill="1" applyBorder="1" applyAlignment="1">
      <alignment horizontal="center" vertical="center"/>
    </xf>
    <xf numFmtId="167" fontId="3" fillId="0" borderId="0" xfId="17" applyNumberFormat="1" applyFont="1" applyFill="1" applyAlignment="1">
      <alignment horizontal="center" vertical="center"/>
    </xf>
    <xf numFmtId="0" fontId="3" fillId="0" borderId="0" xfId="17" applyNumberFormat="1" applyFont="1" applyFill="1" applyAlignment="1">
      <alignment horizontal="center" vertical="center"/>
    </xf>
    <xf numFmtId="43" fontId="3" fillId="0" borderId="0" xfId="1" applyNumberFormat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3" fillId="0" borderId="0" xfId="2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69" fontId="2" fillId="0" borderId="0" xfId="0" applyNumberFormat="1" applyFont="1" applyFill="1" applyAlignment="1">
      <alignment horizontal="left" vertical="center"/>
    </xf>
    <xf numFmtId="0" fontId="3" fillId="0" borderId="0" xfId="17" applyNumberFormat="1" applyFont="1" applyFill="1" applyAlignment="1">
      <alignment vertical="center" wrapText="1"/>
    </xf>
    <xf numFmtId="4" fontId="3" fillId="0" borderId="0" xfId="7" applyNumberFormat="1" applyFont="1" applyFill="1" applyAlignment="1">
      <alignment vertical="center" wrapText="1"/>
    </xf>
    <xf numFmtId="4" fontId="3" fillId="0" borderId="0" xfId="7" applyNumberFormat="1" applyFont="1" applyFill="1" applyAlignment="1">
      <alignment horizontal="left" vertical="center" wrapText="1"/>
    </xf>
    <xf numFmtId="4" fontId="2" fillId="0" borderId="0" xfId="7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12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" fontId="5" fillId="0" borderId="0" xfId="7" applyNumberFormat="1" applyFont="1" applyFill="1" applyAlignment="1">
      <alignment horizontal="right" wrapText="1"/>
    </xf>
    <xf numFmtId="4" fontId="2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</cellXfs>
  <cellStyles count="22">
    <cellStyle name="Comma 2" xfId="10"/>
    <cellStyle name="Millares" xfId="1" builtinId="3"/>
    <cellStyle name="Millares [0] 5" xfId="4"/>
    <cellStyle name="Millares 12" xfId="11"/>
    <cellStyle name="Millares 3 2 2" xfId="6"/>
    <cellStyle name="Millares 9" xfId="5"/>
    <cellStyle name="Normal" xfId="0" builtinId="0"/>
    <cellStyle name="Normal 13" xfId="9"/>
    <cellStyle name="Normal 13 2 2" xfId="13"/>
    <cellStyle name="Normal 14 2 2" xfId="18"/>
    <cellStyle name="Normal 15" xfId="20"/>
    <cellStyle name="Normal 15 2" xfId="19"/>
    <cellStyle name="Normal 16" xfId="14"/>
    <cellStyle name="Normal 2 2" xfId="3"/>
    <cellStyle name="Normal 2 2 2 2" xfId="12"/>
    <cellStyle name="Normal 2 4" xfId="15"/>
    <cellStyle name="Normal 8 2" xfId="7"/>
    <cellStyle name="Normal 9 2" xfId="8"/>
    <cellStyle name="Normal_EDIFICIO VILLA OLIMPICA 2" xfId="17"/>
    <cellStyle name="Normal_ESTACION DE BOMBEROS, SECTOR MANDINGA" xfId="16"/>
    <cellStyle name="Normal_RESIDENCIAL SAN ANDRES 2" xfId="2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calcChain" Target="calcChain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680607</xdr:colOff>
      <xdr:row>0</xdr:row>
      <xdr:rowOff>189633</xdr:rowOff>
    </xdr:from>
    <xdr:to>
      <xdr:col>5</xdr:col>
      <xdr:colOff>876294</xdr:colOff>
      <xdr:row>2</xdr:row>
      <xdr:rowOff>136175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982" y="189633"/>
          <a:ext cx="1119612" cy="327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presupuesto%20donald%202007\DONALD%20PC%20VOL%202\Archivo%20Horacio\Proyectos%20Ingenieria%20Metalica\Concurso%20Mao\Presupuestos\Presupuesto%20gener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PC%20VOL%202\METRO\INGENIERIA%20METALICA\PASARELA%20ESTACION%20ISABELA\PASARELA%20PEATONAL%20ESTACION%20ISABEL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DATOSCUB\Proyectos%20Especiales\Obras%20Sector%20Salud%20(H-S)%202000\NORTE\Santiago\Cub.%20Reparacion%20Sub-centro%20de%20Salud%20Licey,%20Santiago%20(2)(Incremento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ng.%20Tony%20Hernandez\Escritorio\Comedor%20Juegos%20Regionales%20Bayaguan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Tony%20Hernandez\Mis%20documentos\presupuesto\presupuesto\SANCHEZ%20CURIEL\CADENA%20MAR%20PROYECTO\LOLIN%20NAVE%20PTA%20CAN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pynet-17\E\LICITACION%20VILLAS%20TIPO%20PRESIDENCIAL%20BISONO\Villa%20%20Presidencial4,5,6%20BISONO-ultimo%20DEFINITIV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antony's\SANCHEZ%20CURIEL\DSD%20(tanques%20falconbridge+varios)\nave%20fadoc%2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UARIO-03\Almacen%20(D)\LP\Mis%20doc.%20of\OZORIA%202006\LAS%20AMERICAS\PRESUPUESTO\PRES.%20TUNEL%20CHARLE%20REV%20ABRIL%2007\TUNEL%20CHARLES%20ABRIL%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nald%20geobanny\Barrick\Paquete%20II\PIT%20OFFICE\PRESUPUESTO%20PIT%20OFF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eriales"/>
      <sheetName val="Mano Obra"/>
      <sheetName val="Análisis costo SEE- KfW"/>
      <sheetName val="Lista P.U."/>
      <sheetName val="Sheet1"/>
      <sheetName val="Sheet2"/>
      <sheetName val="Sheet3"/>
    </sheetNames>
    <sheetDataSet>
      <sheetData sheetId="0"/>
      <sheetData sheetId="1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5">
          <cell r="L15">
            <v>1.327</v>
          </cell>
        </row>
      </sheetData>
      <sheetData sheetId="48" refreshError="1"/>
      <sheetData sheetId="49" refreshError="1"/>
      <sheetData sheetId="50" refreshError="1">
        <row r="29">
          <cell r="G29">
            <v>1.4739668659952441</v>
          </cell>
        </row>
      </sheetData>
      <sheetData sheetId="51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 refreshError="1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XPANSIONES "/>
      <sheetName val="peso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OB. SEOPC"/>
      <sheetName val="APROB. SEOPC (2)"/>
      <sheetName val="PASARELA OZORIA"/>
      <sheetName val="Hoja1"/>
      <sheetName val="TUNEL CHARLES"/>
      <sheetName val="Pasarela de L=60.00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</sheetNames>
    <sheetDataSet>
      <sheetData sheetId="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11">
          <cell r="D11">
            <v>95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V513"/>
  <sheetViews>
    <sheetView tabSelected="1" view="pageBreakPreview" topLeftCell="A447" zoomScaleNormal="100" zoomScaleSheetLayoutView="100" workbookViewId="0">
      <selection activeCell="B524" sqref="B524"/>
    </sheetView>
  </sheetViews>
  <sheetFormatPr baseColWidth="10" defaultColWidth="11.42578125" defaultRowHeight="15" x14ac:dyDescent="0.25"/>
  <cols>
    <col min="1" max="1" width="4.5703125" style="23" customWidth="1"/>
    <col min="2" max="2" width="57.28515625" style="24" customWidth="1"/>
    <col min="3" max="3" width="9.85546875" style="25" bestFit="1" customWidth="1"/>
    <col min="4" max="4" width="7.5703125" style="26" customWidth="1"/>
    <col min="5" max="5" width="13.85546875" style="27" customWidth="1"/>
    <col min="6" max="6" width="13.42578125" style="8" bestFit="1" customWidth="1"/>
    <col min="7" max="7" width="15.85546875" style="2" customWidth="1"/>
    <col min="8" max="8" width="20.7109375" style="3" customWidth="1"/>
    <col min="9" max="9" width="29.7109375" style="3" customWidth="1"/>
    <col min="10" max="16384" width="11.42578125" style="3"/>
  </cols>
  <sheetData>
    <row r="1" spans="1:7" x14ac:dyDescent="0.2">
      <c r="A1" s="194" t="s">
        <v>0</v>
      </c>
      <c r="B1" s="194"/>
      <c r="C1" s="194"/>
      <c r="D1" s="194"/>
      <c r="E1" s="194"/>
      <c r="F1" s="1"/>
    </row>
    <row r="2" spans="1:7" x14ac:dyDescent="0.2">
      <c r="A2" s="195" t="s">
        <v>1</v>
      </c>
      <c r="B2" s="195"/>
      <c r="C2" s="4"/>
      <c r="D2" s="5"/>
      <c r="E2" s="6"/>
      <c r="F2" s="1"/>
    </row>
    <row r="3" spans="1:7" ht="14.25" customHeight="1" x14ac:dyDescent="0.2">
      <c r="A3" s="195" t="s">
        <v>2</v>
      </c>
      <c r="B3" s="195"/>
      <c r="C3" s="4"/>
      <c r="D3" s="5"/>
      <c r="E3" s="6"/>
      <c r="F3" s="1"/>
    </row>
    <row r="4" spans="1:7" x14ac:dyDescent="0.25">
      <c r="A4" s="7"/>
      <c r="B4" s="196"/>
      <c r="C4" s="196"/>
      <c r="D4" s="196"/>
      <c r="E4" s="196"/>
    </row>
    <row r="5" spans="1:7" ht="15.95" customHeight="1" x14ac:dyDescent="0.25">
      <c r="A5" s="197" t="s">
        <v>3</v>
      </c>
      <c r="B5" s="197"/>
      <c r="C5" s="197"/>
      <c r="D5" s="197"/>
      <c r="E5" s="197"/>
      <c r="F5" s="197"/>
      <c r="G5" s="197"/>
    </row>
    <row r="6" spans="1:7" ht="15.75" customHeight="1" x14ac:dyDescent="0.25">
      <c r="A6" s="197" t="s">
        <v>4</v>
      </c>
      <c r="B6" s="197"/>
      <c r="C6" s="197"/>
      <c r="D6" s="197"/>
      <c r="E6" s="197"/>
      <c r="F6" s="197"/>
      <c r="G6" s="197"/>
    </row>
    <row r="7" spans="1:7" ht="15.75" thickBot="1" x14ac:dyDescent="0.3">
      <c r="A7" s="9"/>
      <c r="B7" s="10"/>
      <c r="C7" s="11"/>
      <c r="D7" s="12"/>
      <c r="E7" s="13"/>
      <c r="F7" s="14"/>
      <c r="G7" s="4"/>
    </row>
    <row r="8" spans="1:7" s="22" customFormat="1" ht="15.95" customHeight="1" thickBot="1" x14ac:dyDescent="0.25">
      <c r="A8" s="15" t="s">
        <v>5</v>
      </c>
      <c r="B8" s="16" t="s">
        <v>6</v>
      </c>
      <c r="C8" s="17" t="s">
        <v>7</v>
      </c>
      <c r="D8" s="18" t="s">
        <v>8</v>
      </c>
      <c r="E8" s="19" t="s">
        <v>9</v>
      </c>
      <c r="F8" s="20" t="s">
        <v>10</v>
      </c>
      <c r="G8" s="21" t="s">
        <v>11</v>
      </c>
    </row>
    <row r="9" spans="1:7" ht="14.1" customHeight="1" x14ac:dyDescent="0.25"/>
    <row r="10" spans="1:7" s="35" customFormat="1" ht="15.95" customHeight="1" x14ac:dyDescent="0.25">
      <c r="A10" s="28"/>
      <c r="B10" s="29" t="s">
        <v>12</v>
      </c>
      <c r="C10" s="30"/>
      <c r="D10" s="31"/>
      <c r="E10" s="32"/>
      <c r="F10" s="33"/>
      <c r="G10" s="34"/>
    </row>
    <row r="11" spans="1:7" s="42" customFormat="1" x14ac:dyDescent="0.25">
      <c r="A11" s="36"/>
      <c r="B11" s="37"/>
      <c r="C11" s="38"/>
      <c r="D11" s="39"/>
      <c r="E11" s="40"/>
      <c r="F11" s="40"/>
      <c r="G11" s="41"/>
    </row>
    <row r="12" spans="1:7" s="42" customFormat="1" x14ac:dyDescent="0.25">
      <c r="A12" s="43" t="s">
        <v>13</v>
      </c>
      <c r="B12" s="44" t="s">
        <v>14</v>
      </c>
      <c r="C12" s="38"/>
      <c r="D12" s="39"/>
      <c r="E12" s="40"/>
      <c r="F12" s="40"/>
      <c r="G12" s="41"/>
    </row>
    <row r="13" spans="1:7" s="42" customFormat="1" x14ac:dyDescent="0.25">
      <c r="A13" s="36"/>
      <c r="B13" s="37"/>
      <c r="C13" s="38"/>
      <c r="D13" s="39"/>
      <c r="E13" s="40"/>
      <c r="F13" s="40"/>
      <c r="G13" s="41"/>
    </row>
    <row r="14" spans="1:7" s="42" customFormat="1" x14ac:dyDescent="0.25">
      <c r="A14" s="43" t="s">
        <v>15</v>
      </c>
      <c r="B14" s="44" t="s">
        <v>16</v>
      </c>
      <c r="C14" s="38"/>
      <c r="D14" s="39"/>
      <c r="E14" s="40"/>
      <c r="F14" s="40"/>
      <c r="G14" s="41"/>
    </row>
    <row r="15" spans="1:7" s="42" customFormat="1" x14ac:dyDescent="0.25">
      <c r="A15" s="36" t="s">
        <v>17</v>
      </c>
      <c r="B15" s="45" t="s">
        <v>18</v>
      </c>
      <c r="C15" s="38">
        <v>325</v>
      </c>
      <c r="D15" s="39" t="s">
        <v>19</v>
      </c>
      <c r="E15" s="40"/>
      <c r="F15" s="40">
        <f>ROUND(C15*E15,2)</f>
        <v>0</v>
      </c>
      <c r="G15" s="46"/>
    </row>
    <row r="16" spans="1:7" s="42" customFormat="1" x14ac:dyDescent="0.25">
      <c r="A16" s="36" t="s">
        <v>20</v>
      </c>
      <c r="B16" s="47" t="s">
        <v>21</v>
      </c>
      <c r="C16" s="48">
        <v>325</v>
      </c>
      <c r="D16" s="49" t="s">
        <v>19</v>
      </c>
      <c r="E16" s="50"/>
      <c r="F16" s="40">
        <f t="shared" ref="F16:F19" si="0">ROUND(C16*E16,2)</f>
        <v>0</v>
      </c>
      <c r="G16" s="46">
        <f>SUM(F15:F16)</f>
        <v>0</v>
      </c>
    </row>
    <row r="17" spans="1:7" s="42" customFormat="1" x14ac:dyDescent="0.25">
      <c r="A17" s="36"/>
      <c r="B17" s="37"/>
      <c r="C17" s="38"/>
      <c r="D17" s="39"/>
      <c r="E17" s="40"/>
      <c r="F17" s="40"/>
      <c r="G17" s="41"/>
    </row>
    <row r="18" spans="1:7" s="42" customFormat="1" x14ac:dyDescent="0.25">
      <c r="A18" s="43" t="s">
        <v>22</v>
      </c>
      <c r="B18" s="51" t="s">
        <v>23</v>
      </c>
      <c r="C18" s="38"/>
      <c r="D18" s="39"/>
      <c r="E18" s="40"/>
      <c r="F18" s="40"/>
      <c r="G18" s="46"/>
    </row>
    <row r="19" spans="1:7" s="42" customFormat="1" x14ac:dyDescent="0.25">
      <c r="A19" s="36" t="s">
        <v>17</v>
      </c>
      <c r="B19" s="37" t="s">
        <v>24</v>
      </c>
      <c r="C19" s="38">
        <v>325</v>
      </c>
      <c r="D19" s="39" t="s">
        <v>19</v>
      </c>
      <c r="E19" s="40"/>
      <c r="F19" s="40">
        <f t="shared" si="0"/>
        <v>0</v>
      </c>
      <c r="G19" s="46">
        <f>SUM(F19)</f>
        <v>0</v>
      </c>
    </row>
    <row r="20" spans="1:7" s="42" customFormat="1" x14ac:dyDescent="0.25">
      <c r="A20" s="36"/>
      <c r="B20" s="37"/>
      <c r="C20" s="38"/>
      <c r="D20" s="39"/>
      <c r="E20" s="40"/>
      <c r="F20" s="40"/>
      <c r="G20" s="46"/>
    </row>
    <row r="21" spans="1:7" s="42" customFormat="1" x14ac:dyDescent="0.25">
      <c r="A21" s="36"/>
      <c r="B21" s="193" t="s">
        <v>25</v>
      </c>
      <c r="C21" s="193"/>
      <c r="D21" s="193"/>
      <c r="E21" s="193"/>
      <c r="F21" s="52" t="s">
        <v>26</v>
      </c>
      <c r="G21" s="46">
        <f>SUM(G16:G19)</f>
        <v>0</v>
      </c>
    </row>
    <row r="22" spans="1:7" s="42" customFormat="1" x14ac:dyDescent="0.25">
      <c r="A22" s="36"/>
      <c r="B22" s="37"/>
      <c r="C22" s="38"/>
      <c r="D22" s="39"/>
      <c r="E22" s="40"/>
      <c r="F22" s="40"/>
      <c r="G22" s="46"/>
    </row>
    <row r="23" spans="1:7" s="42" customFormat="1" x14ac:dyDescent="0.25">
      <c r="A23" s="43" t="s">
        <v>27</v>
      </c>
      <c r="B23" s="44" t="s">
        <v>28</v>
      </c>
      <c r="C23" s="38"/>
      <c r="D23" s="39"/>
      <c r="E23" s="40"/>
      <c r="F23" s="40"/>
      <c r="G23" s="41"/>
    </row>
    <row r="24" spans="1:7" s="42" customFormat="1" x14ac:dyDescent="0.25">
      <c r="A24" s="36"/>
      <c r="B24" s="44"/>
      <c r="C24" s="38"/>
      <c r="D24" s="39"/>
      <c r="E24" s="40"/>
      <c r="F24" s="40"/>
      <c r="G24" s="41"/>
    </row>
    <row r="25" spans="1:7" s="42" customFormat="1" x14ac:dyDescent="0.25">
      <c r="A25" s="36"/>
      <c r="B25" s="44" t="s">
        <v>29</v>
      </c>
      <c r="C25" s="38"/>
      <c r="D25" s="39"/>
      <c r="E25" s="40"/>
      <c r="F25" s="40"/>
      <c r="G25" s="41"/>
    </row>
    <row r="26" spans="1:7" s="42" customFormat="1" x14ac:dyDescent="0.25">
      <c r="A26" s="36"/>
      <c r="B26" s="44"/>
      <c r="C26" s="38"/>
      <c r="D26" s="39"/>
      <c r="E26" s="40"/>
      <c r="F26" s="40"/>
      <c r="G26" s="41"/>
    </row>
    <row r="27" spans="1:7" s="42" customFormat="1" x14ac:dyDescent="0.25">
      <c r="A27" s="43" t="s">
        <v>15</v>
      </c>
      <c r="B27" s="44" t="s">
        <v>16</v>
      </c>
      <c r="C27" s="38"/>
      <c r="D27" s="39"/>
      <c r="E27" s="40"/>
      <c r="F27" s="40"/>
      <c r="G27" s="41"/>
    </row>
    <row r="28" spans="1:7" s="42" customFormat="1" x14ac:dyDescent="0.25">
      <c r="A28" s="36" t="s">
        <v>17</v>
      </c>
      <c r="B28" s="45" t="s">
        <v>18</v>
      </c>
      <c r="C28" s="38">
        <v>46.3</v>
      </c>
      <c r="D28" s="39" t="s">
        <v>19</v>
      </c>
      <c r="E28" s="40"/>
      <c r="F28" s="40">
        <f t="shared" ref="F28:F29" si="1">ROUND(C28*E28,2)</f>
        <v>0</v>
      </c>
      <c r="G28" s="46"/>
    </row>
    <row r="29" spans="1:7" s="42" customFormat="1" x14ac:dyDescent="0.25">
      <c r="A29" s="36" t="s">
        <v>20</v>
      </c>
      <c r="B29" s="45" t="s">
        <v>30</v>
      </c>
      <c r="C29" s="38">
        <v>46.3</v>
      </c>
      <c r="D29" s="39" t="s">
        <v>19</v>
      </c>
      <c r="E29" s="40"/>
      <c r="F29" s="40">
        <f t="shared" si="1"/>
        <v>0</v>
      </c>
      <c r="G29" s="46">
        <f>SUM(F28:F29)</f>
        <v>0</v>
      </c>
    </row>
    <row r="30" spans="1:7" s="42" customFormat="1" x14ac:dyDescent="0.25">
      <c r="A30" s="36"/>
      <c r="B30" s="37"/>
      <c r="C30" s="38"/>
      <c r="D30" s="39"/>
      <c r="E30" s="40"/>
      <c r="F30" s="40"/>
      <c r="G30" s="41"/>
    </row>
    <row r="31" spans="1:7" s="42" customFormat="1" x14ac:dyDescent="0.25">
      <c r="A31" s="43" t="s">
        <v>22</v>
      </c>
      <c r="B31" s="51" t="s">
        <v>23</v>
      </c>
      <c r="C31" s="38"/>
      <c r="D31" s="39"/>
      <c r="E31" s="40"/>
      <c r="F31" s="40"/>
      <c r="G31" s="46"/>
    </row>
    <row r="32" spans="1:7" s="42" customFormat="1" ht="14.25" customHeight="1" x14ac:dyDescent="0.25">
      <c r="A32" s="36" t="s">
        <v>17</v>
      </c>
      <c r="B32" s="37" t="s">
        <v>31</v>
      </c>
      <c r="C32" s="38">
        <v>46.3</v>
      </c>
      <c r="D32" s="39" t="s">
        <v>19</v>
      </c>
      <c r="E32" s="40"/>
      <c r="F32" s="40">
        <f t="shared" ref="F32:F33" si="2">ROUND(C32*E32,2)</f>
        <v>0</v>
      </c>
      <c r="G32" s="41"/>
    </row>
    <row r="33" spans="1:7" s="42" customFormat="1" ht="14.25" customHeight="1" x14ac:dyDescent="0.25">
      <c r="A33" s="36" t="s">
        <v>20</v>
      </c>
      <c r="B33" s="37" t="s">
        <v>32</v>
      </c>
      <c r="C33" s="38">
        <v>80.400000000000006</v>
      </c>
      <c r="D33" s="39" t="s">
        <v>19</v>
      </c>
      <c r="E33" s="40"/>
      <c r="F33" s="40">
        <f t="shared" si="2"/>
        <v>0</v>
      </c>
      <c r="G33" s="46">
        <f>SUM(F32:F33)</f>
        <v>0</v>
      </c>
    </row>
    <row r="34" spans="1:7" s="42" customFormat="1" x14ac:dyDescent="0.25">
      <c r="A34" s="36"/>
      <c r="B34" s="44"/>
      <c r="C34" s="38"/>
      <c r="D34" s="39"/>
      <c r="E34" s="40"/>
      <c r="F34" s="40"/>
      <c r="G34" s="41"/>
    </row>
    <row r="35" spans="1:7" s="42" customFormat="1" x14ac:dyDescent="0.25">
      <c r="A35" s="36"/>
      <c r="B35" s="193" t="s">
        <v>33</v>
      </c>
      <c r="C35" s="193"/>
      <c r="D35" s="193"/>
      <c r="E35" s="193"/>
      <c r="F35" s="52" t="s">
        <v>26</v>
      </c>
      <c r="G35" s="46">
        <f>SUM(G29:G33)</f>
        <v>0</v>
      </c>
    </row>
    <row r="36" spans="1:7" s="42" customFormat="1" x14ac:dyDescent="0.25">
      <c r="A36" s="36"/>
      <c r="B36" s="44"/>
      <c r="C36" s="38"/>
      <c r="D36" s="39"/>
      <c r="E36" s="40"/>
      <c r="F36" s="40"/>
      <c r="G36" s="41"/>
    </row>
    <row r="37" spans="1:7" s="42" customFormat="1" x14ac:dyDescent="0.25">
      <c r="A37" s="36"/>
      <c r="B37" s="44" t="s">
        <v>34</v>
      </c>
      <c r="C37" s="38"/>
      <c r="D37" s="39"/>
      <c r="E37" s="40"/>
      <c r="F37" s="40"/>
      <c r="G37" s="41"/>
    </row>
    <row r="38" spans="1:7" s="42" customFormat="1" x14ac:dyDescent="0.25">
      <c r="A38" s="36"/>
      <c r="B38" s="44"/>
      <c r="C38" s="38"/>
      <c r="D38" s="39"/>
      <c r="E38" s="40"/>
      <c r="F38" s="40"/>
      <c r="G38" s="41"/>
    </row>
    <row r="39" spans="1:7" s="42" customFormat="1" x14ac:dyDescent="0.25">
      <c r="A39" s="43" t="s">
        <v>15</v>
      </c>
      <c r="B39" s="44" t="s">
        <v>16</v>
      </c>
      <c r="C39" s="38"/>
      <c r="D39" s="39"/>
      <c r="E39" s="40"/>
      <c r="F39" s="40"/>
      <c r="G39" s="41"/>
    </row>
    <row r="40" spans="1:7" s="42" customFormat="1" x14ac:dyDescent="0.25">
      <c r="A40" s="36" t="s">
        <v>17</v>
      </c>
      <c r="B40" s="45" t="s">
        <v>18</v>
      </c>
      <c r="C40" s="38">
        <v>34.5</v>
      </c>
      <c r="D40" s="39" t="s">
        <v>19</v>
      </c>
      <c r="E40" s="40"/>
      <c r="F40" s="40">
        <f t="shared" ref="F40:F41" si="3">ROUND(C40*E40,2)</f>
        <v>0</v>
      </c>
      <c r="G40" s="46"/>
    </row>
    <row r="41" spans="1:7" s="42" customFormat="1" x14ac:dyDescent="0.25">
      <c r="A41" s="36" t="s">
        <v>20</v>
      </c>
      <c r="B41" s="45" t="s">
        <v>30</v>
      </c>
      <c r="C41" s="48">
        <v>34.5</v>
      </c>
      <c r="D41" s="49" t="s">
        <v>19</v>
      </c>
      <c r="E41" s="50"/>
      <c r="F41" s="40">
        <f t="shared" si="3"/>
        <v>0</v>
      </c>
      <c r="G41" s="46">
        <f>SUM(F40:F41)</f>
        <v>0</v>
      </c>
    </row>
    <row r="42" spans="1:7" s="42" customFormat="1" x14ac:dyDescent="0.25">
      <c r="A42" s="36"/>
      <c r="B42" s="37"/>
      <c r="C42" s="38"/>
      <c r="D42" s="39"/>
      <c r="E42" s="40"/>
      <c r="F42" s="40"/>
      <c r="G42" s="41"/>
    </row>
    <row r="43" spans="1:7" s="42" customFormat="1" x14ac:dyDescent="0.25">
      <c r="A43" s="43" t="s">
        <v>22</v>
      </c>
      <c r="B43" s="44" t="s">
        <v>35</v>
      </c>
      <c r="C43" s="38"/>
      <c r="D43" s="39"/>
      <c r="E43" s="40"/>
      <c r="F43" s="40"/>
      <c r="G43" s="41"/>
    </row>
    <row r="44" spans="1:7" s="42" customFormat="1" x14ac:dyDescent="0.25">
      <c r="A44" s="36" t="s">
        <v>17</v>
      </c>
      <c r="B44" s="37" t="s">
        <v>36</v>
      </c>
      <c r="C44" s="38">
        <v>32.6</v>
      </c>
      <c r="D44" s="39" t="s">
        <v>19</v>
      </c>
      <c r="E44" s="40"/>
      <c r="F44" s="40">
        <f t="shared" ref="F44" si="4">ROUND(C44*E44,2)</f>
        <v>0</v>
      </c>
      <c r="G44" s="46">
        <f>SUM(F44)</f>
        <v>0</v>
      </c>
    </row>
    <row r="45" spans="1:7" s="42" customFormat="1" x14ac:dyDescent="0.25">
      <c r="A45" s="36"/>
      <c r="B45" s="37"/>
      <c r="C45" s="38"/>
      <c r="D45" s="39"/>
      <c r="E45" s="40"/>
      <c r="F45" s="40"/>
      <c r="G45" s="41"/>
    </row>
    <row r="46" spans="1:7" s="42" customFormat="1" x14ac:dyDescent="0.25">
      <c r="A46" s="43" t="s">
        <v>37</v>
      </c>
      <c r="B46" s="51" t="s">
        <v>23</v>
      </c>
      <c r="C46" s="38"/>
      <c r="D46" s="39"/>
      <c r="E46" s="40"/>
      <c r="F46" s="40"/>
      <c r="G46" s="46"/>
    </row>
    <row r="47" spans="1:7" s="42" customFormat="1" ht="14.25" customHeight="1" x14ac:dyDescent="0.25">
      <c r="A47" s="36" t="s">
        <v>17</v>
      </c>
      <c r="B47" s="37" t="s">
        <v>31</v>
      </c>
      <c r="C47" s="38">
        <v>34.5</v>
      </c>
      <c r="D47" s="39" t="s">
        <v>19</v>
      </c>
      <c r="E47" s="40"/>
      <c r="F47" s="40">
        <f t="shared" ref="F47:F48" si="5">ROUND(C47*E47,2)</f>
        <v>0</v>
      </c>
      <c r="G47" s="41"/>
    </row>
    <row r="48" spans="1:7" s="42" customFormat="1" ht="14.25" customHeight="1" x14ac:dyDescent="0.25">
      <c r="A48" s="36" t="s">
        <v>20</v>
      </c>
      <c r="B48" s="37" t="s">
        <v>38</v>
      </c>
      <c r="C48" s="38">
        <v>72.599999999999994</v>
      </c>
      <c r="D48" s="39" t="s">
        <v>19</v>
      </c>
      <c r="E48" s="40"/>
      <c r="F48" s="40">
        <f t="shared" si="5"/>
        <v>0</v>
      </c>
      <c r="G48" s="46">
        <f>SUM(F47:F48)</f>
        <v>0</v>
      </c>
    </row>
    <row r="49" spans="1:7" s="42" customFormat="1" x14ac:dyDescent="0.25">
      <c r="A49" s="36"/>
      <c r="B49" s="44"/>
      <c r="C49" s="38"/>
      <c r="D49" s="39"/>
      <c r="E49" s="40"/>
      <c r="F49" s="40"/>
      <c r="G49" s="41"/>
    </row>
    <row r="50" spans="1:7" s="42" customFormat="1" x14ac:dyDescent="0.25">
      <c r="A50" s="36"/>
      <c r="B50" s="193" t="s">
        <v>39</v>
      </c>
      <c r="C50" s="193"/>
      <c r="D50" s="193"/>
      <c r="E50" s="193"/>
      <c r="F50" s="52" t="s">
        <v>26</v>
      </c>
      <c r="G50" s="46">
        <f>SUM(G41:G48)</f>
        <v>0</v>
      </c>
    </row>
    <row r="51" spans="1:7" s="42" customFormat="1" x14ac:dyDescent="0.25">
      <c r="A51" s="36"/>
      <c r="B51" s="44"/>
      <c r="C51" s="38"/>
      <c r="D51" s="39"/>
      <c r="E51" s="40"/>
      <c r="F51" s="40"/>
      <c r="G51" s="41"/>
    </row>
    <row r="52" spans="1:7" s="42" customFormat="1" x14ac:dyDescent="0.25">
      <c r="A52" s="53"/>
      <c r="B52" s="193" t="s">
        <v>40</v>
      </c>
      <c r="C52" s="193"/>
      <c r="D52" s="193"/>
      <c r="E52" s="193"/>
      <c r="F52" s="52" t="s">
        <v>26</v>
      </c>
      <c r="G52" s="46">
        <f>G50+G35</f>
        <v>0</v>
      </c>
    </row>
    <row r="53" spans="1:7" s="42" customFormat="1" x14ac:dyDescent="0.25">
      <c r="A53" s="54"/>
      <c r="B53" s="55"/>
      <c r="C53" s="38"/>
      <c r="D53" s="56"/>
      <c r="E53" s="40"/>
      <c r="F53" s="40"/>
      <c r="G53" s="46"/>
    </row>
    <row r="54" spans="1:7" s="42" customFormat="1" x14ac:dyDescent="0.25">
      <c r="A54" s="57" t="s">
        <v>41</v>
      </c>
      <c r="B54" s="51" t="s">
        <v>42</v>
      </c>
      <c r="C54" s="38"/>
      <c r="D54" s="56"/>
      <c r="E54" s="40"/>
      <c r="F54" s="40"/>
      <c r="G54" s="41"/>
    </row>
    <row r="55" spans="1:7" s="42" customFormat="1" x14ac:dyDescent="0.25">
      <c r="A55" s="58"/>
      <c r="B55" s="51"/>
      <c r="C55" s="38"/>
      <c r="D55" s="56"/>
      <c r="E55" s="40"/>
      <c r="F55" s="40"/>
      <c r="G55" s="41"/>
    </row>
    <row r="56" spans="1:7" s="42" customFormat="1" x14ac:dyDescent="0.25">
      <c r="A56" s="57" t="s">
        <v>15</v>
      </c>
      <c r="B56" s="51" t="s">
        <v>43</v>
      </c>
      <c r="C56" s="38"/>
      <c r="D56" s="56"/>
      <c r="E56" s="40"/>
      <c r="F56" s="40"/>
      <c r="G56" s="46"/>
    </row>
    <row r="57" spans="1:7" s="42" customFormat="1" x14ac:dyDescent="0.25">
      <c r="A57" s="36" t="s">
        <v>17</v>
      </c>
      <c r="B57" s="59" t="s">
        <v>44</v>
      </c>
      <c r="C57" s="38">
        <v>392</v>
      </c>
      <c r="D57" s="39" t="s">
        <v>19</v>
      </c>
      <c r="E57" s="40"/>
      <c r="F57" s="40">
        <f>ROUND(C57*E57,2)</f>
        <v>0</v>
      </c>
      <c r="G57" s="60"/>
    </row>
    <row r="58" spans="1:7" s="42" customFormat="1" x14ac:dyDescent="0.25">
      <c r="A58" s="36" t="s">
        <v>20</v>
      </c>
      <c r="B58" s="61" t="s">
        <v>45</v>
      </c>
      <c r="C58" s="62">
        <f>C57*0.08</f>
        <v>31.36</v>
      </c>
      <c r="D58" s="63" t="s">
        <v>46</v>
      </c>
      <c r="E58" s="62"/>
      <c r="F58" s="40">
        <f>ROUND(C58*E58,2)</f>
        <v>0</v>
      </c>
      <c r="G58" s="60"/>
    </row>
    <row r="59" spans="1:7" s="42" customFormat="1" x14ac:dyDescent="0.25">
      <c r="A59" s="36" t="s">
        <v>47</v>
      </c>
      <c r="B59" s="64" t="s">
        <v>48</v>
      </c>
      <c r="C59" s="65">
        <f>C58</f>
        <v>31.36</v>
      </c>
      <c r="D59" s="66" t="s">
        <v>46</v>
      </c>
      <c r="E59" s="67"/>
      <c r="F59" s="40">
        <f>ROUND(C59*E59,2)</f>
        <v>0</v>
      </c>
      <c r="G59" s="60">
        <f>SUM(F57:F59)</f>
        <v>0</v>
      </c>
    </row>
    <row r="60" spans="1:7" s="42" customFormat="1" x14ac:dyDescent="0.25">
      <c r="A60" s="36"/>
      <c r="B60" s="64"/>
      <c r="C60" s="65"/>
      <c r="D60" s="66"/>
      <c r="E60" s="67"/>
      <c r="F60" s="40"/>
      <c r="G60" s="60"/>
    </row>
    <row r="61" spans="1:7" s="42" customFormat="1" x14ac:dyDescent="0.25">
      <c r="A61" s="57" t="s">
        <v>22</v>
      </c>
      <c r="B61" s="51" t="s">
        <v>49</v>
      </c>
      <c r="C61" s="38"/>
      <c r="D61" s="56"/>
      <c r="E61" s="40"/>
      <c r="F61" s="40"/>
      <c r="G61" s="46"/>
    </row>
    <row r="62" spans="1:7" s="42" customFormat="1" x14ac:dyDescent="0.25">
      <c r="A62" s="36" t="s">
        <v>17</v>
      </c>
      <c r="B62" s="37" t="s">
        <v>50</v>
      </c>
      <c r="C62" s="38">
        <v>392</v>
      </c>
      <c r="D62" s="39" t="s">
        <v>19</v>
      </c>
      <c r="E62" s="40"/>
      <c r="F62" s="40">
        <f>ROUND(C62*E62,2)</f>
        <v>0</v>
      </c>
      <c r="G62" s="60"/>
    </row>
    <row r="63" spans="1:7" s="42" customFormat="1" x14ac:dyDescent="0.25">
      <c r="A63" s="36" t="s">
        <v>20</v>
      </c>
      <c r="B63" s="45" t="s">
        <v>51</v>
      </c>
      <c r="C63" s="38">
        <v>392</v>
      </c>
      <c r="D63" s="39" t="s">
        <v>19</v>
      </c>
      <c r="E63" s="40"/>
      <c r="F63" s="40">
        <f>ROUND(C63*E63,2)</f>
        <v>0</v>
      </c>
      <c r="G63" s="46"/>
    </row>
    <row r="64" spans="1:7" s="42" customFormat="1" x14ac:dyDescent="0.25">
      <c r="A64" s="36" t="s">
        <v>47</v>
      </c>
      <c r="B64" s="45" t="s">
        <v>52</v>
      </c>
      <c r="C64" s="38">
        <v>392</v>
      </c>
      <c r="D64" s="39" t="s">
        <v>19</v>
      </c>
      <c r="E64" s="40"/>
      <c r="F64" s="40">
        <f>ROUND(C64*E64,2)</f>
        <v>0</v>
      </c>
      <c r="G64" s="46"/>
    </row>
    <row r="65" spans="1:17" s="42" customFormat="1" x14ac:dyDescent="0.25">
      <c r="A65" s="36" t="s">
        <v>53</v>
      </c>
      <c r="B65" s="68" t="s">
        <v>54</v>
      </c>
      <c r="C65" s="38">
        <v>392</v>
      </c>
      <c r="D65" s="39" t="s">
        <v>19</v>
      </c>
      <c r="E65" s="40"/>
      <c r="F65" s="40">
        <f>ROUND(C65*E65,2)</f>
        <v>0</v>
      </c>
      <c r="G65" s="46">
        <f>SUM(F62:F65)</f>
        <v>0</v>
      </c>
    </row>
    <row r="66" spans="1:17" s="42" customFormat="1" x14ac:dyDescent="0.25">
      <c r="A66" s="54"/>
      <c r="B66" s="68"/>
      <c r="C66" s="38"/>
      <c r="D66" s="39"/>
      <c r="E66" s="40"/>
      <c r="F66" s="40"/>
      <c r="G66" s="46"/>
    </row>
    <row r="67" spans="1:17" s="42" customFormat="1" x14ac:dyDescent="0.25">
      <c r="A67" s="58"/>
      <c r="B67" s="193" t="s">
        <v>55</v>
      </c>
      <c r="C67" s="193"/>
      <c r="D67" s="193"/>
      <c r="E67" s="193"/>
      <c r="F67" s="52" t="s">
        <v>26</v>
      </c>
      <c r="G67" s="46">
        <f>SUM(G59:G65)</f>
        <v>0</v>
      </c>
    </row>
    <row r="68" spans="1:17" s="42" customFormat="1" x14ac:dyDescent="0.25">
      <c r="A68" s="54"/>
      <c r="B68" s="37"/>
      <c r="C68" s="38"/>
      <c r="D68" s="39"/>
      <c r="E68" s="40"/>
      <c r="F68" s="40"/>
      <c r="G68" s="46"/>
    </row>
    <row r="69" spans="1:17" s="42" customFormat="1" x14ac:dyDescent="0.25">
      <c r="A69" s="54"/>
      <c r="B69" s="193" t="s">
        <v>56</v>
      </c>
      <c r="C69" s="193"/>
      <c r="D69" s="193"/>
      <c r="E69" s="193"/>
      <c r="F69" s="52" t="s">
        <v>26</v>
      </c>
      <c r="G69" s="46">
        <f>G67+G52+G21</f>
        <v>0</v>
      </c>
    </row>
    <row r="70" spans="1:17" s="42" customFormat="1" x14ac:dyDescent="0.25">
      <c r="A70" s="54"/>
      <c r="B70" s="69"/>
      <c r="C70" s="69"/>
      <c r="D70" s="69"/>
      <c r="E70" s="69"/>
      <c r="F70" s="52"/>
      <c r="G70" s="46"/>
    </row>
    <row r="71" spans="1:17" ht="14.1" customHeight="1" x14ac:dyDescent="0.25">
      <c r="A71" s="70"/>
      <c r="B71" s="71" t="s">
        <v>57</v>
      </c>
    </row>
    <row r="72" spans="1:17" ht="14.1" customHeight="1" x14ac:dyDescent="0.25">
      <c r="A72" s="70"/>
      <c r="B72" s="72"/>
    </row>
    <row r="73" spans="1:17" s="76" customFormat="1" ht="14.1" customHeight="1" x14ac:dyDescent="0.2">
      <c r="A73" s="73" t="s">
        <v>13</v>
      </c>
      <c r="B73" s="74" t="s">
        <v>58</v>
      </c>
      <c r="C73" s="4"/>
      <c r="D73" s="5"/>
      <c r="E73" s="6"/>
      <c r="F73" s="1"/>
      <c r="G73" s="4"/>
      <c r="H73" s="75"/>
      <c r="J73" s="77"/>
      <c r="K73" s="77"/>
      <c r="L73" s="77"/>
      <c r="M73" s="77"/>
      <c r="N73" s="77"/>
      <c r="O73" s="77"/>
      <c r="P73" s="77"/>
      <c r="Q73" s="77"/>
    </row>
    <row r="74" spans="1:17" s="76" customFormat="1" ht="14.1" customHeight="1" x14ac:dyDescent="0.25">
      <c r="A74" s="78" t="s">
        <v>59</v>
      </c>
      <c r="B74" s="10" t="s">
        <v>60</v>
      </c>
      <c r="C74" s="11">
        <v>1</v>
      </c>
      <c r="D74" s="12" t="s">
        <v>61</v>
      </c>
      <c r="E74" s="13"/>
      <c r="F74" s="40">
        <f>ROUND(C74*E74,2)</f>
        <v>0</v>
      </c>
      <c r="G74" s="11"/>
      <c r="H74" s="75"/>
      <c r="J74" s="77"/>
      <c r="K74" s="77"/>
      <c r="L74" s="77"/>
      <c r="M74" s="77"/>
      <c r="N74" s="77"/>
      <c r="O74" s="77"/>
      <c r="P74" s="77"/>
      <c r="Q74" s="77"/>
    </row>
    <row r="75" spans="1:17" s="76" customFormat="1" ht="14.1" customHeight="1" x14ac:dyDescent="0.25">
      <c r="A75" s="78" t="s">
        <v>62</v>
      </c>
      <c r="B75" s="10" t="s">
        <v>63</v>
      </c>
      <c r="C75" s="25">
        <v>203.17</v>
      </c>
      <c r="D75" s="26" t="s">
        <v>64</v>
      </c>
      <c r="E75" s="13"/>
      <c r="F75" s="40">
        <f>ROUND(C75*E75,2)</f>
        <v>0</v>
      </c>
      <c r="G75" s="25"/>
      <c r="H75" s="75"/>
      <c r="J75" s="77"/>
      <c r="K75" s="77"/>
      <c r="L75" s="77"/>
      <c r="M75" s="77"/>
      <c r="N75" s="77"/>
      <c r="O75" s="77"/>
      <c r="P75" s="77"/>
      <c r="Q75" s="77"/>
    </row>
    <row r="76" spans="1:17" s="76" customFormat="1" ht="14.1" customHeight="1" x14ac:dyDescent="0.25">
      <c r="A76" s="78" t="s">
        <v>65</v>
      </c>
      <c r="B76" s="10" t="s">
        <v>66</v>
      </c>
      <c r="C76" s="11">
        <v>1</v>
      </c>
      <c r="D76" s="26" t="s">
        <v>61</v>
      </c>
      <c r="E76" s="13"/>
      <c r="F76" s="40">
        <f>ROUND(C76*E76,2)</f>
        <v>0</v>
      </c>
      <c r="G76" s="60">
        <f>SUM(F74:F76)</f>
        <v>0</v>
      </c>
      <c r="H76" s="75"/>
      <c r="J76" s="77"/>
      <c r="K76" s="77"/>
      <c r="L76" s="77"/>
      <c r="M76" s="77"/>
      <c r="N76" s="77"/>
      <c r="O76" s="77"/>
      <c r="P76" s="77"/>
      <c r="Q76" s="77"/>
    </row>
    <row r="77" spans="1:17" s="76" customFormat="1" ht="14.1" customHeight="1" x14ac:dyDescent="0.2">
      <c r="A77" s="73"/>
      <c r="B77" s="74"/>
      <c r="C77" s="4"/>
      <c r="D77" s="5"/>
      <c r="E77" s="6"/>
      <c r="F77" s="1"/>
      <c r="G77" s="4"/>
      <c r="H77" s="75"/>
      <c r="J77" s="77"/>
      <c r="K77" s="77"/>
      <c r="L77" s="77"/>
      <c r="M77" s="77"/>
      <c r="N77" s="77"/>
      <c r="O77" s="77"/>
      <c r="P77" s="77"/>
      <c r="Q77" s="77"/>
    </row>
    <row r="78" spans="1:17" s="81" customFormat="1" ht="14.1" customHeight="1" x14ac:dyDescent="0.2">
      <c r="A78" s="79"/>
      <c r="B78" s="184" t="s">
        <v>67</v>
      </c>
      <c r="C78" s="184"/>
      <c r="D78" s="184"/>
      <c r="E78" s="184"/>
      <c r="F78" s="1" t="s">
        <v>26</v>
      </c>
      <c r="G78" s="60">
        <f>SUM(G76)</f>
        <v>0</v>
      </c>
      <c r="H78" s="80"/>
      <c r="I78" s="80"/>
      <c r="J78" s="80"/>
      <c r="K78" s="80"/>
    </row>
    <row r="79" spans="1:17" s="81" customFormat="1" ht="14.1" customHeight="1" x14ac:dyDescent="0.2">
      <c r="A79" s="79"/>
      <c r="B79" s="82"/>
      <c r="C79" s="83"/>
      <c r="D79" s="84"/>
      <c r="E79" s="85"/>
      <c r="F79" s="1"/>
      <c r="G79" s="2"/>
      <c r="H79" s="80"/>
      <c r="I79" s="80"/>
      <c r="J79" s="80"/>
      <c r="K79" s="80"/>
    </row>
    <row r="80" spans="1:17" ht="14.1" customHeight="1" x14ac:dyDescent="0.25">
      <c r="A80" s="70" t="s">
        <v>27</v>
      </c>
      <c r="B80" s="72" t="s">
        <v>29</v>
      </c>
    </row>
    <row r="81" spans="1:7" ht="14.1" customHeight="1" x14ac:dyDescent="0.25"/>
    <row r="82" spans="1:7" ht="14.1" customHeight="1" x14ac:dyDescent="0.25">
      <c r="A82" s="86" t="s">
        <v>15</v>
      </c>
      <c r="B82" s="87" t="s">
        <v>43</v>
      </c>
    </row>
    <row r="83" spans="1:7" ht="14.1" customHeight="1" x14ac:dyDescent="0.25">
      <c r="A83" s="88" t="s">
        <v>59</v>
      </c>
      <c r="B83" s="10" t="s">
        <v>68</v>
      </c>
      <c r="C83" s="25">
        <v>24.58</v>
      </c>
      <c r="D83" s="26" t="s">
        <v>19</v>
      </c>
      <c r="F83" s="40">
        <f t="shared" ref="F83:F98" si="6">ROUND(C83*E83,2)</f>
        <v>0</v>
      </c>
    </row>
    <row r="84" spans="1:7" ht="14.1" customHeight="1" x14ac:dyDescent="0.25">
      <c r="A84" s="88" t="s">
        <v>62</v>
      </c>
      <c r="B84" s="10" t="s">
        <v>69</v>
      </c>
      <c r="C84" s="25">
        <v>9</v>
      </c>
      <c r="D84" s="26" t="s">
        <v>70</v>
      </c>
      <c r="F84" s="40">
        <f t="shared" si="6"/>
        <v>0</v>
      </c>
    </row>
    <row r="85" spans="1:7" ht="14.1" customHeight="1" x14ac:dyDescent="0.25">
      <c r="A85" s="88" t="s">
        <v>65</v>
      </c>
      <c r="B85" s="10" t="s">
        <v>71</v>
      </c>
      <c r="C85" s="25">
        <f>22+24</f>
        <v>46</v>
      </c>
      <c r="D85" s="26" t="s">
        <v>70</v>
      </c>
      <c r="F85" s="40">
        <f t="shared" si="6"/>
        <v>0</v>
      </c>
    </row>
    <row r="86" spans="1:7" ht="14.1" customHeight="1" x14ac:dyDescent="0.25">
      <c r="A86" s="88" t="s">
        <v>72</v>
      </c>
      <c r="B86" s="10" t="s">
        <v>73</v>
      </c>
      <c r="C86" s="25">
        <v>22</v>
      </c>
      <c r="D86" s="26" t="s">
        <v>70</v>
      </c>
      <c r="F86" s="40">
        <f t="shared" si="6"/>
        <v>0</v>
      </c>
    </row>
    <row r="87" spans="1:7" ht="14.1" customHeight="1" x14ac:dyDescent="0.25">
      <c r="A87" s="88" t="s">
        <v>74</v>
      </c>
      <c r="B87" s="10" t="s">
        <v>75</v>
      </c>
      <c r="C87" s="25">
        <v>8</v>
      </c>
      <c r="D87" s="26" t="s">
        <v>70</v>
      </c>
      <c r="F87" s="40">
        <f t="shared" si="6"/>
        <v>0</v>
      </c>
    </row>
    <row r="88" spans="1:7" ht="14.1" customHeight="1" x14ac:dyDescent="0.25">
      <c r="A88" s="88" t="s">
        <v>76</v>
      </c>
      <c r="B88" s="10" t="s">
        <v>77</v>
      </c>
      <c r="C88" s="25">
        <f>24.58</f>
        <v>24.58</v>
      </c>
      <c r="D88" s="26" t="s">
        <v>19</v>
      </c>
      <c r="F88" s="40">
        <f t="shared" si="6"/>
        <v>0</v>
      </c>
    </row>
    <row r="89" spans="1:7" ht="14.1" customHeight="1" x14ac:dyDescent="0.25">
      <c r="A89" s="88" t="s">
        <v>78</v>
      </c>
      <c r="B89" s="10" t="s">
        <v>79</v>
      </c>
      <c r="C89" s="25">
        <v>10.95</v>
      </c>
      <c r="D89" s="26" t="s">
        <v>46</v>
      </c>
      <c r="F89" s="40">
        <f t="shared" si="6"/>
        <v>0</v>
      </c>
    </row>
    <row r="90" spans="1:7" ht="14.1" customHeight="1" x14ac:dyDescent="0.25">
      <c r="A90" s="88" t="s">
        <v>80</v>
      </c>
      <c r="B90" s="10" t="s">
        <v>81</v>
      </c>
      <c r="C90" s="25">
        <v>20.9</v>
      </c>
      <c r="D90" s="26" t="s">
        <v>64</v>
      </c>
      <c r="F90" s="40">
        <f t="shared" si="6"/>
        <v>0</v>
      </c>
      <c r="G90" s="25"/>
    </row>
    <row r="91" spans="1:7" ht="14.1" customHeight="1" x14ac:dyDescent="0.25">
      <c r="A91" s="88" t="s">
        <v>82</v>
      </c>
      <c r="B91" s="10" t="s">
        <v>83</v>
      </c>
      <c r="C91" s="25">
        <v>15.67</v>
      </c>
      <c r="D91" s="26" t="s">
        <v>19</v>
      </c>
      <c r="F91" s="40">
        <f t="shared" si="6"/>
        <v>0</v>
      </c>
      <c r="G91" s="25"/>
    </row>
    <row r="92" spans="1:7" ht="14.1" customHeight="1" x14ac:dyDescent="0.25">
      <c r="A92" s="88" t="s">
        <v>84</v>
      </c>
      <c r="B92" s="10" t="s">
        <v>85</v>
      </c>
      <c r="C92" s="25">
        <v>66.91</v>
      </c>
      <c r="D92" s="26" t="s">
        <v>19</v>
      </c>
      <c r="F92" s="40">
        <f t="shared" si="6"/>
        <v>0</v>
      </c>
      <c r="G92" s="25"/>
    </row>
    <row r="93" spans="1:7" ht="14.1" customHeight="1" x14ac:dyDescent="0.25">
      <c r="A93" s="88" t="s">
        <v>86</v>
      </c>
      <c r="B93" s="10" t="s">
        <v>87</v>
      </c>
      <c r="C93" s="25">
        <v>32.020000000000003</v>
      </c>
      <c r="D93" s="26" t="s">
        <v>19</v>
      </c>
      <c r="F93" s="40">
        <f t="shared" si="6"/>
        <v>0</v>
      </c>
    </row>
    <row r="94" spans="1:7" ht="14.1" customHeight="1" x14ac:dyDescent="0.25">
      <c r="A94" s="88" t="s">
        <v>88</v>
      </c>
      <c r="B94" s="10" t="s">
        <v>89</v>
      </c>
      <c r="C94" s="25">
        <v>6.5</v>
      </c>
      <c r="D94" s="26" t="s">
        <v>19</v>
      </c>
      <c r="F94" s="40">
        <f t="shared" si="6"/>
        <v>0</v>
      </c>
    </row>
    <row r="95" spans="1:7" ht="14.1" customHeight="1" x14ac:dyDescent="0.25">
      <c r="A95" s="88" t="s">
        <v>90</v>
      </c>
      <c r="B95" s="24" t="s">
        <v>91</v>
      </c>
      <c r="C95" s="25">
        <f>C96</f>
        <v>31.388500000000001</v>
      </c>
      <c r="D95" s="26" t="s">
        <v>46</v>
      </c>
      <c r="F95" s="40">
        <f t="shared" si="6"/>
        <v>0</v>
      </c>
    </row>
    <row r="96" spans="1:7" ht="14.1" customHeight="1" x14ac:dyDescent="0.25">
      <c r="A96" s="88" t="s">
        <v>92</v>
      </c>
      <c r="B96" s="24" t="s">
        <v>93</v>
      </c>
      <c r="C96" s="25">
        <f>((C88*0.15)+(C89)+(C91*0.1)+(C92*0.1)+1.25)*1.3</f>
        <v>31.388500000000001</v>
      </c>
      <c r="D96" s="26" t="s">
        <v>46</v>
      </c>
      <c r="F96" s="40">
        <f t="shared" si="6"/>
        <v>0</v>
      </c>
    </row>
    <row r="97" spans="1:7" ht="14.1" customHeight="1" x14ac:dyDescent="0.25">
      <c r="A97" s="88" t="s">
        <v>94</v>
      </c>
      <c r="B97" s="89" t="s">
        <v>95</v>
      </c>
      <c r="C97" s="25">
        <v>1</v>
      </c>
      <c r="D97" s="12" t="s">
        <v>96</v>
      </c>
      <c r="E97" s="13"/>
      <c r="F97" s="40">
        <f>ROUND(C97*E97,2)</f>
        <v>0</v>
      </c>
      <c r="G97" s="25"/>
    </row>
    <row r="98" spans="1:7" ht="14.1" customHeight="1" x14ac:dyDescent="0.25">
      <c r="A98" s="23" t="s">
        <v>97</v>
      </c>
      <c r="B98" s="10" t="s">
        <v>98</v>
      </c>
      <c r="C98" s="11">
        <f>341.36+155.12</f>
        <v>496.48</v>
      </c>
      <c r="D98" s="26" t="s">
        <v>19</v>
      </c>
      <c r="E98" s="13"/>
      <c r="F98" s="40">
        <f t="shared" si="6"/>
        <v>0</v>
      </c>
      <c r="G98" s="60">
        <f>SUM(F83:F98)</f>
        <v>0</v>
      </c>
    </row>
    <row r="99" spans="1:7" ht="14.1" customHeight="1" x14ac:dyDescent="0.25"/>
    <row r="100" spans="1:7" ht="14.1" customHeight="1" x14ac:dyDescent="0.25">
      <c r="A100" s="86" t="s">
        <v>99</v>
      </c>
      <c r="B100" s="87" t="s">
        <v>100</v>
      </c>
    </row>
    <row r="101" spans="1:7" ht="14.1" customHeight="1" x14ac:dyDescent="0.25">
      <c r="A101" s="88" t="s">
        <v>59</v>
      </c>
      <c r="B101" s="90" t="s">
        <v>101</v>
      </c>
      <c r="C101" s="25">
        <v>182.06</v>
      </c>
      <c r="D101" s="26" t="s">
        <v>46</v>
      </c>
      <c r="F101" s="40">
        <f t="shared" ref="F101:F164" si="7">ROUND(C101*E101,2)</f>
        <v>0</v>
      </c>
    </row>
    <row r="102" spans="1:7" ht="14.1" customHeight="1" x14ac:dyDescent="0.25">
      <c r="A102" s="88" t="s">
        <v>62</v>
      </c>
      <c r="B102" s="90" t="s">
        <v>102</v>
      </c>
      <c r="C102" s="25">
        <v>100.87</v>
      </c>
      <c r="D102" s="26" t="s">
        <v>46</v>
      </c>
      <c r="F102" s="40">
        <f t="shared" si="7"/>
        <v>0</v>
      </c>
    </row>
    <row r="103" spans="1:7" ht="14.1" customHeight="1" x14ac:dyDescent="0.25">
      <c r="A103" s="88" t="s">
        <v>65</v>
      </c>
      <c r="B103" s="10" t="s">
        <v>103</v>
      </c>
      <c r="C103" s="25">
        <v>105.67</v>
      </c>
      <c r="D103" s="26" t="s">
        <v>46</v>
      </c>
      <c r="F103" s="40">
        <f t="shared" si="7"/>
        <v>0</v>
      </c>
    </row>
    <row r="104" spans="1:7" ht="14.1" customHeight="1" x14ac:dyDescent="0.25">
      <c r="A104" s="88" t="s">
        <v>72</v>
      </c>
      <c r="B104" s="90" t="s">
        <v>104</v>
      </c>
      <c r="C104" s="25">
        <v>35.85</v>
      </c>
      <c r="D104" s="26" t="s">
        <v>46</v>
      </c>
      <c r="F104" s="40">
        <f t="shared" si="7"/>
        <v>0</v>
      </c>
      <c r="G104" s="60">
        <f>SUM(F101:F104)</f>
        <v>0</v>
      </c>
    </row>
    <row r="105" spans="1:7" ht="14.1" customHeight="1" x14ac:dyDescent="0.25">
      <c r="F105" s="40"/>
    </row>
    <row r="106" spans="1:7" ht="14.1" customHeight="1" x14ac:dyDescent="0.25">
      <c r="A106" s="86" t="s">
        <v>37</v>
      </c>
      <c r="B106" s="72" t="s">
        <v>105</v>
      </c>
      <c r="F106" s="40"/>
    </row>
    <row r="107" spans="1:7" ht="14.1" customHeight="1" x14ac:dyDescent="0.25">
      <c r="A107" s="88" t="s">
        <v>59</v>
      </c>
      <c r="B107" s="89" t="s">
        <v>106</v>
      </c>
      <c r="C107" s="25">
        <v>0.7</v>
      </c>
      <c r="D107" s="26" t="s">
        <v>46</v>
      </c>
      <c r="F107" s="40">
        <f t="shared" si="7"/>
        <v>0</v>
      </c>
    </row>
    <row r="108" spans="1:7" ht="14.1" customHeight="1" x14ac:dyDescent="0.25">
      <c r="A108" s="88" t="s">
        <v>62</v>
      </c>
      <c r="B108" s="89" t="s">
        <v>107</v>
      </c>
      <c r="C108" s="25">
        <v>1.1499999999999999</v>
      </c>
      <c r="D108" s="26" t="s">
        <v>46</v>
      </c>
      <c r="F108" s="40">
        <f t="shared" si="7"/>
        <v>0</v>
      </c>
    </row>
    <row r="109" spans="1:7" ht="14.1" customHeight="1" x14ac:dyDescent="0.25">
      <c r="A109" s="88" t="s">
        <v>65</v>
      </c>
      <c r="B109" s="89" t="s">
        <v>108</v>
      </c>
      <c r="C109" s="25">
        <v>0.35</v>
      </c>
      <c r="D109" s="26" t="s">
        <v>46</v>
      </c>
      <c r="F109" s="40">
        <f t="shared" si="7"/>
        <v>0</v>
      </c>
    </row>
    <row r="110" spans="1:7" ht="14.1" customHeight="1" x14ac:dyDescent="0.25">
      <c r="A110" s="88" t="s">
        <v>72</v>
      </c>
      <c r="B110" s="89" t="s">
        <v>109</v>
      </c>
      <c r="C110" s="25">
        <v>0.91</v>
      </c>
      <c r="D110" s="26" t="s">
        <v>46</v>
      </c>
      <c r="F110" s="40">
        <f t="shared" si="7"/>
        <v>0</v>
      </c>
    </row>
    <row r="111" spans="1:7" ht="14.1" customHeight="1" x14ac:dyDescent="0.25">
      <c r="A111" s="88" t="s">
        <v>74</v>
      </c>
      <c r="B111" s="89" t="s">
        <v>110</v>
      </c>
      <c r="C111" s="25">
        <v>1.07</v>
      </c>
      <c r="D111" s="26" t="s">
        <v>46</v>
      </c>
      <c r="F111" s="40">
        <f t="shared" si="7"/>
        <v>0</v>
      </c>
    </row>
    <row r="112" spans="1:7" ht="14.1" customHeight="1" x14ac:dyDescent="0.25">
      <c r="A112" s="88" t="s">
        <v>76</v>
      </c>
      <c r="B112" s="89" t="s">
        <v>111</v>
      </c>
      <c r="C112" s="25">
        <v>0.46</v>
      </c>
      <c r="D112" s="26" t="s">
        <v>46</v>
      </c>
      <c r="F112" s="40">
        <f t="shared" si="7"/>
        <v>0</v>
      </c>
    </row>
    <row r="113" spans="1:8" ht="14.1" customHeight="1" x14ac:dyDescent="0.25">
      <c r="A113" s="88" t="s">
        <v>78</v>
      </c>
      <c r="B113" s="89" t="s">
        <v>112</v>
      </c>
      <c r="C113" s="25">
        <v>4.5</v>
      </c>
      <c r="D113" s="26" t="s">
        <v>46</v>
      </c>
      <c r="F113" s="40">
        <f t="shared" si="7"/>
        <v>0</v>
      </c>
    </row>
    <row r="114" spans="1:8" ht="14.1" customHeight="1" x14ac:dyDescent="0.25">
      <c r="A114" s="88" t="s">
        <v>80</v>
      </c>
      <c r="B114" s="89" t="s">
        <v>113</v>
      </c>
      <c r="C114" s="25">
        <v>4.4400000000000004</v>
      </c>
      <c r="D114" s="26" t="s">
        <v>46</v>
      </c>
      <c r="F114" s="40">
        <f t="shared" si="7"/>
        <v>0</v>
      </c>
    </row>
    <row r="115" spans="1:8" ht="14.1" customHeight="1" x14ac:dyDescent="0.25">
      <c r="A115" s="88" t="s">
        <v>82</v>
      </c>
      <c r="B115" s="89" t="s">
        <v>114</v>
      </c>
      <c r="C115" s="25">
        <v>0.6</v>
      </c>
      <c r="D115" s="26" t="s">
        <v>46</v>
      </c>
      <c r="F115" s="40">
        <f t="shared" si="7"/>
        <v>0</v>
      </c>
    </row>
    <row r="116" spans="1:8" ht="14.1" customHeight="1" x14ac:dyDescent="0.25">
      <c r="A116" s="88" t="s">
        <v>84</v>
      </c>
      <c r="B116" s="89" t="s">
        <v>115</v>
      </c>
      <c r="C116" s="25">
        <v>1.1299999999999999</v>
      </c>
      <c r="D116" s="26" t="s">
        <v>46</v>
      </c>
      <c r="F116" s="40">
        <f t="shared" si="7"/>
        <v>0</v>
      </c>
    </row>
    <row r="117" spans="1:8" ht="14.1" customHeight="1" x14ac:dyDescent="0.25">
      <c r="A117" s="88" t="s">
        <v>86</v>
      </c>
      <c r="B117" s="3" t="s">
        <v>116</v>
      </c>
      <c r="C117" s="25">
        <v>18.88</v>
      </c>
      <c r="D117" s="26" t="s">
        <v>46</v>
      </c>
      <c r="F117" s="40">
        <f t="shared" si="7"/>
        <v>0</v>
      </c>
    </row>
    <row r="118" spans="1:8" ht="14.1" customHeight="1" x14ac:dyDescent="0.25">
      <c r="A118" s="88" t="s">
        <v>88</v>
      </c>
      <c r="B118" s="3" t="s">
        <v>117</v>
      </c>
      <c r="C118" s="25">
        <v>1.46</v>
      </c>
      <c r="D118" s="26" t="s">
        <v>46</v>
      </c>
      <c r="F118" s="40">
        <f t="shared" si="7"/>
        <v>0</v>
      </c>
    </row>
    <row r="119" spans="1:8" ht="14.1" customHeight="1" x14ac:dyDescent="0.25">
      <c r="A119" s="88" t="s">
        <v>90</v>
      </c>
      <c r="B119" s="3" t="s">
        <v>118</v>
      </c>
      <c r="C119" s="25">
        <v>2.74</v>
      </c>
      <c r="D119" s="26" t="s">
        <v>46</v>
      </c>
      <c r="F119" s="40">
        <f t="shared" si="7"/>
        <v>0</v>
      </c>
    </row>
    <row r="120" spans="1:8" ht="14.1" customHeight="1" x14ac:dyDescent="0.25">
      <c r="A120" s="88" t="s">
        <v>92</v>
      </c>
      <c r="B120" s="3" t="s">
        <v>119</v>
      </c>
      <c r="C120" s="25">
        <v>0.56000000000000005</v>
      </c>
      <c r="D120" s="26" t="s">
        <v>46</v>
      </c>
      <c r="F120" s="40">
        <f t="shared" si="7"/>
        <v>0</v>
      </c>
    </row>
    <row r="121" spans="1:8" ht="14.1" customHeight="1" x14ac:dyDescent="0.25">
      <c r="A121" s="23" t="s">
        <v>120</v>
      </c>
      <c r="B121" s="3" t="s">
        <v>121</v>
      </c>
      <c r="C121" s="25">
        <v>5.81</v>
      </c>
      <c r="D121" s="26" t="s">
        <v>46</v>
      </c>
      <c r="F121" s="40">
        <f t="shared" si="7"/>
        <v>0</v>
      </c>
      <c r="G121" s="25"/>
    </row>
    <row r="122" spans="1:8" ht="14.1" customHeight="1" x14ac:dyDescent="0.25">
      <c r="A122" s="88" t="s">
        <v>94</v>
      </c>
      <c r="B122" s="3" t="s">
        <v>122</v>
      </c>
      <c r="C122" s="25">
        <v>0.09</v>
      </c>
      <c r="D122" s="26" t="s">
        <v>46</v>
      </c>
      <c r="F122" s="40">
        <f t="shared" si="7"/>
        <v>0</v>
      </c>
      <c r="G122" s="25"/>
      <c r="H122" s="91"/>
    </row>
    <row r="123" spans="1:8" ht="14.1" customHeight="1" x14ac:dyDescent="0.25">
      <c r="A123" s="88" t="s">
        <v>97</v>
      </c>
      <c r="B123" s="92" t="s">
        <v>123</v>
      </c>
      <c r="C123" s="25">
        <v>0.63</v>
      </c>
      <c r="D123" s="26" t="s">
        <v>46</v>
      </c>
      <c r="F123" s="40">
        <f t="shared" si="7"/>
        <v>0</v>
      </c>
    </row>
    <row r="124" spans="1:8" ht="14.1" customHeight="1" x14ac:dyDescent="0.25">
      <c r="A124" s="88" t="s">
        <v>124</v>
      </c>
      <c r="B124" s="92" t="s">
        <v>125</v>
      </c>
      <c r="C124" s="25">
        <v>1.05</v>
      </c>
      <c r="D124" s="26" t="s">
        <v>46</v>
      </c>
      <c r="F124" s="40">
        <f t="shared" si="7"/>
        <v>0</v>
      </c>
    </row>
    <row r="125" spans="1:8" ht="14.1" customHeight="1" x14ac:dyDescent="0.25">
      <c r="A125" s="88" t="s">
        <v>126</v>
      </c>
      <c r="B125" s="92" t="s">
        <v>127</v>
      </c>
      <c r="C125" s="25">
        <v>0.45</v>
      </c>
      <c r="D125" s="26" t="s">
        <v>46</v>
      </c>
      <c r="F125" s="40">
        <f t="shared" si="7"/>
        <v>0</v>
      </c>
    </row>
    <row r="126" spans="1:8" ht="14.1" customHeight="1" x14ac:dyDescent="0.25">
      <c r="A126" s="88" t="s">
        <v>128</v>
      </c>
      <c r="B126" s="92" t="s">
        <v>129</v>
      </c>
      <c r="C126" s="25">
        <v>0.42</v>
      </c>
      <c r="D126" s="26" t="s">
        <v>46</v>
      </c>
      <c r="F126" s="40">
        <f t="shared" si="7"/>
        <v>0</v>
      </c>
    </row>
    <row r="127" spans="1:8" ht="14.1" customHeight="1" x14ac:dyDescent="0.25">
      <c r="A127" s="88" t="s">
        <v>130</v>
      </c>
      <c r="B127" s="92" t="s">
        <v>131</v>
      </c>
      <c r="C127" s="25">
        <v>3.25</v>
      </c>
      <c r="D127" s="26" t="s">
        <v>46</v>
      </c>
      <c r="F127" s="40">
        <f t="shared" si="7"/>
        <v>0</v>
      </c>
      <c r="G127" s="25"/>
    </row>
    <row r="128" spans="1:8" ht="14.1" customHeight="1" x14ac:dyDescent="0.25">
      <c r="A128" s="88" t="s">
        <v>132</v>
      </c>
      <c r="B128" s="92" t="s">
        <v>133</v>
      </c>
      <c r="C128" s="25">
        <v>0.83</v>
      </c>
      <c r="D128" s="26" t="s">
        <v>46</v>
      </c>
      <c r="F128" s="40">
        <f t="shared" si="7"/>
        <v>0</v>
      </c>
    </row>
    <row r="129" spans="1:8" ht="14.1" customHeight="1" x14ac:dyDescent="0.25">
      <c r="A129" s="88" t="s">
        <v>134</v>
      </c>
      <c r="B129" s="92" t="s">
        <v>135</v>
      </c>
      <c r="C129" s="25">
        <v>2.12</v>
      </c>
      <c r="D129" s="26" t="s">
        <v>46</v>
      </c>
      <c r="E129" s="93"/>
      <c r="F129" s="40">
        <f t="shared" si="7"/>
        <v>0</v>
      </c>
    </row>
    <row r="130" spans="1:8" ht="14.1" customHeight="1" x14ac:dyDescent="0.25">
      <c r="A130" s="88" t="s">
        <v>136</v>
      </c>
      <c r="B130" s="92" t="s">
        <v>137</v>
      </c>
      <c r="C130" s="25">
        <v>1</v>
      </c>
      <c r="D130" s="26" t="s">
        <v>46</v>
      </c>
      <c r="F130" s="40">
        <f t="shared" si="7"/>
        <v>0</v>
      </c>
    </row>
    <row r="131" spans="1:8" ht="14.1" customHeight="1" x14ac:dyDescent="0.25">
      <c r="A131" s="88" t="s">
        <v>138</v>
      </c>
      <c r="B131" s="10" t="s">
        <v>139</v>
      </c>
      <c r="C131" s="25">
        <v>0.71</v>
      </c>
      <c r="D131" s="26" t="s">
        <v>46</v>
      </c>
      <c r="F131" s="40">
        <f t="shared" si="7"/>
        <v>0</v>
      </c>
      <c r="G131" s="25"/>
      <c r="H131" s="91"/>
    </row>
    <row r="132" spans="1:8" ht="14.1" customHeight="1" x14ac:dyDescent="0.25">
      <c r="A132" s="88" t="s">
        <v>140</v>
      </c>
      <c r="B132" s="10" t="s">
        <v>141</v>
      </c>
      <c r="C132" s="25">
        <v>0.24</v>
      </c>
      <c r="D132" s="26" t="s">
        <v>46</v>
      </c>
      <c r="F132" s="40">
        <f t="shared" si="7"/>
        <v>0</v>
      </c>
      <c r="G132" s="25"/>
      <c r="H132" s="91"/>
    </row>
    <row r="133" spans="1:8" ht="14.1" customHeight="1" x14ac:dyDescent="0.25">
      <c r="A133" s="88" t="s">
        <v>142</v>
      </c>
      <c r="B133" s="10" t="s">
        <v>143</v>
      </c>
      <c r="C133" s="25">
        <v>0.24</v>
      </c>
      <c r="D133" s="26" t="s">
        <v>46</v>
      </c>
      <c r="F133" s="40">
        <f t="shared" si="7"/>
        <v>0</v>
      </c>
      <c r="G133" s="25"/>
      <c r="H133" s="91"/>
    </row>
    <row r="134" spans="1:8" ht="14.1" customHeight="1" x14ac:dyDescent="0.25">
      <c r="A134" s="88" t="s">
        <v>144</v>
      </c>
      <c r="B134" s="10" t="s">
        <v>145</v>
      </c>
      <c r="C134" s="25">
        <v>0.18</v>
      </c>
      <c r="D134" s="26" t="s">
        <v>46</v>
      </c>
      <c r="F134" s="40">
        <f t="shared" si="7"/>
        <v>0</v>
      </c>
      <c r="G134" s="25"/>
      <c r="H134" s="91"/>
    </row>
    <row r="135" spans="1:8" ht="14.1" customHeight="1" x14ac:dyDescent="0.25">
      <c r="A135" s="88" t="s">
        <v>146</v>
      </c>
      <c r="B135" s="10" t="s">
        <v>147</v>
      </c>
      <c r="C135" s="25">
        <v>0.41</v>
      </c>
      <c r="D135" s="26" t="s">
        <v>46</v>
      </c>
      <c r="F135" s="40">
        <f t="shared" si="7"/>
        <v>0</v>
      </c>
      <c r="G135" s="25"/>
      <c r="H135" s="91"/>
    </row>
    <row r="136" spans="1:8" ht="14.1" customHeight="1" x14ac:dyDescent="0.25">
      <c r="A136" s="88" t="s">
        <v>148</v>
      </c>
      <c r="B136" s="10" t="s">
        <v>149</v>
      </c>
      <c r="C136" s="25">
        <v>0.21</v>
      </c>
      <c r="D136" s="26" t="s">
        <v>46</v>
      </c>
      <c r="F136" s="40">
        <f t="shared" si="7"/>
        <v>0</v>
      </c>
      <c r="G136" s="25"/>
      <c r="H136" s="91"/>
    </row>
    <row r="137" spans="1:8" ht="14.1" customHeight="1" x14ac:dyDescent="0.25">
      <c r="A137" s="88" t="s">
        <v>150</v>
      </c>
      <c r="B137" s="10" t="s">
        <v>151</v>
      </c>
      <c r="C137" s="25">
        <v>0.15</v>
      </c>
      <c r="D137" s="26" t="s">
        <v>46</v>
      </c>
      <c r="F137" s="40">
        <f t="shared" si="7"/>
        <v>0</v>
      </c>
      <c r="G137" s="25"/>
      <c r="H137" s="91"/>
    </row>
    <row r="138" spans="1:8" ht="14.1" customHeight="1" x14ac:dyDescent="0.25">
      <c r="A138" s="88" t="s">
        <v>152</v>
      </c>
      <c r="B138" s="10" t="s">
        <v>153</v>
      </c>
      <c r="C138" s="25">
        <v>0.3</v>
      </c>
      <c r="D138" s="26" t="s">
        <v>46</v>
      </c>
      <c r="F138" s="40">
        <f t="shared" si="7"/>
        <v>0</v>
      </c>
      <c r="G138" s="25"/>
      <c r="H138" s="91"/>
    </row>
    <row r="139" spans="1:8" ht="14.1" customHeight="1" x14ac:dyDescent="0.25">
      <c r="A139" s="88" t="s">
        <v>154</v>
      </c>
      <c r="B139" s="10" t="s">
        <v>155</v>
      </c>
      <c r="C139" s="25">
        <v>0.15</v>
      </c>
      <c r="D139" s="26" t="s">
        <v>46</v>
      </c>
      <c r="F139" s="40">
        <f t="shared" si="7"/>
        <v>0</v>
      </c>
      <c r="G139" s="25"/>
      <c r="H139" s="91"/>
    </row>
    <row r="140" spans="1:8" ht="14.1" customHeight="1" x14ac:dyDescent="0.25">
      <c r="A140" s="88" t="s">
        <v>156</v>
      </c>
      <c r="B140" s="10" t="s">
        <v>157</v>
      </c>
      <c r="C140" s="25">
        <v>0.06</v>
      </c>
      <c r="D140" s="26" t="s">
        <v>46</v>
      </c>
      <c r="F140" s="40">
        <f t="shared" si="7"/>
        <v>0</v>
      </c>
      <c r="G140" s="25"/>
      <c r="H140" s="91"/>
    </row>
    <row r="141" spans="1:8" ht="14.1" customHeight="1" x14ac:dyDescent="0.25">
      <c r="A141" s="88" t="s">
        <v>158</v>
      </c>
      <c r="B141" s="10" t="s">
        <v>159</v>
      </c>
      <c r="C141" s="25">
        <v>0.4</v>
      </c>
      <c r="D141" s="26" t="s">
        <v>46</v>
      </c>
      <c r="F141" s="40">
        <f t="shared" si="7"/>
        <v>0</v>
      </c>
      <c r="G141" s="25"/>
      <c r="H141" s="91"/>
    </row>
    <row r="142" spans="1:8" ht="14.1" customHeight="1" x14ac:dyDescent="0.25">
      <c r="A142" s="88" t="s">
        <v>160</v>
      </c>
      <c r="B142" s="10" t="s">
        <v>161</v>
      </c>
      <c r="C142" s="25">
        <v>4.6100000000000003</v>
      </c>
      <c r="D142" s="26" t="s">
        <v>46</v>
      </c>
      <c r="F142" s="40">
        <f t="shared" si="7"/>
        <v>0</v>
      </c>
      <c r="G142" s="25"/>
      <c r="H142" s="91"/>
    </row>
    <row r="143" spans="1:8" ht="14.1" customHeight="1" x14ac:dyDescent="0.25">
      <c r="A143" s="23" t="s">
        <v>162</v>
      </c>
      <c r="B143" s="10" t="s">
        <v>163</v>
      </c>
      <c r="C143" s="25">
        <v>0.76</v>
      </c>
      <c r="D143" s="26" t="s">
        <v>164</v>
      </c>
      <c r="F143" s="40">
        <f t="shared" si="7"/>
        <v>0</v>
      </c>
      <c r="H143" s="91"/>
    </row>
    <row r="144" spans="1:8" ht="14.1" customHeight="1" x14ac:dyDescent="0.25">
      <c r="A144" s="23" t="s">
        <v>165</v>
      </c>
      <c r="B144" s="10" t="s">
        <v>166</v>
      </c>
      <c r="C144" s="25">
        <v>2.6</v>
      </c>
      <c r="D144" s="26" t="s">
        <v>164</v>
      </c>
      <c r="F144" s="40">
        <f t="shared" si="7"/>
        <v>0</v>
      </c>
      <c r="H144" s="91"/>
    </row>
    <row r="145" spans="1:8" ht="14.1" customHeight="1" x14ac:dyDescent="0.25">
      <c r="A145" s="23" t="s">
        <v>167</v>
      </c>
      <c r="B145" s="10" t="s">
        <v>168</v>
      </c>
      <c r="C145" s="25">
        <v>2.16</v>
      </c>
      <c r="D145" s="26" t="s">
        <v>46</v>
      </c>
      <c r="F145" s="40">
        <f t="shared" si="7"/>
        <v>0</v>
      </c>
      <c r="H145" s="91"/>
    </row>
    <row r="146" spans="1:8" ht="14.1" customHeight="1" x14ac:dyDescent="0.25">
      <c r="A146" s="23" t="s">
        <v>169</v>
      </c>
      <c r="B146" s="10" t="s">
        <v>170</v>
      </c>
      <c r="C146" s="25">
        <v>1.1200000000000001</v>
      </c>
      <c r="D146" s="26" t="s">
        <v>46</v>
      </c>
      <c r="F146" s="40">
        <f t="shared" si="7"/>
        <v>0</v>
      </c>
      <c r="H146" s="91"/>
    </row>
    <row r="147" spans="1:8" ht="14.1" customHeight="1" x14ac:dyDescent="0.25">
      <c r="A147" s="23" t="s">
        <v>171</v>
      </c>
      <c r="B147" s="10" t="s">
        <v>172</v>
      </c>
      <c r="C147" s="25">
        <v>28.44</v>
      </c>
      <c r="D147" s="26" t="s">
        <v>46</v>
      </c>
      <c r="F147" s="40">
        <f t="shared" si="7"/>
        <v>0</v>
      </c>
      <c r="G147" s="25"/>
      <c r="H147" s="91"/>
    </row>
    <row r="148" spans="1:8" ht="14.1" customHeight="1" x14ac:dyDescent="0.25">
      <c r="A148" s="23" t="s">
        <v>173</v>
      </c>
      <c r="B148" s="90" t="s">
        <v>174</v>
      </c>
      <c r="C148" s="25">
        <v>162.97</v>
      </c>
      <c r="D148" s="26" t="s">
        <v>19</v>
      </c>
      <c r="F148" s="40">
        <f t="shared" si="7"/>
        <v>0</v>
      </c>
      <c r="G148" s="60">
        <f>SUM(F107:F148)</f>
        <v>0</v>
      </c>
      <c r="H148" s="91"/>
    </row>
    <row r="149" spans="1:8" ht="14.1" customHeight="1" x14ac:dyDescent="0.25">
      <c r="F149" s="40"/>
      <c r="H149" s="91"/>
    </row>
    <row r="150" spans="1:8" ht="14.1" customHeight="1" x14ac:dyDescent="0.25">
      <c r="A150" s="86" t="s">
        <v>175</v>
      </c>
      <c r="B150" s="87" t="s">
        <v>176</v>
      </c>
      <c r="F150" s="40"/>
    </row>
    <row r="151" spans="1:8" ht="32.25" customHeight="1" x14ac:dyDescent="0.25">
      <c r="A151" s="88" t="s">
        <v>59</v>
      </c>
      <c r="B151" s="94" t="s">
        <v>177</v>
      </c>
      <c r="C151" s="25">
        <v>3.3</v>
      </c>
      <c r="D151" s="26" t="s">
        <v>19</v>
      </c>
      <c r="F151" s="40">
        <f t="shared" si="7"/>
        <v>0</v>
      </c>
      <c r="G151" s="25"/>
    </row>
    <row r="152" spans="1:8" ht="30.75" customHeight="1" x14ac:dyDescent="0.25">
      <c r="A152" s="88" t="s">
        <v>62</v>
      </c>
      <c r="B152" s="94" t="s">
        <v>178</v>
      </c>
      <c r="C152" s="25">
        <v>33.770000000000003</v>
      </c>
      <c r="D152" s="26" t="s">
        <v>19</v>
      </c>
      <c r="F152" s="40">
        <f t="shared" si="7"/>
        <v>0</v>
      </c>
      <c r="G152" s="25"/>
    </row>
    <row r="153" spans="1:8" ht="29.25" customHeight="1" x14ac:dyDescent="0.25">
      <c r="A153" s="88" t="s">
        <v>65</v>
      </c>
      <c r="B153" s="94" t="s">
        <v>179</v>
      </c>
      <c r="C153" s="25">
        <v>137.27000000000001</v>
      </c>
      <c r="D153" s="26" t="s">
        <v>19</v>
      </c>
      <c r="F153" s="40">
        <f t="shared" si="7"/>
        <v>0</v>
      </c>
    </row>
    <row r="154" spans="1:8" ht="31.5" customHeight="1" x14ac:dyDescent="0.25">
      <c r="A154" s="88" t="s">
        <v>72</v>
      </c>
      <c r="B154" s="94" t="s">
        <v>180</v>
      </c>
      <c r="C154" s="25">
        <v>3.3</v>
      </c>
      <c r="D154" s="26" t="s">
        <v>19</v>
      </c>
      <c r="F154" s="40">
        <f t="shared" si="7"/>
        <v>0</v>
      </c>
    </row>
    <row r="155" spans="1:8" ht="33" customHeight="1" x14ac:dyDescent="0.25">
      <c r="A155" s="88" t="s">
        <v>74</v>
      </c>
      <c r="B155" s="94" t="s">
        <v>181</v>
      </c>
      <c r="C155" s="25">
        <v>72.16</v>
      </c>
      <c r="D155" s="26" t="s">
        <v>19</v>
      </c>
      <c r="F155" s="40">
        <f t="shared" si="7"/>
        <v>0</v>
      </c>
    </row>
    <row r="156" spans="1:8" ht="29.25" customHeight="1" x14ac:dyDescent="0.25">
      <c r="A156" s="88" t="s">
        <v>76</v>
      </c>
      <c r="B156" s="94" t="s">
        <v>182</v>
      </c>
      <c r="C156" s="25">
        <v>6.13</v>
      </c>
      <c r="D156" s="26" t="s">
        <v>19</v>
      </c>
      <c r="F156" s="40">
        <f t="shared" si="7"/>
        <v>0</v>
      </c>
      <c r="G156" s="25"/>
    </row>
    <row r="157" spans="1:8" ht="30.75" customHeight="1" x14ac:dyDescent="0.25">
      <c r="A157" s="88" t="s">
        <v>78</v>
      </c>
      <c r="B157" s="94" t="s">
        <v>183</v>
      </c>
      <c r="C157" s="25">
        <v>66.14</v>
      </c>
      <c r="D157" s="26" t="s">
        <v>19</v>
      </c>
      <c r="F157" s="40">
        <f t="shared" si="7"/>
        <v>0</v>
      </c>
      <c r="G157" s="25"/>
    </row>
    <row r="158" spans="1:8" ht="34.5" customHeight="1" x14ac:dyDescent="0.25">
      <c r="A158" s="88" t="s">
        <v>80</v>
      </c>
      <c r="B158" s="94" t="s">
        <v>184</v>
      </c>
      <c r="C158" s="25">
        <v>271.10000000000002</v>
      </c>
      <c r="D158" s="26" t="s">
        <v>19</v>
      </c>
      <c r="F158" s="40">
        <f t="shared" si="7"/>
        <v>0</v>
      </c>
      <c r="G158" s="25"/>
    </row>
    <row r="159" spans="1:8" ht="28.5" customHeight="1" x14ac:dyDescent="0.25">
      <c r="A159" s="88" t="s">
        <v>82</v>
      </c>
      <c r="B159" s="94" t="s">
        <v>185</v>
      </c>
      <c r="C159" s="25">
        <v>5.76</v>
      </c>
      <c r="D159" s="26" t="s">
        <v>19</v>
      </c>
      <c r="F159" s="40">
        <f t="shared" si="7"/>
        <v>0</v>
      </c>
    </row>
    <row r="160" spans="1:8" ht="28.5" customHeight="1" x14ac:dyDescent="0.25">
      <c r="A160" s="88" t="s">
        <v>84</v>
      </c>
      <c r="B160" s="94" t="s">
        <v>186</v>
      </c>
      <c r="C160" s="25">
        <v>94.33</v>
      </c>
      <c r="D160" s="26" t="s">
        <v>19</v>
      </c>
      <c r="F160" s="40">
        <f t="shared" si="7"/>
        <v>0</v>
      </c>
      <c r="G160" s="60">
        <f>SUM(F151:F160)</f>
        <v>0</v>
      </c>
    </row>
    <row r="161" spans="1:9" ht="14.1" customHeight="1" x14ac:dyDescent="0.25">
      <c r="A161" s="88"/>
      <c r="B161" s="10"/>
      <c r="F161" s="40"/>
    </row>
    <row r="162" spans="1:9" ht="14.1" customHeight="1" x14ac:dyDescent="0.25">
      <c r="A162" s="86" t="s">
        <v>187</v>
      </c>
      <c r="B162" s="87" t="s">
        <v>188</v>
      </c>
      <c r="F162" s="40"/>
    </row>
    <row r="163" spans="1:9" ht="14.1" customHeight="1" x14ac:dyDescent="0.25">
      <c r="A163" s="88" t="s">
        <v>59</v>
      </c>
      <c r="B163" s="95" t="s">
        <v>189</v>
      </c>
      <c r="C163" s="25">
        <v>771.53</v>
      </c>
      <c r="D163" s="26" t="s">
        <v>19</v>
      </c>
      <c r="F163" s="40">
        <f t="shared" si="7"/>
        <v>0</v>
      </c>
    </row>
    <row r="164" spans="1:9" ht="14.1" customHeight="1" x14ac:dyDescent="0.25">
      <c r="A164" s="88" t="s">
        <v>62</v>
      </c>
      <c r="B164" s="92" t="s">
        <v>190</v>
      </c>
      <c r="C164" s="25">
        <v>115.36</v>
      </c>
      <c r="D164" s="26" t="s">
        <v>19</v>
      </c>
      <c r="F164" s="40">
        <f t="shared" si="7"/>
        <v>0</v>
      </c>
    </row>
    <row r="165" spans="1:9" ht="14.1" customHeight="1" x14ac:dyDescent="0.25">
      <c r="A165" s="88" t="s">
        <v>65</v>
      </c>
      <c r="B165" s="92" t="s">
        <v>191</v>
      </c>
      <c r="C165" s="25">
        <v>375.09</v>
      </c>
      <c r="D165" s="26" t="s">
        <v>19</v>
      </c>
      <c r="F165" s="40">
        <f t="shared" ref="F165:F228" si="8">ROUND(C165*E165,2)</f>
        <v>0</v>
      </c>
    </row>
    <row r="166" spans="1:9" ht="14.1" customHeight="1" x14ac:dyDescent="0.25">
      <c r="A166" s="88" t="s">
        <v>72</v>
      </c>
      <c r="B166" s="92" t="s">
        <v>192</v>
      </c>
      <c r="C166" s="25">
        <f>C165</f>
        <v>375.09</v>
      </c>
      <c r="D166" s="26" t="s">
        <v>19</v>
      </c>
      <c r="F166" s="40">
        <f t="shared" si="8"/>
        <v>0</v>
      </c>
    </row>
    <row r="167" spans="1:9" ht="14.1" customHeight="1" x14ac:dyDescent="0.25">
      <c r="A167" s="88" t="s">
        <v>74</v>
      </c>
      <c r="B167" s="92" t="s">
        <v>193</v>
      </c>
      <c r="C167" s="25">
        <v>678.34</v>
      </c>
      <c r="D167" s="26" t="s">
        <v>19</v>
      </c>
      <c r="F167" s="40">
        <f t="shared" si="8"/>
        <v>0</v>
      </c>
      <c r="G167" s="60">
        <f>SUM(F163:F167)</f>
        <v>0</v>
      </c>
    </row>
    <row r="168" spans="1:9" ht="14.1" customHeight="1" x14ac:dyDescent="0.25">
      <c r="B168" s="92"/>
      <c r="F168" s="40"/>
    </row>
    <row r="169" spans="1:9" ht="14.1" customHeight="1" x14ac:dyDescent="0.25">
      <c r="A169" s="96" t="s">
        <v>194</v>
      </c>
      <c r="B169" s="97" t="s">
        <v>195</v>
      </c>
      <c r="C169" s="11"/>
      <c r="D169" s="12"/>
      <c r="E169" s="13"/>
      <c r="F169" s="40"/>
      <c r="G169" s="4"/>
    </row>
    <row r="170" spans="1:9" ht="30" customHeight="1" x14ac:dyDescent="0.25">
      <c r="A170" s="98" t="s">
        <v>59</v>
      </c>
      <c r="B170" s="10" t="s">
        <v>196</v>
      </c>
      <c r="C170" s="11">
        <v>9.9499999999999993</v>
      </c>
      <c r="D170" s="12" t="s">
        <v>19</v>
      </c>
      <c r="E170" s="13"/>
      <c r="F170" s="40">
        <f t="shared" si="8"/>
        <v>0</v>
      </c>
      <c r="G170" s="4"/>
    </row>
    <row r="171" spans="1:9" ht="14.1" customHeight="1" x14ac:dyDescent="0.25">
      <c r="A171" s="98" t="s">
        <v>62</v>
      </c>
      <c r="B171" s="10" t="s">
        <v>197</v>
      </c>
      <c r="C171" s="11">
        <v>2</v>
      </c>
      <c r="D171" s="12" t="s">
        <v>61</v>
      </c>
      <c r="E171" s="13"/>
      <c r="F171" s="40">
        <f t="shared" si="8"/>
        <v>0</v>
      </c>
      <c r="G171" s="60">
        <f>SUM(F170:F171)</f>
        <v>0</v>
      </c>
    </row>
    <row r="172" spans="1:9" ht="14.1" customHeight="1" x14ac:dyDescent="0.25">
      <c r="A172" s="88"/>
      <c r="B172" s="10"/>
      <c r="C172" s="11"/>
      <c r="F172" s="40"/>
      <c r="I172" s="82"/>
    </row>
    <row r="173" spans="1:9" ht="14.1" customHeight="1" x14ac:dyDescent="0.25">
      <c r="A173" s="86" t="s">
        <v>198</v>
      </c>
      <c r="B173" s="87" t="s">
        <v>199</v>
      </c>
      <c r="F173" s="40"/>
    </row>
    <row r="174" spans="1:9" ht="14.1" customHeight="1" x14ac:dyDescent="0.25">
      <c r="A174" s="88" t="s">
        <v>59</v>
      </c>
      <c r="B174" s="92" t="s">
        <v>200</v>
      </c>
      <c r="C174" s="25">
        <v>426.21</v>
      </c>
      <c r="D174" s="26" t="s">
        <v>19</v>
      </c>
      <c r="F174" s="40">
        <f t="shared" si="8"/>
        <v>0</v>
      </c>
    </row>
    <row r="175" spans="1:9" ht="14.1" customHeight="1" x14ac:dyDescent="0.25">
      <c r="A175" s="88" t="s">
        <v>62</v>
      </c>
      <c r="B175" s="92" t="s">
        <v>201</v>
      </c>
      <c r="C175" s="25">
        <v>49.43</v>
      </c>
      <c r="D175" s="26" t="s">
        <v>64</v>
      </c>
      <c r="F175" s="40">
        <f t="shared" si="8"/>
        <v>0</v>
      </c>
      <c r="G175" s="25"/>
    </row>
    <row r="176" spans="1:9" ht="27.75" customHeight="1" x14ac:dyDescent="0.25">
      <c r="A176" s="88" t="s">
        <v>65</v>
      </c>
      <c r="B176" s="92" t="s">
        <v>202</v>
      </c>
      <c r="C176" s="25">
        <v>54.58</v>
      </c>
      <c r="D176" s="26" t="s">
        <v>19</v>
      </c>
      <c r="F176" s="40">
        <f t="shared" si="8"/>
        <v>0</v>
      </c>
      <c r="G176" s="60">
        <f>SUM(F174:F176)</f>
        <v>0</v>
      </c>
      <c r="H176" s="99"/>
    </row>
    <row r="177" spans="1:11" ht="14.1" customHeight="1" x14ac:dyDescent="0.25">
      <c r="F177" s="40"/>
    </row>
    <row r="178" spans="1:11" ht="14.1" customHeight="1" x14ac:dyDescent="0.25">
      <c r="A178" s="100" t="s">
        <v>203</v>
      </c>
      <c r="B178" s="101" t="s">
        <v>204</v>
      </c>
      <c r="C178" s="11"/>
      <c r="D178" s="12"/>
      <c r="E178" s="13"/>
      <c r="F178" s="40"/>
      <c r="G178" s="4"/>
    </row>
    <row r="179" spans="1:11" ht="14.1" customHeight="1" x14ac:dyDescent="0.25">
      <c r="A179" s="88" t="s">
        <v>59</v>
      </c>
      <c r="B179" s="10" t="s">
        <v>205</v>
      </c>
      <c r="C179" s="11">
        <v>54.58</v>
      </c>
      <c r="D179" s="12" t="s">
        <v>19</v>
      </c>
      <c r="E179" s="13"/>
      <c r="F179" s="40">
        <f t="shared" si="8"/>
        <v>0</v>
      </c>
      <c r="G179" s="60">
        <f>SUM(F179)</f>
        <v>0</v>
      </c>
    </row>
    <row r="180" spans="1:11" ht="14.1" customHeight="1" x14ac:dyDescent="0.25">
      <c r="F180" s="40"/>
    </row>
    <row r="181" spans="1:11" ht="14.1" customHeight="1" x14ac:dyDescent="0.25">
      <c r="A181" s="100" t="s">
        <v>206</v>
      </c>
      <c r="B181" s="97" t="s">
        <v>207</v>
      </c>
      <c r="C181" s="11"/>
      <c r="D181" s="12"/>
      <c r="E181" s="13"/>
      <c r="F181" s="40"/>
      <c r="G181" s="4"/>
    </row>
    <row r="182" spans="1:11" ht="27.75" customHeight="1" x14ac:dyDescent="0.25">
      <c r="A182" s="88" t="s">
        <v>59</v>
      </c>
      <c r="B182" s="10" t="s">
        <v>208</v>
      </c>
      <c r="C182" s="11">
        <v>154.82</v>
      </c>
      <c r="D182" s="12" t="s">
        <v>19</v>
      </c>
      <c r="E182" s="13"/>
      <c r="F182" s="40">
        <f t="shared" si="8"/>
        <v>0</v>
      </c>
      <c r="G182" s="60">
        <f>SUM(F182:F182)</f>
        <v>0</v>
      </c>
    </row>
    <row r="183" spans="1:11" ht="14.1" customHeight="1" x14ac:dyDescent="0.25">
      <c r="B183" s="92"/>
      <c r="F183" s="40"/>
      <c r="G183" s="25"/>
      <c r="I183" s="102"/>
    </row>
    <row r="184" spans="1:11" s="81" customFormat="1" ht="14.1" customHeight="1" x14ac:dyDescent="0.25">
      <c r="A184" s="96" t="s">
        <v>209</v>
      </c>
      <c r="B184" s="192" t="s">
        <v>210</v>
      </c>
      <c r="C184" s="192"/>
      <c r="D184" s="26"/>
      <c r="E184" s="27"/>
      <c r="F184" s="40"/>
      <c r="G184" s="2"/>
      <c r="H184" s="80"/>
      <c r="I184" s="80"/>
      <c r="J184" s="80"/>
      <c r="K184" s="80"/>
    </row>
    <row r="185" spans="1:11" s="81" customFormat="1" ht="26.25" customHeight="1" x14ac:dyDescent="0.25">
      <c r="A185" s="88" t="s">
        <v>59</v>
      </c>
      <c r="B185" s="102" t="s">
        <v>211</v>
      </c>
      <c r="C185" s="25">
        <f>27.95+20.8</f>
        <v>48.75</v>
      </c>
      <c r="D185" s="26" t="s">
        <v>64</v>
      </c>
      <c r="E185" s="27"/>
      <c r="F185" s="40">
        <f t="shared" si="8"/>
        <v>0</v>
      </c>
      <c r="G185" s="25"/>
      <c r="H185" s="80"/>
      <c r="I185" s="80"/>
      <c r="J185" s="80"/>
      <c r="K185" s="80"/>
    </row>
    <row r="186" spans="1:11" ht="14.25" customHeight="1" x14ac:dyDescent="0.25">
      <c r="A186" s="88" t="s">
        <v>62</v>
      </c>
      <c r="B186" s="102" t="s">
        <v>212</v>
      </c>
      <c r="C186" s="25">
        <v>5.96</v>
      </c>
      <c r="D186" s="26" t="s">
        <v>19</v>
      </c>
      <c r="F186" s="40">
        <f t="shared" si="8"/>
        <v>0</v>
      </c>
    </row>
    <row r="187" spans="1:11" ht="27.75" customHeight="1" x14ac:dyDescent="0.25">
      <c r="A187" s="88" t="s">
        <v>65</v>
      </c>
      <c r="B187" s="24" t="s">
        <v>213</v>
      </c>
      <c r="C187" s="25">
        <v>21.95</v>
      </c>
      <c r="D187" s="26" t="s">
        <v>64</v>
      </c>
      <c r="F187" s="40">
        <f t="shared" si="8"/>
        <v>0</v>
      </c>
      <c r="G187" s="60">
        <f>SUM(F185:F187)</f>
        <v>0</v>
      </c>
    </row>
    <row r="188" spans="1:11" ht="14.1" customHeight="1" x14ac:dyDescent="0.25">
      <c r="A188" s="88"/>
      <c r="F188" s="40"/>
    </row>
    <row r="189" spans="1:11" ht="14.1" customHeight="1" x14ac:dyDescent="0.25">
      <c r="A189" s="86" t="s">
        <v>214</v>
      </c>
      <c r="B189" s="87" t="s">
        <v>215</v>
      </c>
      <c r="F189" s="40"/>
    </row>
    <row r="190" spans="1:11" ht="62.25" customHeight="1" x14ac:dyDescent="0.25">
      <c r="A190" s="88" t="s">
        <v>59</v>
      </c>
      <c r="B190" s="10" t="s">
        <v>216</v>
      </c>
      <c r="C190" s="11">
        <f>1.38*2.1</f>
        <v>2.8979999999999997</v>
      </c>
      <c r="D190" s="12" t="s">
        <v>19</v>
      </c>
      <c r="E190" s="13"/>
      <c r="F190" s="40">
        <f t="shared" si="8"/>
        <v>0</v>
      </c>
      <c r="G190" s="4"/>
    </row>
    <row r="191" spans="1:11" ht="30.75" customHeight="1" x14ac:dyDescent="0.25">
      <c r="A191" s="88" t="s">
        <v>62</v>
      </c>
      <c r="B191" s="10" t="s">
        <v>217</v>
      </c>
      <c r="C191" s="11">
        <v>1</v>
      </c>
      <c r="D191" s="12" t="s">
        <v>19</v>
      </c>
      <c r="E191" s="13"/>
      <c r="F191" s="40">
        <f t="shared" si="8"/>
        <v>0</v>
      </c>
      <c r="G191" s="4"/>
    </row>
    <row r="192" spans="1:11" ht="60" customHeight="1" x14ac:dyDescent="0.25">
      <c r="A192" s="88" t="s">
        <v>65</v>
      </c>
      <c r="B192" s="10" t="s">
        <v>218</v>
      </c>
      <c r="C192" s="11">
        <f>1.48*2.74</f>
        <v>4.0552000000000001</v>
      </c>
      <c r="D192" s="12" t="s">
        <v>19</v>
      </c>
      <c r="E192" s="13"/>
      <c r="F192" s="40">
        <f t="shared" si="8"/>
        <v>0</v>
      </c>
      <c r="G192" s="4"/>
    </row>
    <row r="193" spans="1:8" ht="62.25" customHeight="1" x14ac:dyDescent="0.25">
      <c r="A193" s="88" t="s">
        <v>72</v>
      </c>
      <c r="B193" s="10" t="s">
        <v>219</v>
      </c>
      <c r="C193" s="11">
        <v>2.74</v>
      </c>
      <c r="D193" s="12" t="s">
        <v>19</v>
      </c>
      <c r="E193" s="13"/>
      <c r="F193" s="40">
        <f t="shared" si="8"/>
        <v>0</v>
      </c>
      <c r="G193" s="4"/>
    </row>
    <row r="194" spans="1:8" ht="15" customHeight="1" x14ac:dyDescent="0.25">
      <c r="A194" s="88" t="s">
        <v>74</v>
      </c>
      <c r="B194" s="10" t="s">
        <v>220</v>
      </c>
      <c r="C194" s="11">
        <v>16</v>
      </c>
      <c r="D194" s="12" t="s">
        <v>61</v>
      </c>
      <c r="E194" s="13"/>
      <c r="F194" s="40">
        <f t="shared" si="8"/>
        <v>0</v>
      </c>
      <c r="G194" s="4"/>
    </row>
    <row r="195" spans="1:8" ht="15" customHeight="1" x14ac:dyDescent="0.25">
      <c r="A195" s="88" t="s">
        <v>76</v>
      </c>
      <c r="B195" s="10" t="s">
        <v>221</v>
      </c>
      <c r="C195" s="11">
        <v>4</v>
      </c>
      <c r="D195" s="12" t="s">
        <v>61</v>
      </c>
      <c r="E195" s="13"/>
      <c r="F195" s="40">
        <f t="shared" si="8"/>
        <v>0</v>
      </c>
      <c r="G195" s="4"/>
    </row>
    <row r="196" spans="1:8" ht="15" customHeight="1" x14ac:dyDescent="0.25">
      <c r="A196" s="88" t="s">
        <v>78</v>
      </c>
      <c r="B196" s="10" t="s">
        <v>222</v>
      </c>
      <c r="C196" s="11">
        <v>14</v>
      </c>
      <c r="D196" s="12" t="s">
        <v>61</v>
      </c>
      <c r="E196" s="13"/>
      <c r="F196" s="40">
        <f t="shared" si="8"/>
        <v>0</v>
      </c>
      <c r="G196" s="4"/>
    </row>
    <row r="197" spans="1:8" ht="29.25" customHeight="1" x14ac:dyDescent="0.25">
      <c r="A197" s="23" t="s">
        <v>80</v>
      </c>
      <c r="B197" s="10" t="s">
        <v>223</v>
      </c>
      <c r="C197" s="11">
        <f>1.25*1.5</f>
        <v>1.875</v>
      </c>
      <c r="D197" s="12" t="s">
        <v>19</v>
      </c>
      <c r="E197" s="13"/>
      <c r="F197" s="40">
        <f t="shared" si="8"/>
        <v>0</v>
      </c>
      <c r="G197" s="4"/>
    </row>
    <row r="198" spans="1:8" ht="27" customHeight="1" x14ac:dyDescent="0.25">
      <c r="A198" s="23" t="s">
        <v>82</v>
      </c>
      <c r="B198" s="10" t="s">
        <v>224</v>
      </c>
      <c r="C198" s="11">
        <v>47.96</v>
      </c>
      <c r="D198" s="12" t="s">
        <v>19</v>
      </c>
      <c r="E198" s="13"/>
      <c r="F198" s="40">
        <f t="shared" si="8"/>
        <v>0</v>
      </c>
      <c r="G198" s="60">
        <f>SUM(F190:F198)</f>
        <v>0</v>
      </c>
    </row>
    <row r="199" spans="1:8" ht="14.1" customHeight="1" x14ac:dyDescent="0.25">
      <c r="A199" s="98"/>
      <c r="B199" s="10"/>
      <c r="C199" s="11"/>
      <c r="D199" s="12"/>
      <c r="E199" s="13"/>
      <c r="F199" s="40"/>
      <c r="G199" s="4"/>
    </row>
    <row r="200" spans="1:8" s="104" customFormat="1" ht="15" customHeight="1" x14ac:dyDescent="0.25">
      <c r="A200" s="96" t="s">
        <v>225</v>
      </c>
      <c r="B200" s="97" t="s">
        <v>226</v>
      </c>
      <c r="C200" s="25"/>
      <c r="D200" s="26"/>
      <c r="E200" s="27"/>
      <c r="F200" s="40"/>
      <c r="G200" s="2"/>
      <c r="H200" s="103"/>
    </row>
    <row r="201" spans="1:8" s="104" customFormat="1" ht="14.1" customHeight="1" x14ac:dyDescent="0.25">
      <c r="A201" s="98" t="s">
        <v>59</v>
      </c>
      <c r="B201" s="3" t="s">
        <v>227</v>
      </c>
      <c r="C201" s="25">
        <v>11</v>
      </c>
      <c r="D201" s="26" t="s">
        <v>61</v>
      </c>
      <c r="E201" s="27"/>
      <c r="F201" s="40">
        <f t="shared" si="8"/>
        <v>0</v>
      </c>
      <c r="G201" s="2"/>
      <c r="H201" s="103"/>
    </row>
    <row r="202" spans="1:8" s="104" customFormat="1" ht="14.1" customHeight="1" x14ac:dyDescent="0.25">
      <c r="A202" s="98" t="s">
        <v>62</v>
      </c>
      <c r="B202" s="3" t="s">
        <v>228</v>
      </c>
      <c r="C202" s="25">
        <v>9</v>
      </c>
      <c r="D202" s="26" t="s">
        <v>61</v>
      </c>
      <c r="E202" s="27"/>
      <c r="F202" s="40">
        <f t="shared" si="8"/>
        <v>0</v>
      </c>
      <c r="G202" s="2"/>
      <c r="H202" s="103"/>
    </row>
    <row r="203" spans="1:8" s="104" customFormat="1" ht="14.1" customHeight="1" x14ac:dyDescent="0.25">
      <c r="A203" s="98" t="s">
        <v>65</v>
      </c>
      <c r="B203" s="3" t="s">
        <v>229</v>
      </c>
      <c r="C203" s="25">
        <v>4</v>
      </c>
      <c r="D203" s="26" t="s">
        <v>61</v>
      </c>
      <c r="E203" s="27"/>
      <c r="F203" s="40">
        <f t="shared" si="8"/>
        <v>0</v>
      </c>
      <c r="G203" s="2"/>
      <c r="H203" s="103"/>
    </row>
    <row r="204" spans="1:8" s="104" customFormat="1" ht="14.1" customHeight="1" x14ac:dyDescent="0.25">
      <c r="A204" s="98" t="s">
        <v>72</v>
      </c>
      <c r="B204" s="3" t="s">
        <v>230</v>
      </c>
      <c r="C204" s="25">
        <v>9</v>
      </c>
      <c r="D204" s="26" t="s">
        <v>61</v>
      </c>
      <c r="E204" s="27"/>
      <c r="F204" s="40">
        <f t="shared" si="8"/>
        <v>0</v>
      </c>
      <c r="G204" s="2"/>
      <c r="H204" s="103"/>
    </row>
    <row r="205" spans="1:8" s="104" customFormat="1" ht="14.1" customHeight="1" x14ac:dyDescent="0.25">
      <c r="A205" s="98" t="s">
        <v>74</v>
      </c>
      <c r="B205" s="3" t="s">
        <v>231</v>
      </c>
      <c r="C205" s="25">
        <v>2</v>
      </c>
      <c r="D205" s="26" t="s">
        <v>61</v>
      </c>
      <c r="E205" s="27"/>
      <c r="F205" s="40">
        <f t="shared" si="8"/>
        <v>0</v>
      </c>
      <c r="G205" s="2"/>
      <c r="H205" s="103"/>
    </row>
    <row r="206" spans="1:8" s="104" customFormat="1" ht="14.1" customHeight="1" x14ac:dyDescent="0.25">
      <c r="A206" s="98" t="s">
        <v>76</v>
      </c>
      <c r="B206" s="105" t="s">
        <v>232</v>
      </c>
      <c r="C206" s="25">
        <v>1</v>
      </c>
      <c r="D206" s="26" t="s">
        <v>61</v>
      </c>
      <c r="E206" s="27"/>
      <c r="F206" s="40">
        <f t="shared" si="8"/>
        <v>0</v>
      </c>
      <c r="G206" s="2"/>
      <c r="H206" s="103"/>
    </row>
    <row r="207" spans="1:8" s="104" customFormat="1" ht="14.1" customHeight="1" x14ac:dyDescent="0.25">
      <c r="A207" s="98" t="s">
        <v>78</v>
      </c>
      <c r="B207" s="105" t="s">
        <v>233</v>
      </c>
      <c r="C207" s="25">
        <v>8</v>
      </c>
      <c r="D207" s="26" t="s">
        <v>61</v>
      </c>
      <c r="E207" s="27"/>
      <c r="F207" s="40">
        <f t="shared" si="8"/>
        <v>0</v>
      </c>
      <c r="G207" s="2"/>
      <c r="H207" s="103"/>
    </row>
    <row r="208" spans="1:8" s="104" customFormat="1" ht="14.1" customHeight="1" x14ac:dyDescent="0.25">
      <c r="A208" s="98" t="s">
        <v>80</v>
      </c>
      <c r="B208" s="105" t="s">
        <v>234</v>
      </c>
      <c r="C208" s="25">
        <v>8</v>
      </c>
      <c r="D208" s="26" t="s">
        <v>61</v>
      </c>
      <c r="E208" s="27"/>
      <c r="F208" s="40">
        <f t="shared" si="8"/>
        <v>0</v>
      </c>
      <c r="G208" s="2"/>
      <c r="H208" s="103"/>
    </row>
    <row r="209" spans="1:8" s="104" customFormat="1" ht="14.1" customHeight="1" x14ac:dyDescent="0.25">
      <c r="A209" s="98" t="s">
        <v>82</v>
      </c>
      <c r="B209" s="105" t="s">
        <v>235</v>
      </c>
      <c r="C209" s="25">
        <v>1</v>
      </c>
      <c r="D209" s="26" t="s">
        <v>61</v>
      </c>
      <c r="E209" s="27"/>
      <c r="F209" s="40">
        <f t="shared" si="8"/>
        <v>0</v>
      </c>
      <c r="G209" s="2"/>
      <c r="H209" s="103"/>
    </row>
    <row r="210" spans="1:8" s="104" customFormat="1" ht="14.1" customHeight="1" x14ac:dyDescent="0.25">
      <c r="A210" s="98" t="s">
        <v>84</v>
      </c>
      <c r="B210" s="105" t="s">
        <v>236</v>
      </c>
      <c r="C210" s="25">
        <v>11</v>
      </c>
      <c r="D210" s="26" t="s">
        <v>61</v>
      </c>
      <c r="E210" s="27"/>
      <c r="F210" s="40">
        <f t="shared" si="8"/>
        <v>0</v>
      </c>
      <c r="G210" s="2"/>
      <c r="H210" s="103"/>
    </row>
    <row r="211" spans="1:8" s="104" customFormat="1" ht="14.1" customHeight="1" x14ac:dyDescent="0.25">
      <c r="A211" s="98" t="s">
        <v>86</v>
      </c>
      <c r="B211" s="105" t="s">
        <v>237</v>
      </c>
      <c r="C211" s="25">
        <v>11</v>
      </c>
      <c r="D211" s="26" t="s">
        <v>61</v>
      </c>
      <c r="E211" s="27"/>
      <c r="F211" s="40">
        <f t="shared" si="8"/>
        <v>0</v>
      </c>
      <c r="G211" s="2"/>
      <c r="H211" s="103"/>
    </row>
    <row r="212" spans="1:8" s="104" customFormat="1" ht="14.1" customHeight="1" x14ac:dyDescent="0.25">
      <c r="A212" s="98" t="s">
        <v>88</v>
      </c>
      <c r="B212" s="105" t="s">
        <v>238</v>
      </c>
      <c r="C212" s="25">
        <v>11</v>
      </c>
      <c r="D212" s="26" t="s">
        <v>61</v>
      </c>
      <c r="E212" s="27"/>
      <c r="F212" s="40">
        <f t="shared" si="8"/>
        <v>0</v>
      </c>
      <c r="G212" s="2"/>
      <c r="H212" s="103"/>
    </row>
    <row r="213" spans="1:8" s="104" customFormat="1" ht="14.1" customHeight="1" x14ac:dyDescent="0.25">
      <c r="A213" s="98" t="s">
        <v>90</v>
      </c>
      <c r="B213" s="105" t="s">
        <v>239</v>
      </c>
      <c r="C213" s="25">
        <v>11</v>
      </c>
      <c r="D213" s="26" t="s">
        <v>61</v>
      </c>
      <c r="E213" s="27"/>
      <c r="F213" s="40">
        <f t="shared" si="8"/>
        <v>0</v>
      </c>
      <c r="G213" s="2"/>
      <c r="H213" s="103"/>
    </row>
    <row r="214" spans="1:8" s="104" customFormat="1" ht="14.1" customHeight="1" x14ac:dyDescent="0.25">
      <c r="A214" s="98" t="s">
        <v>92</v>
      </c>
      <c r="B214" s="105" t="s">
        <v>240</v>
      </c>
      <c r="C214" s="25">
        <v>9</v>
      </c>
      <c r="D214" s="26" t="s">
        <v>61</v>
      </c>
      <c r="E214" s="13"/>
      <c r="F214" s="40">
        <f t="shared" si="8"/>
        <v>0</v>
      </c>
      <c r="G214" s="2"/>
      <c r="H214" s="103"/>
    </row>
    <row r="215" spans="1:8" s="104" customFormat="1" ht="14.1" customHeight="1" x14ac:dyDescent="0.25">
      <c r="A215" s="98" t="s">
        <v>120</v>
      </c>
      <c r="B215" s="105" t="s">
        <v>241</v>
      </c>
      <c r="C215" s="25">
        <v>9</v>
      </c>
      <c r="D215" s="26" t="s">
        <v>61</v>
      </c>
      <c r="E215" s="13"/>
      <c r="F215" s="40">
        <f t="shared" si="8"/>
        <v>0</v>
      </c>
      <c r="G215" s="2"/>
      <c r="H215" s="103"/>
    </row>
    <row r="216" spans="1:8" s="104" customFormat="1" ht="14.1" customHeight="1" x14ac:dyDescent="0.25">
      <c r="A216" s="98" t="s">
        <v>94</v>
      </c>
      <c r="B216" s="3" t="s">
        <v>242</v>
      </c>
      <c r="C216" s="25">
        <v>21</v>
      </c>
      <c r="D216" s="26" t="s">
        <v>61</v>
      </c>
      <c r="E216" s="27"/>
      <c r="F216" s="40">
        <f t="shared" si="8"/>
        <v>0</v>
      </c>
      <c r="G216" s="2"/>
      <c r="H216" s="103"/>
    </row>
    <row r="217" spans="1:8" s="104" customFormat="1" ht="14.1" customHeight="1" x14ac:dyDescent="0.25">
      <c r="A217" s="98" t="s">
        <v>97</v>
      </c>
      <c r="B217" s="105" t="s">
        <v>243</v>
      </c>
      <c r="C217" s="25">
        <v>3</v>
      </c>
      <c r="D217" s="26" t="s">
        <v>61</v>
      </c>
      <c r="E217" s="27"/>
      <c r="F217" s="40">
        <f t="shared" si="8"/>
        <v>0</v>
      </c>
      <c r="G217" s="2"/>
      <c r="H217" s="103"/>
    </row>
    <row r="218" spans="1:8" s="104" customFormat="1" ht="14.1" customHeight="1" x14ac:dyDescent="0.25">
      <c r="A218" s="98" t="s">
        <v>124</v>
      </c>
      <c r="B218" s="105" t="s">
        <v>244</v>
      </c>
      <c r="C218" s="25">
        <v>4</v>
      </c>
      <c r="D218" s="26" t="s">
        <v>61</v>
      </c>
      <c r="E218" s="27"/>
      <c r="F218" s="40">
        <f t="shared" si="8"/>
        <v>0</v>
      </c>
      <c r="G218" s="2"/>
      <c r="H218" s="103"/>
    </row>
    <row r="219" spans="1:8" s="104" customFormat="1" ht="14.1" customHeight="1" x14ac:dyDescent="0.25">
      <c r="A219" s="98" t="s">
        <v>126</v>
      </c>
      <c r="B219" s="105" t="s">
        <v>245</v>
      </c>
      <c r="C219" s="25">
        <v>2</v>
      </c>
      <c r="D219" s="26" t="s">
        <v>61</v>
      </c>
      <c r="E219" s="27"/>
      <c r="F219" s="40">
        <f t="shared" si="8"/>
        <v>0</v>
      </c>
      <c r="G219" s="2"/>
      <c r="H219" s="103"/>
    </row>
    <row r="220" spans="1:8" s="104" customFormat="1" ht="14.1" customHeight="1" x14ac:dyDescent="0.25">
      <c r="A220" s="98" t="s">
        <v>128</v>
      </c>
      <c r="B220" s="105" t="s">
        <v>246</v>
      </c>
      <c r="C220" s="25">
        <v>11</v>
      </c>
      <c r="D220" s="26" t="s">
        <v>61</v>
      </c>
      <c r="E220" s="27"/>
      <c r="F220" s="40">
        <f t="shared" si="8"/>
        <v>0</v>
      </c>
      <c r="G220" s="2"/>
      <c r="H220" s="103"/>
    </row>
    <row r="221" spans="1:8" s="104" customFormat="1" ht="14.1" customHeight="1" x14ac:dyDescent="0.25">
      <c r="A221" s="98" t="s">
        <v>130</v>
      </c>
      <c r="B221" s="105" t="s">
        <v>247</v>
      </c>
      <c r="C221" s="25">
        <v>10.25</v>
      </c>
      <c r="D221" s="26" t="s">
        <v>64</v>
      </c>
      <c r="E221" s="13"/>
      <c r="F221" s="40">
        <f t="shared" si="8"/>
        <v>0</v>
      </c>
      <c r="G221" s="2"/>
      <c r="H221" s="103"/>
    </row>
    <row r="222" spans="1:8" s="104" customFormat="1" ht="14.1" customHeight="1" x14ac:dyDescent="0.25">
      <c r="A222" s="98" t="s">
        <v>132</v>
      </c>
      <c r="B222" s="105" t="s">
        <v>248</v>
      </c>
      <c r="C222" s="25">
        <v>14.81</v>
      </c>
      <c r="D222" s="26" t="s">
        <v>64</v>
      </c>
      <c r="E222" s="27"/>
      <c r="F222" s="40">
        <f t="shared" si="8"/>
        <v>0</v>
      </c>
      <c r="G222" s="83"/>
      <c r="H222" s="103"/>
    </row>
    <row r="223" spans="1:8" s="108" customFormat="1" ht="14.1" customHeight="1" x14ac:dyDescent="0.25">
      <c r="A223" s="106" t="s">
        <v>134</v>
      </c>
      <c r="B223" s="105" t="s">
        <v>249</v>
      </c>
      <c r="C223" s="25">
        <v>7.64</v>
      </c>
      <c r="D223" s="26" t="s">
        <v>64</v>
      </c>
      <c r="E223" s="27"/>
      <c r="F223" s="40">
        <f t="shared" si="8"/>
        <v>0</v>
      </c>
      <c r="G223" s="2"/>
      <c r="H223" s="107"/>
    </row>
    <row r="224" spans="1:8" s="104" customFormat="1" ht="14.1" customHeight="1" x14ac:dyDescent="0.25">
      <c r="A224" s="98" t="s">
        <v>136</v>
      </c>
      <c r="B224" s="109" t="s">
        <v>250</v>
      </c>
      <c r="C224" s="25">
        <v>55.81</v>
      </c>
      <c r="D224" s="110" t="s">
        <v>64</v>
      </c>
      <c r="E224" s="111"/>
      <c r="F224" s="40">
        <f t="shared" si="8"/>
        <v>0</v>
      </c>
      <c r="G224" s="2"/>
      <c r="H224" s="103"/>
    </row>
    <row r="225" spans="1:8" s="104" customFormat="1" ht="14.1" customHeight="1" x14ac:dyDescent="0.25">
      <c r="A225" s="98" t="s">
        <v>138</v>
      </c>
      <c r="B225" s="105" t="s">
        <v>251</v>
      </c>
      <c r="C225" s="25">
        <v>6</v>
      </c>
      <c r="D225" s="26" t="s">
        <v>64</v>
      </c>
      <c r="E225" s="27"/>
      <c r="F225" s="40">
        <f t="shared" si="8"/>
        <v>0</v>
      </c>
      <c r="G225" s="2"/>
      <c r="H225" s="103"/>
    </row>
    <row r="226" spans="1:8" s="104" customFormat="1" ht="14.1" customHeight="1" x14ac:dyDescent="0.25">
      <c r="A226" s="98" t="s">
        <v>140</v>
      </c>
      <c r="B226" s="105" t="s">
        <v>252</v>
      </c>
      <c r="C226" s="25">
        <v>59.81</v>
      </c>
      <c r="D226" s="26" t="s">
        <v>64</v>
      </c>
      <c r="E226" s="27"/>
      <c r="F226" s="40">
        <f t="shared" si="8"/>
        <v>0</v>
      </c>
      <c r="G226" s="2"/>
      <c r="H226" s="103"/>
    </row>
    <row r="227" spans="1:8" s="104" customFormat="1" ht="14.1" customHeight="1" x14ac:dyDescent="0.25">
      <c r="A227" s="98" t="s">
        <v>142</v>
      </c>
      <c r="B227" s="105" t="s">
        <v>253</v>
      </c>
      <c r="C227" s="25">
        <v>75.3</v>
      </c>
      <c r="D227" s="26" t="s">
        <v>64</v>
      </c>
      <c r="E227" s="27"/>
      <c r="F227" s="40">
        <f t="shared" si="8"/>
        <v>0</v>
      </c>
      <c r="G227" s="2"/>
      <c r="H227" s="103"/>
    </row>
    <row r="228" spans="1:8" s="104" customFormat="1" ht="14.1" customHeight="1" x14ac:dyDescent="0.25">
      <c r="A228" s="98" t="s">
        <v>254</v>
      </c>
      <c r="B228" s="3" t="s">
        <v>255</v>
      </c>
      <c r="C228" s="25">
        <v>1</v>
      </c>
      <c r="D228" s="26" t="s">
        <v>96</v>
      </c>
      <c r="E228" s="27"/>
      <c r="F228" s="40">
        <f t="shared" si="8"/>
        <v>0</v>
      </c>
      <c r="G228" s="2"/>
      <c r="H228" s="103"/>
    </row>
    <row r="229" spans="1:8" s="104" customFormat="1" ht="13.5" customHeight="1" x14ac:dyDescent="0.25">
      <c r="A229" s="98" t="s">
        <v>256</v>
      </c>
      <c r="B229" s="3" t="s">
        <v>257</v>
      </c>
      <c r="C229" s="25">
        <v>1</v>
      </c>
      <c r="D229" s="26" t="s">
        <v>96</v>
      </c>
      <c r="E229" s="27"/>
      <c r="F229" s="40">
        <f t="shared" ref="F229:F241" si="9">ROUND(C229*E229,2)</f>
        <v>0</v>
      </c>
      <c r="G229" s="60">
        <f>SUM(F201:F229)</f>
        <v>0</v>
      </c>
      <c r="H229" s="103"/>
    </row>
    <row r="230" spans="1:8" ht="14.1" customHeight="1" x14ac:dyDescent="0.25">
      <c r="B230" s="3"/>
      <c r="F230" s="40"/>
      <c r="G230" s="25"/>
      <c r="H230" s="91"/>
    </row>
    <row r="231" spans="1:8" ht="14.1" customHeight="1" x14ac:dyDescent="0.25">
      <c r="A231" s="96" t="s">
        <v>258</v>
      </c>
      <c r="B231" s="97" t="s">
        <v>23</v>
      </c>
      <c r="C231" s="11"/>
      <c r="D231" s="12"/>
      <c r="E231" s="13"/>
      <c r="F231" s="40"/>
      <c r="G231" s="4"/>
      <c r="H231" s="112"/>
    </row>
    <row r="232" spans="1:8" ht="15" customHeight="1" x14ac:dyDescent="0.25">
      <c r="A232" s="98" t="s">
        <v>59</v>
      </c>
      <c r="B232" s="10" t="s">
        <v>259</v>
      </c>
      <c r="C232" s="11">
        <f>182.53+1079.44</f>
        <v>1261.97</v>
      </c>
      <c r="D232" s="12" t="s">
        <v>19</v>
      </c>
      <c r="E232" s="13"/>
      <c r="F232" s="40">
        <f t="shared" si="9"/>
        <v>0</v>
      </c>
      <c r="G232" s="4"/>
      <c r="H232" s="112"/>
    </row>
    <row r="233" spans="1:8" ht="30.75" customHeight="1" x14ac:dyDescent="0.25">
      <c r="A233" s="98" t="s">
        <v>62</v>
      </c>
      <c r="B233" s="10" t="s">
        <v>260</v>
      </c>
      <c r="C233" s="25">
        <f>182.53+124.44</f>
        <v>306.97000000000003</v>
      </c>
      <c r="D233" s="12" t="s">
        <v>19</v>
      </c>
      <c r="E233" s="13"/>
      <c r="F233" s="40">
        <f t="shared" si="9"/>
        <v>0</v>
      </c>
      <c r="G233" s="25"/>
    </row>
    <row r="234" spans="1:8" ht="29.25" customHeight="1" x14ac:dyDescent="0.25">
      <c r="A234" s="98" t="s">
        <v>65</v>
      </c>
      <c r="B234" s="10" t="s">
        <v>261</v>
      </c>
      <c r="C234" s="25">
        <f>1079.44+378.35</f>
        <v>1457.79</v>
      </c>
      <c r="D234" s="12" t="s">
        <v>19</v>
      </c>
      <c r="E234" s="13"/>
      <c r="F234" s="40">
        <f t="shared" si="9"/>
        <v>0</v>
      </c>
      <c r="G234" s="60">
        <f>SUM(F232:F234)</f>
        <v>0</v>
      </c>
    </row>
    <row r="235" spans="1:8" ht="14.1" customHeight="1" x14ac:dyDescent="0.25">
      <c r="A235" s="98"/>
      <c r="B235" s="10"/>
      <c r="C235" s="11"/>
      <c r="D235" s="12"/>
      <c r="E235" s="13"/>
      <c r="F235" s="40"/>
      <c r="G235" s="4"/>
    </row>
    <row r="236" spans="1:8" ht="14.1" customHeight="1" x14ac:dyDescent="0.25">
      <c r="A236" s="113" t="s">
        <v>262</v>
      </c>
      <c r="B236" s="114" t="s">
        <v>263</v>
      </c>
      <c r="C236" s="115"/>
      <c r="D236" s="110"/>
      <c r="E236" s="93"/>
      <c r="F236" s="40"/>
    </row>
    <row r="237" spans="1:8" ht="15.75" customHeight="1" x14ac:dyDescent="0.25">
      <c r="A237" s="7" t="s">
        <v>59</v>
      </c>
      <c r="B237" s="24" t="s">
        <v>264</v>
      </c>
      <c r="C237" s="25">
        <v>45.95</v>
      </c>
      <c r="D237" s="26" t="s">
        <v>265</v>
      </c>
      <c r="F237" s="40">
        <f t="shared" si="9"/>
        <v>0</v>
      </c>
      <c r="G237" s="25"/>
    </row>
    <row r="238" spans="1:8" ht="60" x14ac:dyDescent="0.25">
      <c r="A238" s="7" t="s">
        <v>62</v>
      </c>
      <c r="B238" s="24" t="s">
        <v>266</v>
      </c>
      <c r="C238" s="25">
        <v>16.600000000000001</v>
      </c>
      <c r="D238" s="26" t="s">
        <v>64</v>
      </c>
      <c r="F238" s="40">
        <f t="shared" si="9"/>
        <v>0</v>
      </c>
    </row>
    <row r="239" spans="1:8" x14ac:dyDescent="0.25">
      <c r="A239" s="7"/>
      <c r="F239" s="40"/>
    </row>
    <row r="240" spans="1:8" x14ac:dyDescent="0.25">
      <c r="A240" s="7"/>
      <c r="F240" s="40"/>
    </row>
    <row r="241" spans="1:11" ht="30" x14ac:dyDescent="0.25">
      <c r="A241" s="7" t="s">
        <v>65</v>
      </c>
      <c r="B241" s="24" t="s">
        <v>267</v>
      </c>
      <c r="C241" s="25">
        <v>19.75</v>
      </c>
      <c r="D241" s="26" t="s">
        <v>64</v>
      </c>
      <c r="F241" s="40">
        <f t="shared" si="9"/>
        <v>0</v>
      </c>
      <c r="G241" s="60">
        <f>SUM(F237:F241)</f>
        <v>0</v>
      </c>
    </row>
    <row r="242" spans="1:11" ht="14.1" customHeight="1" x14ac:dyDescent="0.25">
      <c r="B242" s="3"/>
      <c r="G242" s="25"/>
    </row>
    <row r="243" spans="1:11" ht="14.1" customHeight="1" x14ac:dyDescent="0.2">
      <c r="A243" s="7"/>
      <c r="B243" s="184" t="s">
        <v>268</v>
      </c>
      <c r="C243" s="184"/>
      <c r="D243" s="184"/>
      <c r="E243" s="184"/>
      <c r="F243" s="1" t="s">
        <v>26</v>
      </c>
      <c r="G243" s="60">
        <f>SUM(G98:G241)</f>
        <v>0</v>
      </c>
    </row>
    <row r="244" spans="1:11" ht="14.1" customHeight="1" x14ac:dyDescent="0.25">
      <c r="B244" s="3"/>
      <c r="G244" s="25"/>
    </row>
    <row r="245" spans="1:11" ht="14.1" customHeight="1" x14ac:dyDescent="0.25">
      <c r="B245" s="3"/>
      <c r="G245" s="25"/>
    </row>
    <row r="246" spans="1:11" ht="15.75" customHeight="1" x14ac:dyDescent="0.25">
      <c r="A246" s="70" t="s">
        <v>41</v>
      </c>
      <c r="B246" s="72" t="s">
        <v>269</v>
      </c>
    </row>
    <row r="247" spans="1:11" ht="14.1" customHeight="1" x14ac:dyDescent="0.25">
      <c r="B247" s="72"/>
    </row>
    <row r="248" spans="1:11" s="81" customFormat="1" ht="14.1" customHeight="1" x14ac:dyDescent="0.2">
      <c r="A248" s="116" t="s">
        <v>15</v>
      </c>
      <c r="B248" s="72" t="s">
        <v>43</v>
      </c>
      <c r="C248" s="4"/>
      <c r="D248" s="5"/>
      <c r="E248" s="6"/>
      <c r="F248" s="1"/>
      <c r="G248" s="4"/>
      <c r="H248" s="80"/>
      <c r="I248" s="80"/>
      <c r="J248" s="80"/>
      <c r="K248" s="80"/>
    </row>
    <row r="249" spans="1:11" s="81" customFormat="1" ht="14.1" customHeight="1" x14ac:dyDescent="0.25">
      <c r="A249" s="117" t="s">
        <v>59</v>
      </c>
      <c r="B249" s="89" t="s">
        <v>95</v>
      </c>
      <c r="C249" s="25">
        <v>1</v>
      </c>
      <c r="D249" s="12" t="s">
        <v>96</v>
      </c>
      <c r="E249" s="13"/>
      <c r="F249" s="40">
        <f t="shared" ref="F249" si="10">ROUND(C249*E249,2)</f>
        <v>0</v>
      </c>
      <c r="G249" s="60">
        <f>SUM(F249:F249)</f>
        <v>0</v>
      </c>
      <c r="H249" s="80"/>
      <c r="I249" s="80"/>
      <c r="J249" s="80"/>
      <c r="K249" s="80"/>
    </row>
    <row r="250" spans="1:11" s="81" customFormat="1" ht="14.1" customHeight="1" x14ac:dyDescent="0.25">
      <c r="A250" s="118"/>
      <c r="B250" s="89"/>
      <c r="C250" s="25"/>
      <c r="D250" s="12"/>
      <c r="E250" s="13"/>
      <c r="F250" s="14"/>
      <c r="G250" s="4"/>
      <c r="H250" s="80"/>
      <c r="I250" s="80"/>
      <c r="J250" s="80"/>
      <c r="K250" s="80"/>
    </row>
    <row r="251" spans="1:11" ht="14.1" customHeight="1" x14ac:dyDescent="0.25">
      <c r="A251" s="86" t="s">
        <v>22</v>
      </c>
      <c r="B251" s="72" t="s">
        <v>105</v>
      </c>
      <c r="F251" s="14"/>
    </row>
    <row r="252" spans="1:11" ht="14.1" customHeight="1" x14ac:dyDescent="0.25">
      <c r="A252" s="88" t="s">
        <v>59</v>
      </c>
      <c r="B252" s="92" t="s">
        <v>123</v>
      </c>
      <c r="C252" s="25">
        <v>0.86</v>
      </c>
      <c r="D252" s="26" t="s">
        <v>46</v>
      </c>
      <c r="F252" s="40">
        <f t="shared" ref="F252:F273" si="11">ROUND(C252*E252,2)</f>
        <v>0</v>
      </c>
    </row>
    <row r="253" spans="1:11" ht="14.1" customHeight="1" x14ac:dyDescent="0.25">
      <c r="A253" s="88" t="s">
        <v>62</v>
      </c>
      <c r="B253" s="92" t="s">
        <v>127</v>
      </c>
      <c r="C253" s="25">
        <v>0.2</v>
      </c>
      <c r="D253" s="26" t="s">
        <v>46</v>
      </c>
      <c r="F253" s="40">
        <f t="shared" si="11"/>
        <v>0</v>
      </c>
    </row>
    <row r="254" spans="1:11" ht="14.1" customHeight="1" x14ac:dyDescent="0.25">
      <c r="A254" s="88" t="s">
        <v>65</v>
      </c>
      <c r="B254" s="92" t="s">
        <v>129</v>
      </c>
      <c r="C254" s="25">
        <v>0.38</v>
      </c>
      <c r="D254" s="26" t="s">
        <v>46</v>
      </c>
      <c r="F254" s="40">
        <f t="shared" si="11"/>
        <v>0</v>
      </c>
    </row>
    <row r="255" spans="1:11" ht="14.1" customHeight="1" x14ac:dyDescent="0.25">
      <c r="A255" s="88" t="s">
        <v>72</v>
      </c>
      <c r="B255" s="92" t="s">
        <v>131</v>
      </c>
      <c r="C255" s="25">
        <v>0.64</v>
      </c>
      <c r="D255" s="26" t="s">
        <v>46</v>
      </c>
      <c r="F255" s="40">
        <f t="shared" si="11"/>
        <v>0</v>
      </c>
      <c r="G255" s="25"/>
    </row>
    <row r="256" spans="1:11" ht="14.1" customHeight="1" x14ac:dyDescent="0.25">
      <c r="A256" s="88" t="s">
        <v>74</v>
      </c>
      <c r="B256" s="92" t="s">
        <v>270</v>
      </c>
      <c r="C256" s="25">
        <v>2.58</v>
      </c>
      <c r="D256" s="26" t="s">
        <v>46</v>
      </c>
      <c r="F256" s="40">
        <f t="shared" si="11"/>
        <v>0</v>
      </c>
      <c r="G256" s="25"/>
    </row>
    <row r="257" spans="1:8" ht="14.1" customHeight="1" x14ac:dyDescent="0.25">
      <c r="A257" s="88" t="s">
        <v>76</v>
      </c>
      <c r="B257" s="92" t="s">
        <v>271</v>
      </c>
      <c r="C257" s="25">
        <v>0.79</v>
      </c>
      <c r="D257" s="26" t="s">
        <v>46</v>
      </c>
      <c r="F257" s="40">
        <f t="shared" si="11"/>
        <v>0</v>
      </c>
      <c r="G257" s="25"/>
    </row>
    <row r="258" spans="1:8" ht="14.1" customHeight="1" x14ac:dyDescent="0.25">
      <c r="A258" s="88" t="s">
        <v>78</v>
      </c>
      <c r="B258" s="92" t="s">
        <v>272</v>
      </c>
      <c r="C258" s="25">
        <v>0.79</v>
      </c>
      <c r="D258" s="26" t="s">
        <v>46</v>
      </c>
      <c r="F258" s="40">
        <f t="shared" si="11"/>
        <v>0</v>
      </c>
      <c r="G258" s="25"/>
    </row>
    <row r="259" spans="1:8" ht="14.1" customHeight="1" x14ac:dyDescent="0.25">
      <c r="A259" s="88" t="s">
        <v>80</v>
      </c>
      <c r="B259" s="92" t="s">
        <v>133</v>
      </c>
      <c r="C259" s="25">
        <v>0.66</v>
      </c>
      <c r="D259" s="26" t="s">
        <v>46</v>
      </c>
      <c r="F259" s="40">
        <f t="shared" si="11"/>
        <v>0</v>
      </c>
    </row>
    <row r="260" spans="1:8" ht="14.1" customHeight="1" x14ac:dyDescent="0.25">
      <c r="A260" s="88" t="s">
        <v>82</v>
      </c>
      <c r="B260" s="92" t="s">
        <v>135</v>
      </c>
      <c r="C260" s="25">
        <v>1.72</v>
      </c>
      <c r="D260" s="26" t="s">
        <v>46</v>
      </c>
      <c r="E260" s="93"/>
      <c r="F260" s="40">
        <f t="shared" si="11"/>
        <v>0</v>
      </c>
    </row>
    <row r="261" spans="1:8" ht="14.1" customHeight="1" x14ac:dyDescent="0.25">
      <c r="A261" s="88" t="s">
        <v>84</v>
      </c>
      <c r="B261" s="10" t="s">
        <v>139</v>
      </c>
      <c r="C261" s="25">
        <v>0.71</v>
      </c>
      <c r="D261" s="26" t="s">
        <v>46</v>
      </c>
      <c r="F261" s="40">
        <f t="shared" si="11"/>
        <v>0</v>
      </c>
      <c r="G261" s="25"/>
      <c r="H261" s="91"/>
    </row>
    <row r="262" spans="1:8" ht="14.1" customHeight="1" x14ac:dyDescent="0.25">
      <c r="A262" s="88" t="s">
        <v>86</v>
      </c>
      <c r="B262" s="10" t="s">
        <v>141</v>
      </c>
      <c r="C262" s="25">
        <v>0.24</v>
      </c>
      <c r="D262" s="26" t="s">
        <v>46</v>
      </c>
      <c r="F262" s="40">
        <f t="shared" si="11"/>
        <v>0</v>
      </c>
      <c r="G262" s="25"/>
      <c r="H262" s="91"/>
    </row>
    <row r="263" spans="1:8" ht="14.1" customHeight="1" x14ac:dyDescent="0.25">
      <c r="A263" s="88" t="s">
        <v>88</v>
      </c>
      <c r="B263" s="10" t="s">
        <v>143</v>
      </c>
      <c r="C263" s="25">
        <v>0.24</v>
      </c>
      <c r="D263" s="26" t="s">
        <v>46</v>
      </c>
      <c r="F263" s="40">
        <f t="shared" si="11"/>
        <v>0</v>
      </c>
      <c r="G263" s="25"/>
      <c r="H263" s="91"/>
    </row>
    <row r="264" spans="1:8" ht="14.1" customHeight="1" x14ac:dyDescent="0.25">
      <c r="A264" s="88" t="s">
        <v>90</v>
      </c>
      <c r="B264" s="10" t="s">
        <v>149</v>
      </c>
      <c r="C264" s="25">
        <v>0.21</v>
      </c>
      <c r="D264" s="26" t="s">
        <v>46</v>
      </c>
      <c r="F264" s="40">
        <f t="shared" si="11"/>
        <v>0</v>
      </c>
      <c r="G264" s="25"/>
      <c r="H264" s="91"/>
    </row>
    <row r="265" spans="1:8" ht="14.1" customHeight="1" x14ac:dyDescent="0.25">
      <c r="A265" s="88" t="s">
        <v>92</v>
      </c>
      <c r="B265" s="10" t="s">
        <v>273</v>
      </c>
      <c r="C265" s="25">
        <v>16.829999999999998</v>
      </c>
      <c r="D265" s="26" t="s">
        <v>46</v>
      </c>
      <c r="F265" s="40">
        <f t="shared" si="11"/>
        <v>0</v>
      </c>
      <c r="G265" s="25"/>
      <c r="H265" s="91"/>
    </row>
    <row r="266" spans="1:8" ht="14.1" customHeight="1" x14ac:dyDescent="0.25">
      <c r="A266" s="88" t="s">
        <v>120</v>
      </c>
      <c r="B266" s="10" t="s">
        <v>274</v>
      </c>
      <c r="C266" s="25">
        <v>2.1800000000000002</v>
      </c>
      <c r="D266" s="26" t="s">
        <v>46</v>
      </c>
      <c r="F266" s="40">
        <f t="shared" si="11"/>
        <v>0</v>
      </c>
      <c r="G266" s="25"/>
      <c r="H266" s="91"/>
    </row>
    <row r="267" spans="1:8" ht="14.1" customHeight="1" x14ac:dyDescent="0.25">
      <c r="A267" s="88" t="s">
        <v>94</v>
      </c>
      <c r="B267" s="10" t="s">
        <v>275</v>
      </c>
      <c r="C267" s="25">
        <v>2.11</v>
      </c>
      <c r="D267" s="26" t="s">
        <v>46</v>
      </c>
      <c r="F267" s="40">
        <f t="shared" si="11"/>
        <v>0</v>
      </c>
      <c r="G267" s="25"/>
      <c r="H267" s="91"/>
    </row>
    <row r="268" spans="1:8" ht="14.1" customHeight="1" x14ac:dyDescent="0.25">
      <c r="A268" s="88" t="s">
        <v>97</v>
      </c>
      <c r="B268" s="10" t="s">
        <v>276</v>
      </c>
      <c r="C268" s="25">
        <v>2.46</v>
      </c>
      <c r="D268" s="26" t="s">
        <v>46</v>
      </c>
      <c r="F268" s="40">
        <f t="shared" si="11"/>
        <v>0</v>
      </c>
      <c r="G268" s="25"/>
      <c r="H268" s="91"/>
    </row>
    <row r="269" spans="1:8" ht="14.1" customHeight="1" x14ac:dyDescent="0.25">
      <c r="A269" s="88" t="s">
        <v>124</v>
      </c>
      <c r="B269" s="10" t="s">
        <v>277</v>
      </c>
      <c r="C269" s="25">
        <v>0.84</v>
      </c>
      <c r="D269" s="26" t="s">
        <v>46</v>
      </c>
      <c r="F269" s="40">
        <f t="shared" si="11"/>
        <v>0</v>
      </c>
      <c r="G269" s="25"/>
      <c r="H269" s="91"/>
    </row>
    <row r="270" spans="1:8" ht="14.1" customHeight="1" x14ac:dyDescent="0.25">
      <c r="A270" s="88" t="s">
        <v>126</v>
      </c>
      <c r="B270" s="10" t="s">
        <v>278</v>
      </c>
      <c r="C270" s="25">
        <v>0.77</v>
      </c>
      <c r="D270" s="26" t="s">
        <v>46</v>
      </c>
      <c r="F270" s="40">
        <f t="shared" si="11"/>
        <v>0</v>
      </c>
      <c r="G270" s="25"/>
      <c r="H270" s="91"/>
    </row>
    <row r="271" spans="1:8" ht="14.1" customHeight="1" x14ac:dyDescent="0.25">
      <c r="A271" s="23" t="s">
        <v>128</v>
      </c>
      <c r="B271" s="10" t="s">
        <v>163</v>
      </c>
      <c r="C271" s="25">
        <v>0.99</v>
      </c>
      <c r="D271" s="26" t="s">
        <v>164</v>
      </c>
      <c r="F271" s="40">
        <f t="shared" si="11"/>
        <v>0</v>
      </c>
      <c r="H271" s="91"/>
    </row>
    <row r="272" spans="1:8" ht="14.1" customHeight="1" x14ac:dyDescent="0.25">
      <c r="A272" s="23" t="s">
        <v>130</v>
      </c>
      <c r="B272" s="10" t="s">
        <v>279</v>
      </c>
      <c r="C272" s="25">
        <v>11.72</v>
      </c>
      <c r="D272" s="26" t="s">
        <v>46</v>
      </c>
      <c r="F272" s="40">
        <f t="shared" si="11"/>
        <v>0</v>
      </c>
      <c r="G272" s="25"/>
      <c r="H272" s="91"/>
    </row>
    <row r="273" spans="1:8" ht="14.1" customHeight="1" x14ac:dyDescent="0.25">
      <c r="A273" s="23" t="s">
        <v>132</v>
      </c>
      <c r="B273" s="10" t="s">
        <v>280</v>
      </c>
      <c r="C273" s="25">
        <v>3.73</v>
      </c>
      <c r="D273" s="26" t="s">
        <v>46</v>
      </c>
      <c r="F273" s="40">
        <f t="shared" si="11"/>
        <v>0</v>
      </c>
      <c r="G273" s="60">
        <f>SUM(F252:F273)</f>
        <v>0</v>
      </c>
      <c r="H273" s="119"/>
    </row>
    <row r="274" spans="1:8" ht="14.1" customHeight="1" x14ac:dyDescent="0.25">
      <c r="H274" s="91"/>
    </row>
    <row r="275" spans="1:8" ht="14.1" customHeight="1" x14ac:dyDescent="0.25">
      <c r="A275" s="86" t="s">
        <v>37</v>
      </c>
      <c r="B275" s="87" t="s">
        <v>176</v>
      </c>
    </row>
    <row r="276" spans="1:8" ht="33" customHeight="1" x14ac:dyDescent="0.25">
      <c r="A276" s="88" t="s">
        <v>59</v>
      </c>
      <c r="B276" s="94" t="s">
        <v>281</v>
      </c>
      <c r="C276" s="25">
        <v>10.69</v>
      </c>
      <c r="D276" s="26" t="s">
        <v>19</v>
      </c>
      <c r="F276" s="40">
        <f t="shared" ref="F276:F281" si="12">ROUND(C276*E276,2)</f>
        <v>0</v>
      </c>
      <c r="G276" s="25"/>
    </row>
    <row r="277" spans="1:8" ht="33" customHeight="1" x14ac:dyDescent="0.25">
      <c r="A277" s="88" t="s">
        <v>62</v>
      </c>
      <c r="B277" s="94" t="s">
        <v>282</v>
      </c>
      <c r="C277" s="25">
        <v>47.54</v>
      </c>
      <c r="D277" s="26" t="s">
        <v>19</v>
      </c>
      <c r="F277" s="40">
        <f t="shared" si="12"/>
        <v>0</v>
      </c>
      <c r="G277" s="25"/>
    </row>
    <row r="278" spans="1:8" ht="30.75" customHeight="1" x14ac:dyDescent="0.25">
      <c r="A278" s="88" t="s">
        <v>65</v>
      </c>
      <c r="B278" s="94" t="s">
        <v>283</v>
      </c>
      <c r="C278" s="25">
        <v>261.08</v>
      </c>
      <c r="D278" s="26" t="s">
        <v>19</v>
      </c>
      <c r="F278" s="40">
        <f t="shared" si="12"/>
        <v>0</v>
      </c>
      <c r="G278" s="25"/>
    </row>
    <row r="279" spans="1:8" ht="33" customHeight="1" x14ac:dyDescent="0.25">
      <c r="A279" s="88" t="s">
        <v>72</v>
      </c>
      <c r="B279" s="94" t="s">
        <v>284</v>
      </c>
      <c r="C279" s="25">
        <v>222.92</v>
      </c>
      <c r="D279" s="26" t="s">
        <v>19</v>
      </c>
      <c r="F279" s="40">
        <f t="shared" si="12"/>
        <v>0</v>
      </c>
    </row>
    <row r="280" spans="1:8" ht="33.75" customHeight="1" x14ac:dyDescent="0.25">
      <c r="A280" s="88" t="s">
        <v>74</v>
      </c>
      <c r="B280" s="94" t="s">
        <v>285</v>
      </c>
      <c r="C280" s="25">
        <v>214.52</v>
      </c>
      <c r="D280" s="26" t="s">
        <v>19</v>
      </c>
      <c r="F280" s="40">
        <f t="shared" si="12"/>
        <v>0</v>
      </c>
    </row>
    <row r="281" spans="1:8" ht="31.5" customHeight="1" x14ac:dyDescent="0.25">
      <c r="A281" s="88" t="s">
        <v>76</v>
      </c>
      <c r="B281" s="94" t="s">
        <v>286</v>
      </c>
      <c r="C281" s="25">
        <v>2.42</v>
      </c>
      <c r="D281" s="26" t="s">
        <v>19</v>
      </c>
      <c r="F281" s="40">
        <f t="shared" si="12"/>
        <v>0</v>
      </c>
      <c r="G281" s="60">
        <f>SUM(F276:F281)</f>
        <v>0</v>
      </c>
    </row>
    <row r="282" spans="1:8" ht="14.1" customHeight="1" x14ac:dyDescent="0.25">
      <c r="A282" s="88"/>
      <c r="B282" s="94"/>
    </row>
    <row r="283" spans="1:8" ht="14.1" customHeight="1" x14ac:dyDescent="0.25">
      <c r="A283" s="86" t="s">
        <v>175</v>
      </c>
      <c r="B283" s="87" t="s">
        <v>188</v>
      </c>
    </row>
    <row r="284" spans="1:8" ht="14.1" customHeight="1" x14ac:dyDescent="0.25">
      <c r="A284" s="88" t="s">
        <v>59</v>
      </c>
      <c r="B284" s="92" t="s">
        <v>189</v>
      </c>
      <c r="C284" s="25">
        <v>1305.4100000000001</v>
      </c>
      <c r="D284" s="26" t="s">
        <v>19</v>
      </c>
      <c r="F284" s="40">
        <f t="shared" ref="F284:F288" si="13">ROUND(C284*E284,2)</f>
        <v>0</v>
      </c>
    </row>
    <row r="285" spans="1:8" ht="14.1" customHeight="1" x14ac:dyDescent="0.25">
      <c r="A285" s="88" t="s">
        <v>62</v>
      </c>
      <c r="B285" s="92" t="s">
        <v>190</v>
      </c>
      <c r="C285" s="25">
        <v>208.09</v>
      </c>
      <c r="D285" s="26" t="s">
        <v>19</v>
      </c>
      <c r="F285" s="40">
        <f t="shared" si="13"/>
        <v>0</v>
      </c>
    </row>
    <row r="286" spans="1:8" ht="14.1" customHeight="1" x14ac:dyDescent="0.25">
      <c r="A286" s="88" t="s">
        <v>65</v>
      </c>
      <c r="B286" s="92" t="s">
        <v>191</v>
      </c>
      <c r="C286" s="25">
        <v>546.30999999999995</v>
      </c>
      <c r="D286" s="26" t="s">
        <v>19</v>
      </c>
      <c r="F286" s="40">
        <f t="shared" si="13"/>
        <v>0</v>
      </c>
    </row>
    <row r="287" spans="1:8" ht="14.1" customHeight="1" x14ac:dyDescent="0.25">
      <c r="A287" s="88" t="s">
        <v>72</v>
      </c>
      <c r="B287" s="92" t="s">
        <v>192</v>
      </c>
      <c r="C287" s="25">
        <f>C286</f>
        <v>546.30999999999995</v>
      </c>
      <c r="D287" s="26" t="s">
        <v>19</v>
      </c>
      <c r="F287" s="40">
        <f t="shared" si="13"/>
        <v>0</v>
      </c>
    </row>
    <row r="288" spans="1:8" ht="14.1" customHeight="1" x14ac:dyDescent="0.25">
      <c r="A288" s="88" t="s">
        <v>74</v>
      </c>
      <c r="B288" s="92" t="s">
        <v>193</v>
      </c>
      <c r="C288" s="25">
        <v>1039.57</v>
      </c>
      <c r="D288" s="26" t="s">
        <v>19</v>
      </c>
      <c r="F288" s="40">
        <f t="shared" si="13"/>
        <v>0</v>
      </c>
      <c r="G288" s="60">
        <f>SUM(F284:F288)</f>
        <v>0</v>
      </c>
    </row>
    <row r="289" spans="1:9" ht="14.1" customHeight="1" x14ac:dyDescent="0.25">
      <c r="A289" s="120"/>
    </row>
    <row r="290" spans="1:9" ht="14.1" customHeight="1" x14ac:dyDescent="0.25">
      <c r="A290" s="96" t="s">
        <v>187</v>
      </c>
      <c r="B290" s="97" t="s">
        <v>287</v>
      </c>
      <c r="C290" s="11"/>
      <c r="D290" s="12"/>
      <c r="E290" s="13"/>
      <c r="F290" s="14"/>
      <c r="G290" s="4"/>
    </row>
    <row r="291" spans="1:9" ht="46.5" customHeight="1" x14ac:dyDescent="0.25">
      <c r="A291" s="98" t="s">
        <v>59</v>
      </c>
      <c r="B291" s="10" t="s">
        <v>288</v>
      </c>
      <c r="C291" s="11">
        <v>128.69</v>
      </c>
      <c r="D291" s="12" t="s">
        <v>19</v>
      </c>
      <c r="E291" s="13"/>
      <c r="F291" s="40">
        <f t="shared" ref="F291:F297" si="14">ROUND(C291*E291,2)</f>
        <v>0</v>
      </c>
      <c r="G291" s="4"/>
    </row>
    <row r="292" spans="1:9" ht="15" customHeight="1" x14ac:dyDescent="0.25">
      <c r="A292" s="98" t="s">
        <v>62</v>
      </c>
      <c r="B292" s="10" t="s">
        <v>289</v>
      </c>
      <c r="C292" s="11">
        <v>50.8</v>
      </c>
      <c r="D292" s="12" t="s">
        <v>64</v>
      </c>
      <c r="E292" s="13"/>
      <c r="F292" s="40">
        <f t="shared" si="14"/>
        <v>0</v>
      </c>
      <c r="G292" s="4"/>
    </row>
    <row r="293" spans="1:9" ht="15" customHeight="1" x14ac:dyDescent="0.25">
      <c r="A293" s="98" t="s">
        <v>65</v>
      </c>
      <c r="B293" s="10" t="s">
        <v>290</v>
      </c>
      <c r="C293" s="11">
        <f>C291</f>
        <v>128.69</v>
      </c>
      <c r="D293" s="12" t="s">
        <v>19</v>
      </c>
      <c r="E293" s="13"/>
      <c r="F293" s="40">
        <f t="shared" si="14"/>
        <v>0</v>
      </c>
      <c r="G293" s="4"/>
    </row>
    <row r="294" spans="1:9" ht="28.5" customHeight="1" x14ac:dyDescent="0.25">
      <c r="A294" s="98" t="s">
        <v>72</v>
      </c>
      <c r="B294" s="10" t="s">
        <v>291</v>
      </c>
      <c r="C294" s="11">
        <v>16.68</v>
      </c>
      <c r="D294" s="12" t="s">
        <v>19</v>
      </c>
      <c r="E294" s="13"/>
      <c r="F294" s="40">
        <f t="shared" si="14"/>
        <v>0</v>
      </c>
      <c r="G294" s="4"/>
    </row>
    <row r="295" spans="1:9" ht="28.5" customHeight="1" x14ac:dyDescent="0.25">
      <c r="A295" s="98" t="s">
        <v>74</v>
      </c>
      <c r="B295" s="10" t="s">
        <v>292</v>
      </c>
      <c r="C295" s="11">
        <f>28.68+10.74</f>
        <v>39.42</v>
      </c>
      <c r="D295" s="12" t="s">
        <v>19</v>
      </c>
      <c r="E295" s="13"/>
      <c r="F295" s="40">
        <f t="shared" si="14"/>
        <v>0</v>
      </c>
      <c r="G295" s="4"/>
    </row>
    <row r="296" spans="1:9" ht="15" customHeight="1" x14ac:dyDescent="0.25">
      <c r="A296" s="98" t="s">
        <v>76</v>
      </c>
      <c r="B296" s="10" t="s">
        <v>293</v>
      </c>
      <c r="C296" s="11">
        <v>1</v>
      </c>
      <c r="D296" s="12" t="s">
        <v>61</v>
      </c>
      <c r="E296" s="13"/>
      <c r="F296" s="40">
        <f t="shared" si="14"/>
        <v>0</v>
      </c>
      <c r="G296" s="4"/>
    </row>
    <row r="297" spans="1:9" ht="15" customHeight="1" x14ac:dyDescent="0.25">
      <c r="A297" s="98" t="s">
        <v>78</v>
      </c>
      <c r="B297" s="10" t="s">
        <v>197</v>
      </c>
      <c r="C297" s="11">
        <v>1</v>
      </c>
      <c r="D297" s="12" t="s">
        <v>61</v>
      </c>
      <c r="E297" s="13"/>
      <c r="F297" s="40">
        <f t="shared" si="14"/>
        <v>0</v>
      </c>
      <c r="G297" s="60">
        <f>SUM(F291:F297)</f>
        <v>0</v>
      </c>
    </row>
    <row r="298" spans="1:9" ht="14.1" customHeight="1" x14ac:dyDescent="0.25">
      <c r="A298" s="88"/>
      <c r="B298" s="10"/>
      <c r="C298" s="11"/>
      <c r="F298" s="14"/>
      <c r="I298" s="82"/>
    </row>
    <row r="299" spans="1:9" ht="14.1" customHeight="1" x14ac:dyDescent="0.25">
      <c r="A299" s="86" t="s">
        <v>194</v>
      </c>
      <c r="B299" s="87" t="s">
        <v>199</v>
      </c>
    </row>
    <row r="300" spans="1:9" ht="15" customHeight="1" x14ac:dyDescent="0.25">
      <c r="A300" s="88" t="s">
        <v>59</v>
      </c>
      <c r="B300" s="92" t="s">
        <v>200</v>
      </c>
      <c r="C300" s="25">
        <v>300.43</v>
      </c>
      <c r="D300" s="26" t="s">
        <v>19</v>
      </c>
      <c r="F300" s="40">
        <f t="shared" ref="F300:F302" si="15">ROUND(C300*E300,2)</f>
        <v>0</v>
      </c>
    </row>
    <row r="301" spans="1:9" ht="30.75" customHeight="1" x14ac:dyDescent="0.25">
      <c r="A301" s="88" t="s">
        <v>62</v>
      </c>
      <c r="B301" s="92" t="s">
        <v>202</v>
      </c>
      <c r="C301" s="25">
        <v>44.22</v>
      </c>
      <c r="D301" s="26" t="s">
        <v>19</v>
      </c>
      <c r="F301" s="40">
        <f t="shared" si="15"/>
        <v>0</v>
      </c>
      <c r="H301" s="99"/>
    </row>
    <row r="302" spans="1:9" ht="30" customHeight="1" x14ac:dyDescent="0.25">
      <c r="A302" s="88" t="s">
        <v>65</v>
      </c>
      <c r="B302" s="92" t="s">
        <v>294</v>
      </c>
      <c r="C302" s="25">
        <v>168</v>
      </c>
      <c r="D302" s="26" t="s">
        <v>19</v>
      </c>
      <c r="F302" s="40">
        <f t="shared" si="15"/>
        <v>0</v>
      </c>
      <c r="G302" s="60">
        <f>SUM(F300:F302)</f>
        <v>0</v>
      </c>
    </row>
    <row r="303" spans="1:9" ht="14.1" customHeight="1" x14ac:dyDescent="0.25">
      <c r="A303" s="88"/>
      <c r="B303" s="92"/>
      <c r="F303" s="14"/>
      <c r="H303" s="121"/>
    </row>
    <row r="304" spans="1:9" ht="14.1" customHeight="1" x14ac:dyDescent="0.25">
      <c r="A304" s="100" t="s">
        <v>198</v>
      </c>
      <c r="B304" s="101" t="s">
        <v>204</v>
      </c>
      <c r="C304" s="11"/>
      <c r="D304" s="12"/>
      <c r="E304" s="13"/>
      <c r="G304" s="4"/>
    </row>
    <row r="305" spans="1:9" ht="14.1" customHeight="1" x14ac:dyDescent="0.25">
      <c r="A305" s="88" t="s">
        <v>59</v>
      </c>
      <c r="B305" s="10" t="s">
        <v>295</v>
      </c>
      <c r="C305" s="11">
        <v>44.22</v>
      </c>
      <c r="D305" s="12" t="s">
        <v>19</v>
      </c>
      <c r="E305" s="13"/>
      <c r="F305" s="40">
        <f t="shared" ref="F305" si="16">ROUND(C305*E305,2)</f>
        <v>0</v>
      </c>
      <c r="G305" s="60">
        <f>SUM(F305)</f>
        <v>0</v>
      </c>
    </row>
    <row r="306" spans="1:9" ht="14.1" customHeight="1" x14ac:dyDescent="0.25">
      <c r="A306" s="88"/>
      <c r="B306" s="10"/>
      <c r="D306" s="12"/>
      <c r="G306" s="4"/>
    </row>
    <row r="307" spans="1:9" ht="14.1" customHeight="1" x14ac:dyDescent="0.25">
      <c r="A307" s="100" t="s">
        <v>203</v>
      </c>
      <c r="B307" s="97" t="s">
        <v>207</v>
      </c>
      <c r="I307" s="102"/>
    </row>
    <row r="308" spans="1:9" ht="30.75" customHeight="1" x14ac:dyDescent="0.25">
      <c r="A308" s="122" t="s">
        <v>59</v>
      </c>
      <c r="B308" s="10" t="s">
        <v>296</v>
      </c>
      <c r="C308" s="11">
        <v>109.39</v>
      </c>
      <c r="D308" s="12" t="s">
        <v>19</v>
      </c>
      <c r="E308" s="13"/>
      <c r="F308" s="40">
        <f t="shared" ref="F308" si="17">ROUND(C308*E308,2)</f>
        <v>0</v>
      </c>
      <c r="G308" s="60">
        <f>SUM(F308:F308)</f>
        <v>0</v>
      </c>
      <c r="I308" s="102"/>
    </row>
    <row r="309" spans="1:9" ht="14.1" customHeight="1" x14ac:dyDescent="0.25">
      <c r="A309" s="122"/>
      <c r="B309" s="10"/>
      <c r="C309" s="11"/>
      <c r="D309" s="12"/>
      <c r="E309" s="13"/>
      <c r="F309" s="14"/>
      <c r="I309" s="102"/>
    </row>
    <row r="310" spans="1:9" ht="14.1" customHeight="1" x14ac:dyDescent="0.25">
      <c r="A310" s="86" t="s">
        <v>206</v>
      </c>
      <c r="B310" s="87" t="s">
        <v>215</v>
      </c>
    </row>
    <row r="311" spans="1:9" ht="60" x14ac:dyDescent="0.25">
      <c r="A311" s="88" t="s">
        <v>59</v>
      </c>
      <c r="B311" s="10" t="s">
        <v>216</v>
      </c>
      <c r="C311" s="11">
        <f>1.38*2.1</f>
        <v>2.8979999999999997</v>
      </c>
      <c r="D311" s="12" t="s">
        <v>19</v>
      </c>
      <c r="E311" s="13"/>
      <c r="F311" s="40">
        <f t="shared" ref="F311:F317" si="18">ROUND(C311*E311,2)</f>
        <v>0</v>
      </c>
      <c r="G311" s="4"/>
    </row>
    <row r="312" spans="1:9" ht="61.5" customHeight="1" x14ac:dyDescent="0.25">
      <c r="A312" s="88" t="s">
        <v>62</v>
      </c>
      <c r="B312" s="10" t="s">
        <v>218</v>
      </c>
      <c r="C312" s="11">
        <f>1.48*2.74</f>
        <v>4.0552000000000001</v>
      </c>
      <c r="D312" s="12" t="s">
        <v>19</v>
      </c>
      <c r="E312" s="13"/>
      <c r="F312" s="40">
        <f t="shared" si="18"/>
        <v>0</v>
      </c>
      <c r="G312" s="4"/>
    </row>
    <row r="313" spans="1:9" ht="15" customHeight="1" x14ac:dyDescent="0.25">
      <c r="A313" s="88" t="s">
        <v>65</v>
      </c>
      <c r="B313" s="10" t="s">
        <v>220</v>
      </c>
      <c r="C313" s="11">
        <v>12</v>
      </c>
      <c r="D313" s="12" t="s">
        <v>61</v>
      </c>
      <c r="E313" s="13"/>
      <c r="F313" s="40">
        <f t="shared" si="18"/>
        <v>0</v>
      </c>
      <c r="G313" s="4"/>
    </row>
    <row r="314" spans="1:9" ht="15" customHeight="1" x14ac:dyDescent="0.25">
      <c r="A314" s="88" t="s">
        <v>72</v>
      </c>
      <c r="B314" s="10" t="s">
        <v>221</v>
      </c>
      <c r="C314" s="11">
        <v>2</v>
      </c>
      <c r="D314" s="12" t="s">
        <v>61</v>
      </c>
      <c r="E314" s="13"/>
      <c r="F314" s="40">
        <f t="shared" si="18"/>
        <v>0</v>
      </c>
      <c r="G314" s="4"/>
    </row>
    <row r="315" spans="1:9" ht="15" customHeight="1" x14ac:dyDescent="0.25">
      <c r="A315" s="23" t="s">
        <v>74</v>
      </c>
      <c r="B315" s="10" t="s">
        <v>222</v>
      </c>
      <c r="C315" s="11">
        <v>14</v>
      </c>
      <c r="D315" s="12" t="s">
        <v>61</v>
      </c>
      <c r="E315" s="13"/>
      <c r="F315" s="40">
        <f t="shared" si="18"/>
        <v>0</v>
      </c>
      <c r="G315" s="4"/>
    </row>
    <row r="316" spans="1:9" ht="30" x14ac:dyDescent="0.25">
      <c r="A316" s="23" t="s">
        <v>76</v>
      </c>
      <c r="B316" s="10" t="s">
        <v>223</v>
      </c>
      <c r="C316" s="11">
        <f>1.25*1.96</f>
        <v>2.4500000000000002</v>
      </c>
      <c r="D316" s="12" t="s">
        <v>19</v>
      </c>
      <c r="E316" s="13"/>
      <c r="F316" s="40">
        <f t="shared" si="18"/>
        <v>0</v>
      </c>
      <c r="G316" s="4"/>
    </row>
    <row r="317" spans="1:9" ht="27" customHeight="1" x14ac:dyDescent="0.25">
      <c r="A317" s="23" t="s">
        <v>78</v>
      </c>
      <c r="B317" s="10" t="s">
        <v>224</v>
      </c>
      <c r="C317" s="11">
        <v>43.34</v>
      </c>
      <c r="D317" s="12" t="s">
        <v>19</v>
      </c>
      <c r="E317" s="13"/>
      <c r="F317" s="40">
        <f t="shared" si="18"/>
        <v>0</v>
      </c>
      <c r="G317" s="60">
        <f>SUM(F311:F317)</f>
        <v>0</v>
      </c>
      <c r="H317" s="99"/>
    </row>
    <row r="318" spans="1:9" ht="14.1" customHeight="1" x14ac:dyDescent="0.25">
      <c r="A318" s="106"/>
      <c r="B318" s="10"/>
      <c r="C318" s="11"/>
      <c r="D318" s="12"/>
      <c r="E318" s="13"/>
      <c r="F318" s="14"/>
      <c r="G318" s="4"/>
    </row>
    <row r="319" spans="1:9" ht="14.1" customHeight="1" x14ac:dyDescent="0.25">
      <c r="A319" s="96" t="s">
        <v>209</v>
      </c>
      <c r="B319" s="101" t="s">
        <v>297</v>
      </c>
      <c r="C319" s="11"/>
      <c r="D319" s="12"/>
      <c r="E319" s="13"/>
      <c r="F319" s="14"/>
      <c r="G319" s="4"/>
    </row>
    <row r="320" spans="1:9" ht="14.1" customHeight="1" x14ac:dyDescent="0.25">
      <c r="A320" s="98" t="s">
        <v>59</v>
      </c>
      <c r="B320" s="90" t="s">
        <v>298</v>
      </c>
      <c r="C320" s="11">
        <v>9</v>
      </c>
      <c r="D320" s="12" t="s">
        <v>61</v>
      </c>
      <c r="E320" s="13"/>
      <c r="F320" s="40">
        <f t="shared" ref="F320:F336" si="19">ROUND(C320*E320,2)</f>
        <v>0</v>
      </c>
      <c r="G320" s="4"/>
    </row>
    <row r="321" spans="1:8" ht="14.1" customHeight="1" x14ac:dyDescent="0.25">
      <c r="A321" s="98" t="s">
        <v>62</v>
      </c>
      <c r="B321" s="10" t="s">
        <v>299</v>
      </c>
      <c r="C321" s="11">
        <v>9</v>
      </c>
      <c r="D321" s="12" t="s">
        <v>61</v>
      </c>
      <c r="E321" s="13"/>
      <c r="F321" s="40">
        <f t="shared" si="19"/>
        <v>0</v>
      </c>
      <c r="G321" s="4"/>
    </row>
    <row r="322" spans="1:8" ht="14.1" customHeight="1" x14ac:dyDescent="0.25">
      <c r="A322" s="98" t="s">
        <v>65</v>
      </c>
      <c r="B322" s="90" t="s">
        <v>300</v>
      </c>
      <c r="C322" s="11">
        <v>2</v>
      </c>
      <c r="D322" s="12" t="s">
        <v>61</v>
      </c>
      <c r="E322" s="13"/>
      <c r="F322" s="40">
        <f t="shared" si="19"/>
        <v>0</v>
      </c>
      <c r="G322" s="4"/>
    </row>
    <row r="323" spans="1:8" ht="14.1" customHeight="1" x14ac:dyDescent="0.25">
      <c r="A323" s="98" t="s">
        <v>72</v>
      </c>
      <c r="B323" s="10" t="s">
        <v>301</v>
      </c>
      <c r="C323" s="11">
        <v>9</v>
      </c>
      <c r="D323" s="12" t="s">
        <v>61</v>
      </c>
      <c r="E323" s="13"/>
      <c r="F323" s="40">
        <f t="shared" si="19"/>
        <v>0</v>
      </c>
      <c r="G323" s="4"/>
    </row>
    <row r="324" spans="1:8" s="104" customFormat="1" ht="14.1" customHeight="1" x14ac:dyDescent="0.25">
      <c r="A324" s="98" t="s">
        <v>74</v>
      </c>
      <c r="B324" s="3" t="s">
        <v>231</v>
      </c>
      <c r="C324" s="25">
        <v>1</v>
      </c>
      <c r="D324" s="26" t="s">
        <v>61</v>
      </c>
      <c r="E324" s="27"/>
      <c r="F324" s="40">
        <f t="shared" si="19"/>
        <v>0</v>
      </c>
      <c r="G324" s="2"/>
      <c r="H324" s="103"/>
    </row>
    <row r="325" spans="1:8" ht="14.1" customHeight="1" x14ac:dyDescent="0.25">
      <c r="A325" s="98" t="s">
        <v>76</v>
      </c>
      <c r="B325" s="24" t="s">
        <v>302</v>
      </c>
      <c r="C325" s="11">
        <v>9</v>
      </c>
      <c r="D325" s="12" t="s">
        <v>61</v>
      </c>
      <c r="E325" s="13"/>
      <c r="F325" s="40">
        <f t="shared" si="19"/>
        <v>0</v>
      </c>
      <c r="G325" s="4"/>
    </row>
    <row r="326" spans="1:8" ht="14.1" customHeight="1" x14ac:dyDescent="0.25">
      <c r="A326" s="98" t="s">
        <v>78</v>
      </c>
      <c r="B326" s="24" t="s">
        <v>303</v>
      </c>
      <c r="C326" s="11">
        <v>1</v>
      </c>
      <c r="D326" s="12" t="s">
        <v>61</v>
      </c>
      <c r="E326" s="13"/>
      <c r="F326" s="40">
        <f t="shared" si="19"/>
        <v>0</v>
      </c>
      <c r="G326" s="4"/>
    </row>
    <row r="327" spans="1:8" ht="14.1" customHeight="1" x14ac:dyDescent="0.25">
      <c r="A327" s="98" t="s">
        <v>80</v>
      </c>
      <c r="B327" s="10" t="s">
        <v>304</v>
      </c>
      <c r="C327" s="11">
        <v>9</v>
      </c>
      <c r="D327" s="12" t="s">
        <v>61</v>
      </c>
      <c r="E327" s="13"/>
      <c r="F327" s="40">
        <f t="shared" si="19"/>
        <v>0</v>
      </c>
      <c r="G327" s="4"/>
    </row>
    <row r="328" spans="1:8" ht="14.1" customHeight="1" x14ac:dyDescent="0.25">
      <c r="A328" s="98" t="s">
        <v>82</v>
      </c>
      <c r="B328" s="10" t="s">
        <v>305</v>
      </c>
      <c r="C328" s="25">
        <v>1</v>
      </c>
      <c r="D328" s="26" t="s">
        <v>61</v>
      </c>
      <c r="F328" s="40">
        <f t="shared" si="19"/>
        <v>0</v>
      </c>
      <c r="G328" s="4"/>
      <c r="H328" s="123"/>
    </row>
    <row r="329" spans="1:8" ht="14.1" customHeight="1" x14ac:dyDescent="0.25">
      <c r="A329" s="98" t="s">
        <v>84</v>
      </c>
      <c r="B329" s="124" t="s">
        <v>306</v>
      </c>
      <c r="C329" s="11">
        <v>9</v>
      </c>
      <c r="D329" s="26" t="s">
        <v>307</v>
      </c>
      <c r="E329" s="13"/>
      <c r="F329" s="40">
        <f t="shared" si="19"/>
        <v>0</v>
      </c>
      <c r="G329" s="4"/>
      <c r="H329" s="123"/>
    </row>
    <row r="330" spans="1:8" ht="14.1" customHeight="1" x14ac:dyDescent="0.25">
      <c r="A330" s="98" t="s">
        <v>86</v>
      </c>
      <c r="B330" s="124" t="s">
        <v>308</v>
      </c>
      <c r="C330" s="11">
        <v>9</v>
      </c>
      <c r="D330" s="26" t="s">
        <v>61</v>
      </c>
      <c r="E330" s="13"/>
      <c r="F330" s="40">
        <f t="shared" si="19"/>
        <v>0</v>
      </c>
      <c r="G330" s="4"/>
      <c r="H330" s="123"/>
    </row>
    <row r="331" spans="1:8" ht="14.1" customHeight="1" x14ac:dyDescent="0.25">
      <c r="A331" s="98" t="s">
        <v>88</v>
      </c>
      <c r="B331" s="124" t="s">
        <v>309</v>
      </c>
      <c r="C331" s="11">
        <v>9</v>
      </c>
      <c r="D331" s="26" t="s">
        <v>61</v>
      </c>
      <c r="E331" s="13"/>
      <c r="F331" s="40">
        <f t="shared" si="19"/>
        <v>0</v>
      </c>
      <c r="G331" s="25"/>
      <c r="H331" s="123"/>
    </row>
    <row r="332" spans="1:8" ht="14.1" customHeight="1" x14ac:dyDescent="0.25">
      <c r="A332" s="98" t="s">
        <v>90</v>
      </c>
      <c r="B332" s="92" t="s">
        <v>239</v>
      </c>
      <c r="C332" s="11">
        <v>9</v>
      </c>
      <c r="D332" s="12" t="s">
        <v>61</v>
      </c>
      <c r="E332" s="13"/>
      <c r="F332" s="40">
        <f t="shared" si="19"/>
        <v>0</v>
      </c>
    </row>
    <row r="333" spans="1:8" ht="14.1" customHeight="1" x14ac:dyDescent="0.25">
      <c r="A333" s="98" t="s">
        <v>92</v>
      </c>
      <c r="B333" s="92" t="s">
        <v>310</v>
      </c>
      <c r="C333" s="11">
        <v>9</v>
      </c>
      <c r="D333" s="12" t="s">
        <v>61</v>
      </c>
      <c r="E333" s="13"/>
      <c r="F333" s="40">
        <f t="shared" si="19"/>
        <v>0</v>
      </c>
    </row>
    <row r="334" spans="1:8" ht="14.1" customHeight="1" x14ac:dyDescent="0.25">
      <c r="A334" s="98" t="s">
        <v>120</v>
      </c>
      <c r="B334" s="92" t="s">
        <v>311</v>
      </c>
      <c r="C334" s="11">
        <v>9</v>
      </c>
      <c r="D334" s="12" t="s">
        <v>61</v>
      </c>
      <c r="E334" s="13"/>
      <c r="F334" s="40">
        <f t="shared" si="19"/>
        <v>0</v>
      </c>
    </row>
    <row r="335" spans="1:8" ht="14.1" customHeight="1" x14ac:dyDescent="0.25">
      <c r="A335" s="98" t="s">
        <v>94</v>
      </c>
      <c r="B335" s="24" t="s">
        <v>312</v>
      </c>
      <c r="C335" s="11">
        <v>1</v>
      </c>
      <c r="D335" s="26" t="s">
        <v>96</v>
      </c>
      <c r="E335" s="13"/>
      <c r="F335" s="40">
        <f t="shared" si="19"/>
        <v>0</v>
      </c>
    </row>
    <row r="336" spans="1:8" ht="14.1" customHeight="1" x14ac:dyDescent="0.25">
      <c r="A336" s="98" t="s">
        <v>97</v>
      </c>
      <c r="B336" s="10" t="s">
        <v>313</v>
      </c>
      <c r="C336" s="11">
        <v>1</v>
      </c>
      <c r="D336" s="12" t="s">
        <v>96</v>
      </c>
      <c r="E336" s="13"/>
      <c r="F336" s="40">
        <f t="shared" si="19"/>
        <v>0</v>
      </c>
      <c r="G336" s="60">
        <f>SUM(F320:F336)</f>
        <v>0</v>
      </c>
      <c r="H336" s="112"/>
    </row>
    <row r="337" spans="1:8" ht="14.1" customHeight="1" x14ac:dyDescent="0.25">
      <c r="B337" s="10"/>
      <c r="C337" s="11"/>
      <c r="D337" s="12"/>
      <c r="E337" s="13"/>
      <c r="F337" s="14"/>
      <c r="G337" s="4"/>
      <c r="H337" s="91"/>
    </row>
    <row r="338" spans="1:8" ht="14.1" customHeight="1" x14ac:dyDescent="0.25">
      <c r="A338" s="96" t="s">
        <v>214</v>
      </c>
      <c r="B338" s="97" t="s">
        <v>23</v>
      </c>
      <c r="C338" s="11"/>
      <c r="D338" s="12"/>
      <c r="E338" s="13"/>
      <c r="F338" s="14"/>
      <c r="G338" s="4"/>
    </row>
    <row r="339" spans="1:8" ht="14.1" customHeight="1" x14ac:dyDescent="0.25">
      <c r="A339" s="98" t="s">
        <v>59</v>
      </c>
      <c r="B339" s="10" t="s">
        <v>314</v>
      </c>
      <c r="C339" s="11">
        <f>SUM(C340+C341)</f>
        <v>2157.23</v>
      </c>
      <c r="D339" s="12" t="s">
        <v>19</v>
      </c>
      <c r="E339" s="13"/>
      <c r="F339" s="40">
        <f t="shared" ref="F339:F342" si="20">ROUND(C339*E339,2)</f>
        <v>0</v>
      </c>
      <c r="G339" s="25"/>
    </row>
    <row r="340" spans="1:8" ht="14.1" customHeight="1" x14ac:dyDescent="0.25">
      <c r="A340" s="98" t="s">
        <v>62</v>
      </c>
      <c r="B340" s="10" t="s">
        <v>315</v>
      </c>
      <c r="C340" s="25">
        <v>467.06</v>
      </c>
      <c r="D340" s="12" t="s">
        <v>19</v>
      </c>
      <c r="E340" s="13"/>
      <c r="F340" s="40">
        <f t="shared" si="20"/>
        <v>0</v>
      </c>
      <c r="G340" s="4"/>
    </row>
    <row r="341" spans="1:8" ht="14.1" customHeight="1" x14ac:dyDescent="0.25">
      <c r="A341" s="98" t="s">
        <v>65</v>
      </c>
      <c r="B341" s="10" t="s">
        <v>316</v>
      </c>
      <c r="C341" s="25">
        <v>1690.17</v>
      </c>
      <c r="D341" s="12" t="s">
        <v>19</v>
      </c>
      <c r="E341" s="13"/>
      <c r="F341" s="40">
        <f t="shared" si="20"/>
        <v>0</v>
      </c>
    </row>
    <row r="342" spans="1:8" ht="30" x14ac:dyDescent="0.25">
      <c r="A342" s="98" t="s">
        <v>72</v>
      </c>
      <c r="B342" s="10" t="s">
        <v>317</v>
      </c>
      <c r="C342" s="25">
        <f>(51.2*0.88)*2</f>
        <v>90.112000000000009</v>
      </c>
      <c r="D342" s="12" t="s">
        <v>19</v>
      </c>
      <c r="E342" s="13"/>
      <c r="F342" s="40">
        <f t="shared" si="20"/>
        <v>0</v>
      </c>
      <c r="G342" s="60">
        <f>SUM(F339:F342)</f>
        <v>0</v>
      </c>
    </row>
    <row r="343" spans="1:8" ht="14.1" customHeight="1" x14ac:dyDescent="0.25">
      <c r="A343" s="98"/>
      <c r="B343" s="10"/>
      <c r="D343" s="12"/>
      <c r="E343" s="13"/>
      <c r="F343" s="14"/>
    </row>
    <row r="344" spans="1:8" ht="14.1" customHeight="1" x14ac:dyDescent="0.25">
      <c r="A344" s="96" t="s">
        <v>225</v>
      </c>
      <c r="B344" s="125" t="s">
        <v>263</v>
      </c>
    </row>
    <row r="345" spans="1:8" ht="14.1" customHeight="1" x14ac:dyDescent="0.25">
      <c r="A345" s="88" t="s">
        <v>59</v>
      </c>
      <c r="B345" s="3" t="s">
        <v>264</v>
      </c>
      <c r="C345" s="25">
        <v>55.41</v>
      </c>
      <c r="D345" s="26" t="s">
        <v>265</v>
      </c>
      <c r="F345" s="40">
        <f>ROUND(C345*E345,2)</f>
        <v>0</v>
      </c>
      <c r="G345" s="25"/>
    </row>
    <row r="346" spans="1:8" ht="60" x14ac:dyDescent="0.25">
      <c r="A346" s="88" t="s">
        <v>62</v>
      </c>
      <c r="B346" s="24" t="s">
        <v>266</v>
      </c>
      <c r="C346" s="25">
        <f>13.5+27.75</f>
        <v>41.25</v>
      </c>
      <c r="D346" s="26" t="s">
        <v>64</v>
      </c>
      <c r="F346" s="40">
        <f t="shared" ref="F346:F347" si="21">ROUND(C346*E346,2)</f>
        <v>0</v>
      </c>
    </row>
    <row r="347" spans="1:8" ht="30" customHeight="1" x14ac:dyDescent="0.25">
      <c r="A347" s="88" t="s">
        <v>65</v>
      </c>
      <c r="B347" s="24" t="s">
        <v>318</v>
      </c>
      <c r="C347" s="25">
        <v>51.2</v>
      </c>
      <c r="D347" s="26" t="s">
        <v>64</v>
      </c>
      <c r="F347" s="40">
        <f t="shared" si="21"/>
        <v>0</v>
      </c>
      <c r="G347" s="60">
        <f>SUM(F345:F347)</f>
        <v>0</v>
      </c>
    </row>
    <row r="348" spans="1:8" ht="14.1" customHeight="1" x14ac:dyDescent="0.25">
      <c r="A348" s="98"/>
      <c r="B348" s="3"/>
    </row>
    <row r="349" spans="1:8" ht="14.1" customHeight="1" x14ac:dyDescent="0.2">
      <c r="B349" s="184" t="s">
        <v>319</v>
      </c>
      <c r="C349" s="184"/>
      <c r="D349" s="184"/>
      <c r="E349" s="184"/>
      <c r="F349" s="1" t="s">
        <v>26</v>
      </c>
      <c r="G349" s="60">
        <f>SUM(G249:G347)</f>
        <v>0</v>
      </c>
    </row>
    <row r="350" spans="1:8" ht="14.1" customHeight="1" x14ac:dyDescent="0.2">
      <c r="B350" s="82"/>
      <c r="C350" s="83"/>
      <c r="D350" s="84"/>
      <c r="E350" s="85"/>
      <c r="F350" s="1"/>
    </row>
    <row r="351" spans="1:8" ht="14.1" customHeight="1" x14ac:dyDescent="0.2">
      <c r="A351" s="100" t="s">
        <v>320</v>
      </c>
      <c r="B351" s="82" t="s">
        <v>321</v>
      </c>
      <c r="C351" s="83"/>
      <c r="D351" s="84"/>
      <c r="E351" s="85"/>
      <c r="F351" s="1"/>
    </row>
    <row r="352" spans="1:8" ht="14.1" customHeight="1" x14ac:dyDescent="0.2">
      <c r="A352" s="88"/>
      <c r="B352" s="82"/>
      <c r="C352" s="83"/>
      <c r="D352" s="84"/>
      <c r="E352" s="85"/>
      <c r="F352" s="1"/>
    </row>
    <row r="353" spans="1:7" ht="14.1" customHeight="1" x14ac:dyDescent="0.2">
      <c r="A353" s="100" t="s">
        <v>15</v>
      </c>
      <c r="B353" s="82" t="s">
        <v>322</v>
      </c>
      <c r="C353" s="83"/>
      <c r="D353" s="84"/>
      <c r="E353" s="85"/>
      <c r="F353" s="1"/>
    </row>
    <row r="354" spans="1:7" ht="15.75" customHeight="1" x14ac:dyDescent="0.25">
      <c r="A354" s="98" t="s">
        <v>59</v>
      </c>
      <c r="B354" s="102" t="s">
        <v>323</v>
      </c>
      <c r="C354" s="115">
        <v>113.59</v>
      </c>
      <c r="D354" s="26" t="s">
        <v>19</v>
      </c>
      <c r="E354" s="93"/>
      <c r="F354" s="40">
        <f>ROUND(C354*E354,2)</f>
        <v>0</v>
      </c>
      <c r="G354" s="25"/>
    </row>
    <row r="355" spans="1:7" ht="29.25" customHeight="1" x14ac:dyDescent="0.25">
      <c r="A355" s="98" t="s">
        <v>62</v>
      </c>
      <c r="B355" s="102" t="s">
        <v>324</v>
      </c>
      <c r="C355" s="115">
        <v>40.5</v>
      </c>
      <c r="D355" s="26" t="s">
        <v>19</v>
      </c>
      <c r="E355" s="93"/>
      <c r="F355" s="40">
        <f t="shared" ref="F355:F365" si="22">ROUND(C355*E355,2)</f>
        <v>0</v>
      </c>
    </row>
    <row r="356" spans="1:7" ht="28.5" customHeight="1" x14ac:dyDescent="0.25">
      <c r="A356" s="98" t="s">
        <v>65</v>
      </c>
      <c r="B356" s="102" t="s">
        <v>325</v>
      </c>
      <c r="C356" s="115">
        <v>50.25</v>
      </c>
      <c r="D356" s="26" t="s">
        <v>19</v>
      </c>
      <c r="E356" s="93"/>
      <c r="F356" s="40">
        <f t="shared" si="22"/>
        <v>0</v>
      </c>
    </row>
    <row r="357" spans="1:7" ht="30" x14ac:dyDescent="0.25">
      <c r="A357" s="98" t="s">
        <v>72</v>
      </c>
      <c r="B357" s="102" t="s">
        <v>326</v>
      </c>
      <c r="C357" s="115">
        <v>43.2</v>
      </c>
      <c r="D357" s="26" t="s">
        <v>64</v>
      </c>
      <c r="E357" s="93"/>
      <c r="F357" s="40">
        <f t="shared" si="22"/>
        <v>0</v>
      </c>
      <c r="G357" s="60">
        <f>SUM(F354:F357)</f>
        <v>0</v>
      </c>
    </row>
    <row r="358" spans="1:7" ht="14.1" customHeight="1" x14ac:dyDescent="0.25">
      <c r="A358" s="98"/>
      <c r="B358" s="102"/>
      <c r="C358" s="115"/>
      <c r="E358" s="93"/>
      <c r="F358" s="40"/>
    </row>
    <row r="359" spans="1:7" ht="14.1" customHeight="1" x14ac:dyDescent="0.25">
      <c r="A359" s="70" t="s">
        <v>22</v>
      </c>
      <c r="B359" s="82" t="s">
        <v>327</v>
      </c>
      <c r="C359" s="115"/>
      <c r="E359" s="93"/>
      <c r="F359" s="40"/>
    </row>
    <row r="360" spans="1:7" ht="14.1" customHeight="1" x14ac:dyDescent="0.25">
      <c r="A360" s="98" t="s">
        <v>59</v>
      </c>
      <c r="B360" s="102" t="s">
        <v>328</v>
      </c>
      <c r="C360" s="115">
        <v>16.5</v>
      </c>
      <c r="D360" s="26" t="s">
        <v>19</v>
      </c>
      <c r="E360" s="93"/>
      <c r="F360" s="40">
        <f t="shared" si="22"/>
        <v>0</v>
      </c>
      <c r="G360" s="25"/>
    </row>
    <row r="361" spans="1:7" ht="14.1" customHeight="1" x14ac:dyDescent="0.25">
      <c r="A361" s="98" t="s">
        <v>62</v>
      </c>
      <c r="B361" s="102" t="s">
        <v>329</v>
      </c>
      <c r="C361" s="115">
        <v>72</v>
      </c>
      <c r="D361" s="26" t="s">
        <v>61</v>
      </c>
      <c r="F361" s="40">
        <f t="shared" si="22"/>
        <v>0</v>
      </c>
      <c r="G361" s="25"/>
    </row>
    <row r="362" spans="1:7" ht="14.1" customHeight="1" x14ac:dyDescent="0.25">
      <c r="A362" s="98" t="s">
        <v>65</v>
      </c>
      <c r="B362" s="102" t="s">
        <v>330</v>
      </c>
      <c r="C362" s="115">
        <v>84</v>
      </c>
      <c r="D362" s="26" t="s">
        <v>61</v>
      </c>
      <c r="F362" s="40">
        <f t="shared" si="22"/>
        <v>0</v>
      </c>
      <c r="G362" s="25"/>
    </row>
    <row r="363" spans="1:7" ht="14.1" customHeight="1" x14ac:dyDescent="0.25">
      <c r="A363" s="98" t="s">
        <v>72</v>
      </c>
      <c r="B363" s="102" t="s">
        <v>331</v>
      </c>
      <c r="C363" s="115">
        <v>7</v>
      </c>
      <c r="D363" s="26" t="s">
        <v>61</v>
      </c>
      <c r="F363" s="40">
        <f t="shared" si="22"/>
        <v>0</v>
      </c>
    </row>
    <row r="364" spans="1:7" ht="14.1" customHeight="1" x14ac:dyDescent="0.25">
      <c r="A364" s="98" t="s">
        <v>74</v>
      </c>
      <c r="B364" s="102" t="s">
        <v>332</v>
      </c>
      <c r="C364" s="115">
        <v>0.3</v>
      </c>
      <c r="D364" s="26" t="s">
        <v>333</v>
      </c>
      <c r="F364" s="40">
        <f t="shared" si="22"/>
        <v>0</v>
      </c>
    </row>
    <row r="365" spans="1:7" ht="14.1" customHeight="1" x14ac:dyDescent="0.25">
      <c r="A365" s="98" t="s">
        <v>76</v>
      </c>
      <c r="B365" s="102" t="s">
        <v>334</v>
      </c>
      <c r="C365" s="115">
        <v>0.2</v>
      </c>
      <c r="D365" s="26" t="s">
        <v>333</v>
      </c>
      <c r="F365" s="40">
        <f t="shared" si="22"/>
        <v>0</v>
      </c>
      <c r="G365" s="60">
        <f>SUM(F360:F365)</f>
        <v>0</v>
      </c>
    </row>
    <row r="366" spans="1:7" ht="14.1" customHeight="1" x14ac:dyDescent="0.25">
      <c r="A366" s="98"/>
      <c r="B366" s="102"/>
      <c r="C366" s="115"/>
      <c r="E366" s="93"/>
      <c r="F366" s="14"/>
    </row>
    <row r="367" spans="1:7" ht="14.1" customHeight="1" x14ac:dyDescent="0.2">
      <c r="A367" s="98"/>
      <c r="B367" s="184" t="s">
        <v>335</v>
      </c>
      <c r="C367" s="184"/>
      <c r="D367" s="184"/>
      <c r="E367" s="184"/>
      <c r="F367" s="1" t="s">
        <v>26</v>
      </c>
      <c r="G367" s="60">
        <f>SUM(G365+G357)</f>
        <v>0</v>
      </c>
    </row>
    <row r="368" spans="1:7" ht="14.1" customHeight="1" x14ac:dyDescent="0.2">
      <c r="B368" s="114"/>
      <c r="C368" s="83"/>
      <c r="D368" s="84"/>
      <c r="E368" s="85"/>
      <c r="F368" s="126"/>
      <c r="G368" s="4"/>
    </row>
    <row r="369" spans="1:7" ht="14.1" customHeight="1" x14ac:dyDescent="0.2">
      <c r="A369" s="70" t="s">
        <v>336</v>
      </c>
      <c r="B369" s="114" t="s">
        <v>337</v>
      </c>
      <c r="C369" s="83"/>
      <c r="D369" s="84"/>
      <c r="E369" s="85"/>
      <c r="F369" s="126"/>
      <c r="G369" s="4"/>
    </row>
    <row r="370" spans="1:7" ht="14.1" customHeight="1" x14ac:dyDescent="0.2">
      <c r="B370" s="114"/>
      <c r="C370" s="83"/>
      <c r="D370" s="84"/>
      <c r="E370" s="85"/>
      <c r="F370" s="126"/>
      <c r="G370" s="4"/>
    </row>
    <row r="371" spans="1:7" ht="15" customHeight="1" x14ac:dyDescent="0.25">
      <c r="A371" s="70" t="s">
        <v>15</v>
      </c>
      <c r="B371" s="114" t="s">
        <v>338</v>
      </c>
      <c r="C371" s="115"/>
      <c r="D371" s="110"/>
      <c r="E371" s="85"/>
      <c r="F371" s="126"/>
      <c r="G371" s="4"/>
    </row>
    <row r="372" spans="1:7" ht="15.95" customHeight="1" x14ac:dyDescent="0.25">
      <c r="A372" s="23" t="s">
        <v>59</v>
      </c>
      <c r="B372" s="24" t="s">
        <v>339</v>
      </c>
      <c r="C372" s="115">
        <v>26</v>
      </c>
      <c r="D372" s="110" t="s">
        <v>340</v>
      </c>
      <c r="E372" s="93"/>
      <c r="F372" s="40">
        <f t="shared" ref="F372:F375" si="23">ROUND(C372*E372,2)</f>
        <v>0</v>
      </c>
      <c r="G372" s="4"/>
    </row>
    <row r="373" spans="1:7" ht="15.95" customHeight="1" x14ac:dyDescent="0.25">
      <c r="A373" s="23" t="s">
        <v>62</v>
      </c>
      <c r="B373" s="24" t="s">
        <v>341</v>
      </c>
      <c r="C373" s="115">
        <v>30</v>
      </c>
      <c r="D373" s="110" t="s">
        <v>340</v>
      </c>
      <c r="E373" s="93"/>
      <c r="F373" s="40">
        <f t="shared" si="23"/>
        <v>0</v>
      </c>
      <c r="G373" s="4"/>
    </row>
    <row r="374" spans="1:7" ht="15.95" customHeight="1" x14ac:dyDescent="0.25">
      <c r="A374" s="98" t="s">
        <v>65</v>
      </c>
      <c r="B374" s="24" t="s">
        <v>342</v>
      </c>
      <c r="C374" s="115">
        <v>4</v>
      </c>
      <c r="D374" s="110" t="s">
        <v>340</v>
      </c>
      <c r="E374" s="93"/>
      <c r="F374" s="40">
        <f t="shared" si="23"/>
        <v>0</v>
      </c>
      <c r="G374" s="4"/>
    </row>
    <row r="375" spans="1:7" ht="15.95" customHeight="1" x14ac:dyDescent="0.25">
      <c r="A375" s="98" t="s">
        <v>72</v>
      </c>
      <c r="B375" s="24" t="s">
        <v>343</v>
      </c>
      <c r="C375" s="115">
        <v>4</v>
      </c>
      <c r="D375" s="110" t="s">
        <v>340</v>
      </c>
      <c r="E375" s="93"/>
      <c r="F375" s="40">
        <f t="shared" si="23"/>
        <v>0</v>
      </c>
      <c r="G375" s="60">
        <f>SUM(F372:F375)</f>
        <v>0</v>
      </c>
    </row>
    <row r="376" spans="1:7" ht="12.75" customHeight="1" x14ac:dyDescent="0.25">
      <c r="A376" s="98"/>
      <c r="C376" s="115"/>
      <c r="D376" s="110"/>
      <c r="E376" s="93"/>
      <c r="F376" s="14"/>
      <c r="G376" s="4"/>
    </row>
    <row r="377" spans="1:7" ht="15" customHeight="1" x14ac:dyDescent="0.25">
      <c r="A377" s="70" t="s">
        <v>22</v>
      </c>
      <c r="B377" s="114" t="s">
        <v>344</v>
      </c>
      <c r="C377" s="115"/>
      <c r="D377" s="110"/>
      <c r="E377" s="93"/>
      <c r="F377" s="14"/>
      <c r="G377" s="4"/>
    </row>
    <row r="378" spans="1:7" ht="30" x14ac:dyDescent="0.25">
      <c r="A378" s="98" t="s">
        <v>59</v>
      </c>
      <c r="B378" s="24" t="s">
        <v>345</v>
      </c>
      <c r="C378" s="115">
        <v>1</v>
      </c>
      <c r="D378" s="110" t="s">
        <v>340</v>
      </c>
      <c r="E378" s="93"/>
      <c r="F378" s="40">
        <f t="shared" ref="F378:F390" si="24">ROUND(C378*E378,2)</f>
        <v>0</v>
      </c>
      <c r="G378" s="4"/>
    </row>
    <row r="379" spans="1:7" ht="30" x14ac:dyDescent="0.25">
      <c r="A379" s="98" t="s">
        <v>62</v>
      </c>
      <c r="B379" s="24" t="s">
        <v>346</v>
      </c>
      <c r="C379" s="115">
        <v>1</v>
      </c>
      <c r="D379" s="110" t="s">
        <v>340</v>
      </c>
      <c r="E379" s="93"/>
      <c r="F379" s="40">
        <f t="shared" si="24"/>
        <v>0</v>
      </c>
      <c r="G379" s="4"/>
    </row>
    <row r="380" spans="1:7" ht="27.75" customHeight="1" x14ac:dyDescent="0.25">
      <c r="A380" s="98" t="s">
        <v>65</v>
      </c>
      <c r="B380" s="24" t="s">
        <v>347</v>
      </c>
      <c r="C380" s="115">
        <v>2</v>
      </c>
      <c r="D380" s="110" t="s">
        <v>340</v>
      </c>
      <c r="E380" s="93"/>
      <c r="F380" s="40">
        <f t="shared" si="24"/>
        <v>0</v>
      </c>
      <c r="G380" s="4"/>
    </row>
    <row r="381" spans="1:7" ht="31.5" customHeight="1" x14ac:dyDescent="0.25">
      <c r="A381" s="98" t="s">
        <v>72</v>
      </c>
      <c r="B381" s="24" t="s">
        <v>347</v>
      </c>
      <c r="C381" s="115">
        <v>2</v>
      </c>
      <c r="D381" s="110" t="s">
        <v>340</v>
      </c>
      <c r="E381" s="93"/>
      <c r="F381" s="40">
        <f t="shared" si="24"/>
        <v>0</v>
      </c>
      <c r="G381" s="4"/>
    </row>
    <row r="382" spans="1:7" ht="32.25" customHeight="1" x14ac:dyDescent="0.25">
      <c r="A382" s="98" t="s">
        <v>74</v>
      </c>
      <c r="B382" s="24" t="s">
        <v>348</v>
      </c>
      <c r="C382" s="115">
        <v>4</v>
      </c>
      <c r="D382" s="110" t="s">
        <v>340</v>
      </c>
      <c r="E382" s="93"/>
      <c r="F382" s="40">
        <f t="shared" si="24"/>
        <v>0</v>
      </c>
      <c r="G382" s="4"/>
    </row>
    <row r="383" spans="1:7" ht="31.5" customHeight="1" x14ac:dyDescent="0.25">
      <c r="A383" s="98" t="s">
        <v>76</v>
      </c>
      <c r="B383" s="24" t="s">
        <v>348</v>
      </c>
      <c r="C383" s="115">
        <v>4</v>
      </c>
      <c r="D383" s="110" t="s">
        <v>340</v>
      </c>
      <c r="E383" s="93"/>
      <c r="F383" s="40">
        <f t="shared" si="24"/>
        <v>0</v>
      </c>
      <c r="G383" s="4"/>
    </row>
    <row r="384" spans="1:7" ht="30.75" customHeight="1" x14ac:dyDescent="0.25">
      <c r="A384" s="23" t="s">
        <v>78</v>
      </c>
      <c r="B384" s="24" t="s">
        <v>349</v>
      </c>
      <c r="C384" s="115">
        <v>1</v>
      </c>
      <c r="D384" s="110" t="s">
        <v>340</v>
      </c>
      <c r="E384" s="93"/>
      <c r="F384" s="40">
        <f t="shared" si="24"/>
        <v>0</v>
      </c>
      <c r="G384" s="4"/>
    </row>
    <row r="385" spans="1:7" ht="28.5" customHeight="1" x14ac:dyDescent="0.25">
      <c r="A385" s="98" t="s">
        <v>80</v>
      </c>
      <c r="B385" s="24" t="s">
        <v>350</v>
      </c>
      <c r="C385" s="115">
        <v>1</v>
      </c>
      <c r="D385" s="110" t="s">
        <v>340</v>
      </c>
      <c r="E385" s="93"/>
      <c r="F385" s="40">
        <f t="shared" si="24"/>
        <v>0</v>
      </c>
      <c r="G385" s="4"/>
    </row>
    <row r="386" spans="1:7" ht="28.5" customHeight="1" x14ac:dyDescent="0.25">
      <c r="A386" s="98" t="s">
        <v>82</v>
      </c>
      <c r="B386" s="24" t="s">
        <v>351</v>
      </c>
      <c r="C386" s="115">
        <v>1</v>
      </c>
      <c r="D386" s="110" t="s">
        <v>340</v>
      </c>
      <c r="E386" s="93"/>
      <c r="F386" s="40">
        <f t="shared" si="24"/>
        <v>0</v>
      </c>
      <c r="G386" s="4"/>
    </row>
    <row r="387" spans="1:7" ht="31.5" customHeight="1" x14ac:dyDescent="0.25">
      <c r="A387" s="98" t="s">
        <v>84</v>
      </c>
      <c r="B387" s="24" t="s">
        <v>352</v>
      </c>
      <c r="C387" s="115">
        <v>1</v>
      </c>
      <c r="D387" s="110" t="s">
        <v>340</v>
      </c>
      <c r="E387" s="93"/>
      <c r="F387" s="40">
        <f t="shared" si="24"/>
        <v>0</v>
      </c>
      <c r="G387" s="4"/>
    </row>
    <row r="388" spans="1:7" ht="33.75" customHeight="1" x14ac:dyDescent="0.25">
      <c r="A388" s="98" t="s">
        <v>86</v>
      </c>
      <c r="B388" s="24" t="s">
        <v>353</v>
      </c>
      <c r="C388" s="115">
        <v>1</v>
      </c>
      <c r="D388" s="110" t="s">
        <v>340</v>
      </c>
      <c r="E388" s="93"/>
      <c r="F388" s="40">
        <f t="shared" si="24"/>
        <v>0</v>
      </c>
      <c r="G388" s="4"/>
    </row>
    <row r="389" spans="1:7" ht="30.75" customHeight="1" x14ac:dyDescent="0.25">
      <c r="A389" s="98" t="s">
        <v>88</v>
      </c>
      <c r="B389" s="24" t="s">
        <v>354</v>
      </c>
      <c r="C389" s="115">
        <v>1</v>
      </c>
      <c r="D389" s="110" t="s">
        <v>340</v>
      </c>
      <c r="E389" s="93"/>
      <c r="F389" s="40">
        <f t="shared" si="24"/>
        <v>0</v>
      </c>
      <c r="G389" s="4"/>
    </row>
    <row r="390" spans="1:7" ht="33" customHeight="1" x14ac:dyDescent="0.25">
      <c r="A390" s="98" t="s">
        <v>90</v>
      </c>
      <c r="B390" s="24" t="s">
        <v>355</v>
      </c>
      <c r="C390" s="115">
        <v>7</v>
      </c>
      <c r="D390" s="110" t="s">
        <v>340</v>
      </c>
      <c r="E390" s="93"/>
      <c r="F390" s="40">
        <f t="shared" si="24"/>
        <v>0</v>
      </c>
      <c r="G390" s="60">
        <f>SUM(F378:F390)</f>
        <v>0</v>
      </c>
    </row>
    <row r="391" spans="1:7" ht="13.5" customHeight="1" x14ac:dyDescent="0.25">
      <c r="A391" s="98"/>
      <c r="C391" s="115"/>
      <c r="D391" s="110"/>
      <c r="E391" s="93"/>
      <c r="F391" s="14"/>
      <c r="G391" s="4"/>
    </row>
    <row r="392" spans="1:7" ht="14.1" customHeight="1" x14ac:dyDescent="0.25">
      <c r="A392" s="96" t="s">
        <v>37</v>
      </c>
      <c r="B392" s="114" t="s">
        <v>356</v>
      </c>
      <c r="C392" s="115"/>
      <c r="D392" s="110"/>
      <c r="E392" s="93"/>
      <c r="F392" s="14"/>
      <c r="G392" s="4"/>
    </row>
    <row r="393" spans="1:7" ht="30" customHeight="1" x14ac:dyDescent="0.25">
      <c r="A393" s="98" t="s">
        <v>59</v>
      </c>
      <c r="B393" s="24" t="s">
        <v>357</v>
      </c>
      <c r="C393" s="115">
        <v>1</v>
      </c>
      <c r="D393" s="110" t="s">
        <v>340</v>
      </c>
      <c r="E393" s="93"/>
      <c r="F393" s="40">
        <f t="shared" ref="F393" si="25">ROUND(C393*E393,2)</f>
        <v>0</v>
      </c>
      <c r="G393" s="60">
        <f>SUM(F393)</f>
        <v>0</v>
      </c>
    </row>
    <row r="394" spans="1:7" ht="13.5" customHeight="1" x14ac:dyDescent="0.25">
      <c r="A394" s="98"/>
      <c r="C394" s="115"/>
      <c r="D394" s="110"/>
      <c r="E394" s="93"/>
      <c r="F394" s="14"/>
      <c r="G394" s="4"/>
    </row>
    <row r="395" spans="1:7" ht="14.1" customHeight="1" x14ac:dyDescent="0.25">
      <c r="A395" s="96" t="s">
        <v>175</v>
      </c>
      <c r="B395" s="114" t="s">
        <v>358</v>
      </c>
      <c r="C395" s="115"/>
      <c r="D395" s="110"/>
      <c r="E395" s="93"/>
      <c r="F395" s="14"/>
      <c r="G395" s="4"/>
    </row>
    <row r="396" spans="1:7" ht="14.1" customHeight="1" x14ac:dyDescent="0.25">
      <c r="A396" s="98" t="s">
        <v>59</v>
      </c>
      <c r="B396" s="24" t="s">
        <v>359</v>
      </c>
      <c r="C396" s="115">
        <v>321.5</v>
      </c>
      <c r="D396" s="110" t="s">
        <v>19</v>
      </c>
      <c r="E396" s="93"/>
      <c r="F396" s="40">
        <f t="shared" ref="F396:F398" si="26">ROUND(C396*E396,2)</f>
        <v>0</v>
      </c>
      <c r="G396" s="4"/>
    </row>
    <row r="397" spans="1:7" ht="14.1" customHeight="1" x14ac:dyDescent="0.25">
      <c r="A397" s="23" t="s">
        <v>62</v>
      </c>
      <c r="B397" s="24" t="s">
        <v>360</v>
      </c>
      <c r="C397" s="115">
        <v>56.18</v>
      </c>
      <c r="D397" s="110" t="s">
        <v>64</v>
      </c>
      <c r="E397" s="93"/>
      <c r="F397" s="40">
        <f t="shared" si="26"/>
        <v>0</v>
      </c>
      <c r="G397" s="4"/>
    </row>
    <row r="398" spans="1:7" ht="14.1" customHeight="1" x14ac:dyDescent="0.25">
      <c r="A398" s="23" t="s">
        <v>65</v>
      </c>
      <c r="B398" s="24" t="s">
        <v>361</v>
      </c>
      <c r="C398" s="115">
        <v>1</v>
      </c>
      <c r="D398" s="110" t="s">
        <v>362</v>
      </c>
      <c r="E398" s="93"/>
      <c r="F398" s="40">
        <f t="shared" si="26"/>
        <v>0</v>
      </c>
      <c r="G398" s="60">
        <f>SUM(F396:F398)</f>
        <v>0</v>
      </c>
    </row>
    <row r="399" spans="1:7" ht="14.1" customHeight="1" x14ac:dyDescent="0.2">
      <c r="B399" s="114"/>
      <c r="C399" s="83"/>
      <c r="D399" s="84"/>
      <c r="E399" s="85"/>
      <c r="F399" s="126"/>
      <c r="G399" s="4"/>
    </row>
    <row r="400" spans="1:7" ht="16.5" customHeight="1" x14ac:dyDescent="0.2">
      <c r="B400" s="189" t="s">
        <v>363</v>
      </c>
      <c r="C400" s="189"/>
      <c r="D400" s="189"/>
      <c r="E400" s="189"/>
      <c r="F400" s="126" t="s">
        <v>26</v>
      </c>
      <c r="G400" s="60">
        <f>SUM(G375:G398)</f>
        <v>0</v>
      </c>
    </row>
    <row r="401" spans="1:9" ht="14.1" customHeight="1" x14ac:dyDescent="0.2">
      <c r="B401" s="114"/>
      <c r="C401" s="83"/>
      <c r="D401" s="84"/>
      <c r="E401" s="85"/>
      <c r="F401" s="126"/>
      <c r="G401" s="4"/>
      <c r="H401" s="121"/>
    </row>
    <row r="402" spans="1:9" ht="14.1" customHeight="1" x14ac:dyDescent="0.2">
      <c r="A402" s="70"/>
      <c r="B402" s="114" t="s">
        <v>364</v>
      </c>
      <c r="C402" s="83"/>
      <c r="D402" s="84"/>
      <c r="E402" s="85"/>
      <c r="F402" s="126"/>
      <c r="G402" s="4"/>
    </row>
    <row r="403" spans="1:9" ht="14.1" customHeight="1" x14ac:dyDescent="0.2">
      <c r="B403" s="114"/>
      <c r="C403" s="83"/>
      <c r="D403" s="84"/>
      <c r="E403" s="85"/>
      <c r="F403" s="126"/>
      <c r="G403" s="4"/>
    </row>
    <row r="404" spans="1:9" s="105" customFormat="1" ht="14.1" customHeight="1" x14ac:dyDescent="0.25">
      <c r="A404" s="113" t="s">
        <v>15</v>
      </c>
      <c r="B404" s="125" t="s">
        <v>29</v>
      </c>
      <c r="C404" s="25"/>
      <c r="D404" s="26"/>
      <c r="E404" s="27"/>
      <c r="F404" s="8"/>
      <c r="G404" s="2"/>
      <c r="I404" s="127"/>
    </row>
    <row r="405" spans="1:9" s="105" customFormat="1" ht="15" customHeight="1" x14ac:dyDescent="0.25">
      <c r="A405" s="128" t="s">
        <v>365</v>
      </c>
      <c r="B405" s="129" t="s">
        <v>366</v>
      </c>
      <c r="C405" s="25">
        <v>47</v>
      </c>
      <c r="D405" s="26" t="s">
        <v>61</v>
      </c>
      <c r="E405" s="27"/>
      <c r="F405" s="40">
        <f t="shared" ref="F405:F421" si="27">ROUND(C405*E405,2)</f>
        <v>0</v>
      </c>
      <c r="G405" s="2"/>
      <c r="I405" s="127"/>
    </row>
    <row r="406" spans="1:9" s="105" customFormat="1" ht="15" customHeight="1" x14ac:dyDescent="0.25">
      <c r="A406" s="128" t="s">
        <v>367</v>
      </c>
      <c r="B406" s="129" t="s">
        <v>368</v>
      </c>
      <c r="C406" s="25">
        <v>27</v>
      </c>
      <c r="D406" s="26" t="s">
        <v>61</v>
      </c>
      <c r="E406" s="27"/>
      <c r="F406" s="40">
        <f t="shared" si="27"/>
        <v>0</v>
      </c>
      <c r="G406" s="2"/>
      <c r="I406" s="127"/>
    </row>
    <row r="407" spans="1:9" s="105" customFormat="1" ht="15" customHeight="1" x14ac:dyDescent="0.25">
      <c r="A407" s="128" t="s">
        <v>369</v>
      </c>
      <c r="B407" s="129" t="s">
        <v>370</v>
      </c>
      <c r="C407" s="25">
        <v>10</v>
      </c>
      <c r="D407" s="26" t="s">
        <v>61</v>
      </c>
      <c r="E407" s="27"/>
      <c r="F407" s="40">
        <f t="shared" si="27"/>
        <v>0</v>
      </c>
      <c r="G407" s="2"/>
      <c r="I407" s="127"/>
    </row>
    <row r="408" spans="1:9" s="105" customFormat="1" ht="15" customHeight="1" x14ac:dyDescent="0.25">
      <c r="A408" s="128" t="s">
        <v>371</v>
      </c>
      <c r="B408" s="129" t="s">
        <v>372</v>
      </c>
      <c r="C408" s="25">
        <v>6</v>
      </c>
      <c r="D408" s="26" t="s">
        <v>61</v>
      </c>
      <c r="E408" s="27"/>
      <c r="F408" s="40">
        <f t="shared" si="27"/>
        <v>0</v>
      </c>
      <c r="G408" s="2"/>
      <c r="I408" s="127"/>
    </row>
    <row r="409" spans="1:9" s="105" customFormat="1" ht="15" customHeight="1" x14ac:dyDescent="0.25">
      <c r="A409" s="128" t="s">
        <v>373</v>
      </c>
      <c r="B409" s="129" t="s">
        <v>374</v>
      </c>
      <c r="C409" s="25">
        <v>1</v>
      </c>
      <c r="D409" s="26" t="s">
        <v>61</v>
      </c>
      <c r="E409" s="27"/>
      <c r="F409" s="40">
        <f t="shared" si="27"/>
        <v>0</v>
      </c>
      <c r="G409" s="2"/>
      <c r="I409" s="127"/>
    </row>
    <row r="410" spans="1:9" s="105" customFormat="1" ht="15" customHeight="1" x14ac:dyDescent="0.25">
      <c r="A410" s="128" t="s">
        <v>375</v>
      </c>
      <c r="B410" s="129" t="s">
        <v>376</v>
      </c>
      <c r="C410" s="25">
        <v>1</v>
      </c>
      <c r="D410" s="26" t="s">
        <v>61</v>
      </c>
      <c r="E410" s="27"/>
      <c r="F410" s="40">
        <f t="shared" si="27"/>
        <v>0</v>
      </c>
      <c r="G410" s="2"/>
      <c r="I410" s="127"/>
    </row>
    <row r="411" spans="1:9" s="105" customFormat="1" ht="15" customHeight="1" x14ac:dyDescent="0.25">
      <c r="A411" s="128" t="s">
        <v>377</v>
      </c>
      <c r="B411" s="130" t="s">
        <v>378</v>
      </c>
      <c r="C411" s="25">
        <v>42</v>
      </c>
      <c r="D411" s="26" t="s">
        <v>61</v>
      </c>
      <c r="E411" s="27"/>
      <c r="F411" s="40">
        <f t="shared" si="27"/>
        <v>0</v>
      </c>
      <c r="G411" s="2"/>
      <c r="I411" s="127"/>
    </row>
    <row r="412" spans="1:9" s="105" customFormat="1" ht="15" customHeight="1" x14ac:dyDescent="0.25">
      <c r="A412" s="128" t="s">
        <v>379</v>
      </c>
      <c r="B412" s="129" t="s">
        <v>380</v>
      </c>
      <c r="C412" s="25">
        <v>8</v>
      </c>
      <c r="D412" s="26" t="s">
        <v>61</v>
      </c>
      <c r="E412" s="27"/>
      <c r="F412" s="40">
        <f t="shared" si="27"/>
        <v>0</v>
      </c>
      <c r="G412" s="2"/>
      <c r="I412" s="127"/>
    </row>
    <row r="413" spans="1:9" s="105" customFormat="1" ht="15" customHeight="1" x14ac:dyDescent="0.25">
      <c r="A413" s="128" t="s">
        <v>381</v>
      </c>
      <c r="B413" s="129" t="s">
        <v>382</v>
      </c>
      <c r="C413" s="25">
        <v>15</v>
      </c>
      <c r="D413" s="26" t="s">
        <v>61</v>
      </c>
      <c r="E413" s="27"/>
      <c r="F413" s="40">
        <f t="shared" si="27"/>
        <v>0</v>
      </c>
      <c r="G413" s="2"/>
      <c r="I413" s="127"/>
    </row>
    <row r="414" spans="1:9" s="105" customFormat="1" ht="15" customHeight="1" x14ac:dyDescent="0.25">
      <c r="A414" s="128" t="s">
        <v>383</v>
      </c>
      <c r="B414" s="129" t="s">
        <v>384</v>
      </c>
      <c r="C414" s="25">
        <v>35</v>
      </c>
      <c r="D414" s="26" t="s">
        <v>61</v>
      </c>
      <c r="E414" s="27"/>
      <c r="F414" s="40">
        <f t="shared" si="27"/>
        <v>0</v>
      </c>
      <c r="G414" s="2"/>
      <c r="I414" s="127"/>
    </row>
    <row r="415" spans="1:9" s="105" customFormat="1" ht="15" customHeight="1" x14ac:dyDescent="0.25">
      <c r="A415" s="128" t="s">
        <v>385</v>
      </c>
      <c r="B415" s="129" t="s">
        <v>386</v>
      </c>
      <c r="C415" s="25">
        <v>12</v>
      </c>
      <c r="D415" s="26" t="s">
        <v>61</v>
      </c>
      <c r="E415" s="27"/>
      <c r="F415" s="40">
        <f t="shared" si="27"/>
        <v>0</v>
      </c>
      <c r="G415" s="2"/>
      <c r="I415" s="127"/>
    </row>
    <row r="416" spans="1:9" s="105" customFormat="1" ht="15" customHeight="1" x14ac:dyDescent="0.25">
      <c r="A416" s="128" t="s">
        <v>387</v>
      </c>
      <c r="B416" s="129" t="s">
        <v>388</v>
      </c>
      <c r="C416" s="25">
        <v>19</v>
      </c>
      <c r="D416" s="26" t="s">
        <v>61</v>
      </c>
      <c r="E416" s="27"/>
      <c r="F416" s="40">
        <f t="shared" si="27"/>
        <v>0</v>
      </c>
      <c r="G416" s="2"/>
      <c r="I416" s="127"/>
    </row>
    <row r="417" spans="1:9" s="105" customFormat="1" ht="15" customHeight="1" x14ac:dyDescent="0.25">
      <c r="A417" s="128" t="s">
        <v>389</v>
      </c>
      <c r="B417" s="131" t="s">
        <v>390</v>
      </c>
      <c r="C417" s="25">
        <v>19</v>
      </c>
      <c r="D417" s="132" t="s">
        <v>61</v>
      </c>
      <c r="E417" s="27"/>
      <c r="F417" s="40">
        <f t="shared" si="27"/>
        <v>0</v>
      </c>
      <c r="G417" s="2"/>
      <c r="I417" s="127"/>
    </row>
    <row r="418" spans="1:9" s="105" customFormat="1" ht="15" customHeight="1" x14ac:dyDescent="0.25">
      <c r="A418" s="128" t="s">
        <v>391</v>
      </c>
      <c r="B418" s="129" t="s">
        <v>392</v>
      </c>
      <c r="C418" s="25">
        <v>6</v>
      </c>
      <c r="D418" s="26" t="s">
        <v>61</v>
      </c>
      <c r="E418" s="27"/>
      <c r="F418" s="40">
        <f t="shared" si="27"/>
        <v>0</v>
      </c>
      <c r="G418" s="2"/>
      <c r="I418" s="127"/>
    </row>
    <row r="419" spans="1:9" s="105" customFormat="1" ht="15" customHeight="1" x14ac:dyDescent="0.25">
      <c r="A419" s="128" t="s">
        <v>393</v>
      </c>
      <c r="B419" s="129" t="s">
        <v>394</v>
      </c>
      <c r="C419" s="25">
        <v>13</v>
      </c>
      <c r="D419" s="26" t="s">
        <v>61</v>
      </c>
      <c r="E419" s="27"/>
      <c r="F419" s="40">
        <f t="shared" si="27"/>
        <v>0</v>
      </c>
      <c r="G419" s="2"/>
      <c r="I419" s="127"/>
    </row>
    <row r="420" spans="1:9" s="105" customFormat="1" ht="15" customHeight="1" x14ac:dyDescent="0.25">
      <c r="A420" s="128" t="s">
        <v>395</v>
      </c>
      <c r="B420" s="129" t="s">
        <v>396</v>
      </c>
      <c r="C420" s="25">
        <v>1</v>
      </c>
      <c r="D420" s="26" t="s">
        <v>61</v>
      </c>
      <c r="E420" s="27"/>
      <c r="F420" s="40">
        <f t="shared" si="27"/>
        <v>0</v>
      </c>
      <c r="G420" s="2"/>
    </row>
    <row r="421" spans="1:9" s="105" customFormat="1" ht="28.5" customHeight="1" x14ac:dyDescent="0.25">
      <c r="A421" s="128" t="s">
        <v>397</v>
      </c>
      <c r="B421" s="24" t="s">
        <v>398</v>
      </c>
      <c r="C421" s="25">
        <v>3</v>
      </c>
      <c r="D421" s="26" t="s">
        <v>61</v>
      </c>
      <c r="E421" s="27"/>
      <c r="F421" s="40">
        <f t="shared" si="27"/>
        <v>0</v>
      </c>
      <c r="G421" s="60">
        <f>SUM(F405:F421)</f>
        <v>0</v>
      </c>
    </row>
    <row r="422" spans="1:9" s="105" customFormat="1" ht="14.1" customHeight="1" x14ac:dyDescent="0.25">
      <c r="A422" s="128"/>
      <c r="B422" s="3"/>
      <c r="C422" s="25"/>
      <c r="D422" s="26"/>
      <c r="E422" s="27"/>
      <c r="F422" s="8"/>
      <c r="G422" s="2"/>
    </row>
    <row r="423" spans="1:9" s="105" customFormat="1" ht="14.1" customHeight="1" x14ac:dyDescent="0.25">
      <c r="A423" s="113" t="s">
        <v>22</v>
      </c>
      <c r="B423" s="125" t="s">
        <v>269</v>
      </c>
      <c r="C423" s="25"/>
      <c r="D423" s="26"/>
      <c r="E423" s="27"/>
      <c r="F423" s="8"/>
      <c r="G423" s="2"/>
    </row>
    <row r="424" spans="1:9" s="105" customFormat="1" ht="15" customHeight="1" x14ac:dyDescent="0.25">
      <c r="A424" s="128" t="s">
        <v>365</v>
      </c>
      <c r="B424" s="3" t="s">
        <v>366</v>
      </c>
      <c r="C424" s="25">
        <v>33</v>
      </c>
      <c r="D424" s="26" t="s">
        <v>61</v>
      </c>
      <c r="E424" s="27"/>
      <c r="F424" s="40">
        <f t="shared" ref="F424:F433" si="28">ROUND(C424*E424,2)</f>
        <v>0</v>
      </c>
      <c r="G424" s="2"/>
    </row>
    <row r="425" spans="1:9" s="105" customFormat="1" ht="15" customHeight="1" x14ac:dyDescent="0.25">
      <c r="A425" s="128" t="s">
        <v>367</v>
      </c>
      <c r="B425" s="3" t="s">
        <v>368</v>
      </c>
      <c r="C425" s="25">
        <v>18</v>
      </c>
      <c r="D425" s="26" t="s">
        <v>61</v>
      </c>
      <c r="E425" s="27"/>
      <c r="F425" s="40">
        <f t="shared" si="28"/>
        <v>0</v>
      </c>
      <c r="G425" s="2"/>
    </row>
    <row r="426" spans="1:9" s="105" customFormat="1" ht="15" customHeight="1" x14ac:dyDescent="0.25">
      <c r="A426" s="128" t="s">
        <v>369</v>
      </c>
      <c r="B426" s="3" t="s">
        <v>370</v>
      </c>
      <c r="C426" s="25">
        <v>10</v>
      </c>
      <c r="D426" s="26" t="s">
        <v>61</v>
      </c>
      <c r="E426" s="27"/>
      <c r="F426" s="40">
        <f t="shared" si="28"/>
        <v>0</v>
      </c>
      <c r="G426" s="2"/>
    </row>
    <row r="427" spans="1:9" s="105" customFormat="1" ht="15" customHeight="1" x14ac:dyDescent="0.25">
      <c r="A427" s="128" t="s">
        <v>371</v>
      </c>
      <c r="B427" s="3" t="s">
        <v>372</v>
      </c>
      <c r="C427" s="25">
        <v>3</v>
      </c>
      <c r="D427" s="26" t="s">
        <v>61</v>
      </c>
      <c r="E427" s="27"/>
      <c r="F427" s="40">
        <f t="shared" si="28"/>
        <v>0</v>
      </c>
      <c r="G427" s="2"/>
    </row>
    <row r="428" spans="1:9" s="105" customFormat="1" ht="15" customHeight="1" x14ac:dyDescent="0.25">
      <c r="A428" s="128" t="s">
        <v>373</v>
      </c>
      <c r="B428" s="3" t="s">
        <v>376</v>
      </c>
      <c r="C428" s="25">
        <v>1</v>
      </c>
      <c r="D428" s="26" t="s">
        <v>61</v>
      </c>
      <c r="E428" s="27"/>
      <c r="F428" s="40">
        <f t="shared" si="28"/>
        <v>0</v>
      </c>
      <c r="G428" s="2"/>
    </row>
    <row r="429" spans="1:9" s="105" customFormat="1" ht="15" customHeight="1" x14ac:dyDescent="0.25">
      <c r="A429" s="128" t="s">
        <v>375</v>
      </c>
      <c r="B429" s="24" t="s">
        <v>378</v>
      </c>
      <c r="C429" s="26">
        <v>34</v>
      </c>
      <c r="D429" s="26" t="s">
        <v>61</v>
      </c>
      <c r="E429" s="27"/>
      <c r="F429" s="40">
        <f t="shared" si="28"/>
        <v>0</v>
      </c>
      <c r="G429" s="2"/>
    </row>
    <row r="430" spans="1:9" s="105" customFormat="1" ht="15" customHeight="1" x14ac:dyDescent="0.25">
      <c r="A430" s="128" t="s">
        <v>377</v>
      </c>
      <c r="B430" s="3" t="s">
        <v>380</v>
      </c>
      <c r="C430" s="25">
        <v>2</v>
      </c>
      <c r="D430" s="26" t="s">
        <v>61</v>
      </c>
      <c r="E430" s="27"/>
      <c r="F430" s="40">
        <f t="shared" si="28"/>
        <v>0</v>
      </c>
      <c r="G430" s="2"/>
    </row>
    <row r="431" spans="1:9" s="105" customFormat="1" ht="15" customHeight="1" x14ac:dyDescent="0.25">
      <c r="A431" s="128" t="s">
        <v>379</v>
      </c>
      <c r="B431" s="3" t="s">
        <v>382</v>
      </c>
      <c r="C431" s="25">
        <v>9</v>
      </c>
      <c r="D431" s="26" t="s">
        <v>61</v>
      </c>
      <c r="E431" s="27"/>
      <c r="F431" s="40">
        <f t="shared" si="28"/>
        <v>0</v>
      </c>
      <c r="G431" s="2"/>
    </row>
    <row r="432" spans="1:9" s="105" customFormat="1" ht="15" customHeight="1" x14ac:dyDescent="0.25">
      <c r="A432" s="128" t="s">
        <v>381</v>
      </c>
      <c r="B432" s="3" t="s">
        <v>384</v>
      </c>
      <c r="C432" s="25">
        <v>47</v>
      </c>
      <c r="D432" s="26" t="s">
        <v>61</v>
      </c>
      <c r="E432" s="27"/>
      <c r="F432" s="40">
        <f t="shared" si="28"/>
        <v>0</v>
      </c>
      <c r="G432" s="2"/>
    </row>
    <row r="433" spans="1:10" s="105" customFormat="1" ht="15" customHeight="1" x14ac:dyDescent="0.25">
      <c r="A433" s="128" t="s">
        <v>383</v>
      </c>
      <c r="B433" s="3" t="s">
        <v>399</v>
      </c>
      <c r="C433" s="25">
        <v>2</v>
      </c>
      <c r="D433" s="26" t="s">
        <v>61</v>
      </c>
      <c r="E433" s="27"/>
      <c r="F433" s="40">
        <f t="shared" si="28"/>
        <v>0</v>
      </c>
      <c r="G433" s="60">
        <f>SUM(F424:F433)</f>
        <v>0</v>
      </c>
    </row>
    <row r="434" spans="1:10" s="105" customFormat="1" ht="14.1" customHeight="1" x14ac:dyDescent="0.25">
      <c r="A434" s="128"/>
      <c r="C434" s="133"/>
      <c r="D434" s="132"/>
      <c r="E434" s="134"/>
      <c r="F434" s="135"/>
      <c r="G434" s="2"/>
    </row>
    <row r="435" spans="1:10" s="105" customFormat="1" ht="14.1" customHeight="1" x14ac:dyDescent="0.25">
      <c r="A435" s="113" t="s">
        <v>37</v>
      </c>
      <c r="B435" s="125" t="s">
        <v>400</v>
      </c>
      <c r="C435" s="25"/>
      <c r="D435" s="26"/>
      <c r="E435" s="27"/>
      <c r="F435" s="8"/>
      <c r="G435" s="2"/>
    </row>
    <row r="436" spans="1:10" s="105" customFormat="1" ht="33" customHeight="1" x14ac:dyDescent="0.25">
      <c r="A436" s="128" t="s">
        <v>365</v>
      </c>
      <c r="B436" s="136" t="s">
        <v>401</v>
      </c>
      <c r="C436" s="25">
        <v>1</v>
      </c>
      <c r="D436" s="26" t="s">
        <v>61</v>
      </c>
      <c r="E436" s="27"/>
      <c r="F436" s="40">
        <f t="shared" ref="F436:F439" si="29">ROUND(C436*E436,2)</f>
        <v>0</v>
      </c>
      <c r="G436" s="2"/>
    </row>
    <row r="437" spans="1:10" s="105" customFormat="1" ht="45.75" customHeight="1" x14ac:dyDescent="0.25">
      <c r="A437" s="128" t="s">
        <v>367</v>
      </c>
      <c r="B437" s="136" t="s">
        <v>402</v>
      </c>
      <c r="C437" s="25">
        <v>40</v>
      </c>
      <c r="D437" s="26" t="s">
        <v>403</v>
      </c>
      <c r="E437" s="27"/>
      <c r="F437" s="40">
        <f t="shared" si="29"/>
        <v>0</v>
      </c>
      <c r="G437" s="2"/>
    </row>
    <row r="438" spans="1:10" s="105" customFormat="1" ht="33.75" customHeight="1" x14ac:dyDescent="0.25">
      <c r="A438" s="128" t="s">
        <v>369</v>
      </c>
      <c r="B438" s="136" t="s">
        <v>404</v>
      </c>
      <c r="C438" s="25">
        <v>1</v>
      </c>
      <c r="D438" s="26" t="s">
        <v>61</v>
      </c>
      <c r="E438" s="27"/>
      <c r="F438" s="40">
        <f t="shared" si="29"/>
        <v>0</v>
      </c>
      <c r="G438" s="2"/>
    </row>
    <row r="439" spans="1:10" s="105" customFormat="1" ht="46.5" customHeight="1" x14ac:dyDescent="0.25">
      <c r="A439" s="128" t="s">
        <v>371</v>
      </c>
      <c r="B439" s="136" t="s">
        <v>405</v>
      </c>
      <c r="C439" s="25">
        <v>40</v>
      </c>
      <c r="D439" s="26" t="s">
        <v>403</v>
      </c>
      <c r="E439" s="27"/>
      <c r="F439" s="40">
        <f t="shared" si="29"/>
        <v>0</v>
      </c>
      <c r="G439" s="60">
        <f>SUM(F436:F439)</f>
        <v>0</v>
      </c>
    </row>
    <row r="440" spans="1:10" s="105" customFormat="1" ht="14.1" customHeight="1" x14ac:dyDescent="0.25">
      <c r="A440" s="7"/>
      <c r="B440" s="3"/>
      <c r="C440" s="25"/>
      <c r="D440" s="26"/>
      <c r="E440" s="27"/>
      <c r="F440" s="8"/>
      <c r="G440" s="2"/>
    </row>
    <row r="441" spans="1:10" s="105" customFormat="1" ht="14.1" customHeight="1" x14ac:dyDescent="0.25">
      <c r="A441" s="70" t="s">
        <v>175</v>
      </c>
      <c r="B441" s="125" t="s">
        <v>406</v>
      </c>
      <c r="C441" s="25"/>
      <c r="D441" s="26"/>
      <c r="E441" s="27"/>
      <c r="F441" s="8"/>
      <c r="G441" s="133"/>
    </row>
    <row r="442" spans="1:10" s="105" customFormat="1" ht="30.75" customHeight="1" x14ac:dyDescent="0.25">
      <c r="A442" s="128" t="s">
        <v>365</v>
      </c>
      <c r="B442" s="24" t="s">
        <v>407</v>
      </c>
      <c r="C442" s="25">
        <v>1</v>
      </c>
      <c r="D442" s="26" t="s">
        <v>61</v>
      </c>
      <c r="E442" s="27"/>
      <c r="F442" s="40">
        <f t="shared" ref="F442:F445" si="30">ROUND(C442*E442,2)</f>
        <v>0</v>
      </c>
      <c r="G442" s="133"/>
    </row>
    <row r="443" spans="1:10" s="105" customFormat="1" ht="48" customHeight="1" x14ac:dyDescent="0.25">
      <c r="A443" s="128" t="s">
        <v>367</v>
      </c>
      <c r="B443" s="136" t="s">
        <v>408</v>
      </c>
      <c r="C443" s="25">
        <v>1</v>
      </c>
      <c r="D443" s="26" t="s">
        <v>61</v>
      </c>
      <c r="E443" s="27"/>
      <c r="F443" s="40">
        <f t="shared" si="30"/>
        <v>0</v>
      </c>
      <c r="G443" s="133"/>
      <c r="H443" s="127"/>
      <c r="J443" s="137"/>
    </row>
    <row r="444" spans="1:10" s="105" customFormat="1" ht="59.25" customHeight="1" x14ac:dyDescent="0.25">
      <c r="A444" s="128" t="s">
        <v>369</v>
      </c>
      <c r="B444" s="136" t="s">
        <v>409</v>
      </c>
      <c r="C444" s="8">
        <v>100</v>
      </c>
      <c r="D444" s="26" t="s">
        <v>403</v>
      </c>
      <c r="E444" s="138"/>
      <c r="F444" s="40">
        <f t="shared" si="30"/>
        <v>0</v>
      </c>
      <c r="G444" s="2"/>
    </row>
    <row r="445" spans="1:10" s="105" customFormat="1" ht="44.25" customHeight="1" x14ac:dyDescent="0.25">
      <c r="A445" s="128" t="s">
        <v>371</v>
      </c>
      <c r="B445" s="136" t="s">
        <v>410</v>
      </c>
      <c r="C445" s="25">
        <v>100</v>
      </c>
      <c r="D445" s="26" t="s">
        <v>403</v>
      </c>
      <c r="E445" s="27"/>
      <c r="F445" s="40">
        <f t="shared" si="30"/>
        <v>0</v>
      </c>
      <c r="G445" s="60">
        <f>SUM(F442:F445)</f>
        <v>0</v>
      </c>
    </row>
    <row r="446" spans="1:10" s="105" customFormat="1" ht="14.1" customHeight="1" x14ac:dyDescent="0.25">
      <c r="A446" s="23"/>
      <c r="C446" s="133"/>
      <c r="D446" s="132"/>
      <c r="E446" s="134"/>
      <c r="F446" s="135"/>
      <c r="G446" s="133"/>
    </row>
    <row r="447" spans="1:10" s="105" customFormat="1" ht="14.1" customHeight="1" x14ac:dyDescent="0.25">
      <c r="A447" s="113" t="s">
        <v>187</v>
      </c>
      <c r="B447" s="125" t="s">
        <v>411</v>
      </c>
      <c r="C447" s="25"/>
      <c r="D447" s="26"/>
      <c r="E447" s="27"/>
      <c r="F447" s="8"/>
      <c r="G447" s="2"/>
    </row>
    <row r="448" spans="1:10" s="105" customFormat="1" ht="48" customHeight="1" x14ac:dyDescent="0.25">
      <c r="A448" s="128" t="s">
        <v>365</v>
      </c>
      <c r="B448" s="24" t="s">
        <v>412</v>
      </c>
      <c r="C448" s="25">
        <v>7</v>
      </c>
      <c r="D448" s="26" t="s">
        <v>61</v>
      </c>
      <c r="E448" s="27"/>
      <c r="F448" s="40">
        <f t="shared" ref="F448:F451" si="31">ROUND(C448*E448,2)</f>
        <v>0</v>
      </c>
      <c r="G448" s="2"/>
      <c r="I448" s="139"/>
    </row>
    <row r="449" spans="1:11" s="105" customFormat="1" ht="45.75" customHeight="1" x14ac:dyDescent="0.25">
      <c r="A449" s="128" t="s">
        <v>367</v>
      </c>
      <c r="B449" s="136" t="s">
        <v>413</v>
      </c>
      <c r="C449" s="25">
        <v>50</v>
      </c>
      <c r="D449" s="132" t="s">
        <v>414</v>
      </c>
      <c r="E449" s="134"/>
      <c r="F449" s="40">
        <f t="shared" si="31"/>
        <v>0</v>
      </c>
      <c r="G449" s="2"/>
      <c r="I449" s="139"/>
      <c r="K449" s="127"/>
    </row>
    <row r="450" spans="1:11" s="105" customFormat="1" ht="45" customHeight="1" x14ac:dyDescent="0.25">
      <c r="A450" s="128" t="s">
        <v>369</v>
      </c>
      <c r="B450" s="136" t="s">
        <v>415</v>
      </c>
      <c r="C450" s="25">
        <v>390</v>
      </c>
      <c r="D450" s="132" t="s">
        <v>414</v>
      </c>
      <c r="E450" s="27"/>
      <c r="F450" s="40">
        <f t="shared" si="31"/>
        <v>0</v>
      </c>
      <c r="G450" s="2"/>
      <c r="I450" s="140"/>
      <c r="K450" s="127"/>
    </row>
    <row r="451" spans="1:11" s="105" customFormat="1" ht="29.25" customHeight="1" x14ac:dyDescent="0.25">
      <c r="A451" s="128" t="s">
        <v>371</v>
      </c>
      <c r="B451" s="136" t="s">
        <v>416</v>
      </c>
      <c r="C451" s="25">
        <f>134.14*0.4*0.3</f>
        <v>16.096799999999998</v>
      </c>
      <c r="D451" s="26" t="s">
        <v>417</v>
      </c>
      <c r="E451" s="141"/>
      <c r="F451" s="40">
        <f t="shared" si="31"/>
        <v>0</v>
      </c>
      <c r="G451" s="60">
        <f>SUM(F448:F451)</f>
        <v>0</v>
      </c>
    </row>
    <row r="452" spans="1:11" s="105" customFormat="1" ht="15" customHeight="1" x14ac:dyDescent="0.25">
      <c r="A452" s="128"/>
      <c r="B452" s="136"/>
      <c r="C452" s="25"/>
      <c r="D452" s="26"/>
      <c r="E452" s="141"/>
      <c r="F452" s="8"/>
      <c r="G452" s="142"/>
    </row>
    <row r="453" spans="1:11" s="147" customFormat="1" x14ac:dyDescent="0.25">
      <c r="A453" s="70" t="s">
        <v>194</v>
      </c>
      <c r="B453" s="143" t="s">
        <v>418</v>
      </c>
      <c r="C453" s="144"/>
      <c r="D453" s="145"/>
      <c r="E453" s="146"/>
      <c r="F453" s="14"/>
      <c r="G453" s="144"/>
    </row>
    <row r="454" spans="1:11" s="147" customFormat="1" ht="60" customHeight="1" x14ac:dyDescent="0.25">
      <c r="A454" s="128" t="s">
        <v>365</v>
      </c>
      <c r="B454" s="94" t="s">
        <v>419</v>
      </c>
      <c r="C454" s="115">
        <v>1</v>
      </c>
      <c r="D454" s="110" t="s">
        <v>61</v>
      </c>
      <c r="E454" s="93"/>
      <c r="F454" s="40">
        <f t="shared" ref="F454" si="32">ROUND(C454*E454,2)</f>
        <v>0</v>
      </c>
      <c r="G454" s="60">
        <f>SUM(F454)</f>
        <v>0</v>
      </c>
    </row>
    <row r="455" spans="1:11" s="105" customFormat="1" ht="15" customHeight="1" x14ac:dyDescent="0.25">
      <c r="A455" s="128"/>
      <c r="B455" s="136"/>
      <c r="C455" s="25"/>
      <c r="D455" s="26"/>
      <c r="E455" s="141"/>
      <c r="F455" s="8"/>
      <c r="G455" s="142"/>
    </row>
    <row r="456" spans="1:11" ht="14.1" customHeight="1" x14ac:dyDescent="0.2">
      <c r="B456" s="189" t="s">
        <v>420</v>
      </c>
      <c r="C456" s="189"/>
      <c r="D456" s="189"/>
      <c r="E456" s="189"/>
      <c r="F456" s="126" t="s">
        <v>26</v>
      </c>
      <c r="G456" s="60">
        <f>SUM(G421:G454)</f>
        <v>0</v>
      </c>
    </row>
    <row r="457" spans="1:11" s="105" customFormat="1" ht="15" customHeight="1" x14ac:dyDescent="0.25">
      <c r="A457" s="128"/>
      <c r="B457" s="136"/>
      <c r="C457" s="25"/>
      <c r="D457" s="26"/>
      <c r="E457" s="141"/>
      <c r="F457" s="8"/>
      <c r="G457" s="142"/>
    </row>
    <row r="458" spans="1:11" ht="14.1" customHeight="1" x14ac:dyDescent="0.2">
      <c r="B458" s="189" t="s">
        <v>421</v>
      </c>
      <c r="C458" s="189"/>
      <c r="D458" s="189"/>
      <c r="E458" s="189"/>
      <c r="F458" s="126" t="s">
        <v>26</v>
      </c>
      <c r="G458" s="60">
        <f>G456+G400+G367+G349+G243+G78</f>
        <v>0</v>
      </c>
    </row>
    <row r="459" spans="1:11" ht="14.1" customHeight="1" x14ac:dyDescent="0.2">
      <c r="B459" s="148"/>
      <c r="C459" s="149"/>
      <c r="D459" s="149"/>
      <c r="E459" s="149"/>
      <c r="F459" s="126"/>
      <c r="G459" s="4"/>
    </row>
    <row r="460" spans="1:11" ht="14.1" customHeight="1" x14ac:dyDescent="0.2">
      <c r="B460" s="148"/>
      <c r="C460" s="149"/>
      <c r="D460" s="149"/>
      <c r="E460" s="149"/>
      <c r="F460" s="126"/>
      <c r="G460" s="4"/>
    </row>
    <row r="461" spans="1:11" s="105" customFormat="1" ht="15" customHeight="1" x14ac:dyDescent="0.25">
      <c r="A461" s="128"/>
      <c r="B461" s="136"/>
      <c r="C461" s="25"/>
      <c r="D461" s="26"/>
      <c r="E461" s="141"/>
      <c r="F461" s="8"/>
      <c r="G461" s="142"/>
    </row>
    <row r="462" spans="1:11" ht="14.1" customHeight="1" x14ac:dyDescent="0.25">
      <c r="B462" s="114" t="s">
        <v>422</v>
      </c>
    </row>
    <row r="463" spans="1:11" ht="15.75" customHeight="1" x14ac:dyDescent="0.2">
      <c r="B463" s="190" t="s">
        <v>423</v>
      </c>
      <c r="C463" s="190"/>
      <c r="D463" s="190"/>
      <c r="E463" s="190"/>
      <c r="F463" s="126" t="s">
        <v>26</v>
      </c>
      <c r="G463" s="60">
        <f>G69</f>
        <v>0</v>
      </c>
    </row>
    <row r="464" spans="1:11" ht="15" customHeight="1" x14ac:dyDescent="0.2">
      <c r="B464" s="191" t="s">
        <v>421</v>
      </c>
      <c r="C464" s="191"/>
      <c r="D464" s="191"/>
      <c r="E464" s="191"/>
      <c r="F464" s="126" t="s">
        <v>26</v>
      </c>
      <c r="G464" s="60">
        <f>G458</f>
        <v>0</v>
      </c>
    </row>
    <row r="465" spans="1:10" s="105" customFormat="1" ht="15" customHeight="1" x14ac:dyDescent="0.25">
      <c r="A465" s="128"/>
      <c r="B465" s="136"/>
      <c r="C465" s="25"/>
      <c r="D465" s="26"/>
      <c r="E465" s="141"/>
      <c r="F465" s="8"/>
      <c r="G465" s="142"/>
    </row>
    <row r="466" spans="1:10" ht="15" customHeight="1" x14ac:dyDescent="0.2">
      <c r="B466" s="189" t="s">
        <v>424</v>
      </c>
      <c r="C466" s="189"/>
      <c r="D466" s="189"/>
      <c r="E466" s="189"/>
      <c r="F466" s="126" t="s">
        <v>26</v>
      </c>
      <c r="G466" s="60">
        <f>SUM(G463:G464)</f>
        <v>0</v>
      </c>
      <c r="I466" s="91"/>
      <c r="J466" s="91"/>
    </row>
    <row r="467" spans="1:10" s="105" customFormat="1" ht="15" customHeight="1" x14ac:dyDescent="0.25">
      <c r="A467" s="128"/>
      <c r="B467" s="136"/>
      <c r="C467" s="25"/>
      <c r="D467" s="26"/>
      <c r="E467" s="141"/>
      <c r="F467" s="8"/>
      <c r="G467" s="142"/>
    </row>
    <row r="468" spans="1:10" ht="15.95" customHeight="1" x14ac:dyDescent="0.25">
      <c r="A468" s="150"/>
      <c r="B468" s="151" t="s">
        <v>425</v>
      </c>
      <c r="C468" s="11"/>
      <c r="D468" s="152"/>
      <c r="E468" s="111"/>
      <c r="F468" s="153" t="str">
        <f>IF(E468&gt;0,ROUND(E468*C468,2),"")</f>
        <v/>
      </c>
      <c r="G468" s="154"/>
    </row>
    <row r="469" spans="1:10" ht="15.95" customHeight="1" x14ac:dyDescent="0.25">
      <c r="A469" s="155" t="s">
        <v>59</v>
      </c>
      <c r="B469" s="10" t="s">
        <v>426</v>
      </c>
      <c r="C469" s="11">
        <v>1</v>
      </c>
      <c r="D469" s="12" t="s">
        <v>96</v>
      </c>
      <c r="E469" s="13"/>
      <c r="F469" s="40">
        <f t="shared" ref="F469" si="33">ROUND(C469*E469,2)</f>
        <v>0</v>
      </c>
      <c r="G469" s="60">
        <f>SUM(F469)</f>
        <v>0</v>
      </c>
      <c r="H469" s="112"/>
    </row>
    <row r="470" spans="1:10" s="105" customFormat="1" ht="15" customHeight="1" x14ac:dyDescent="0.25">
      <c r="A470" s="128"/>
      <c r="B470" s="136"/>
      <c r="C470" s="25"/>
      <c r="D470" s="26"/>
      <c r="E470" s="141"/>
      <c r="F470" s="8"/>
      <c r="G470" s="142"/>
    </row>
    <row r="471" spans="1:10" ht="15" customHeight="1" x14ac:dyDescent="0.2">
      <c r="A471" s="88"/>
      <c r="B471" s="184" t="s">
        <v>427</v>
      </c>
      <c r="C471" s="184"/>
      <c r="D471" s="184"/>
      <c r="E471" s="184"/>
      <c r="F471" s="1" t="s">
        <v>26</v>
      </c>
      <c r="G471" s="60">
        <f>SUM(G469)</f>
        <v>0</v>
      </c>
    </row>
    <row r="472" spans="1:10" s="105" customFormat="1" ht="15" customHeight="1" x14ac:dyDescent="0.25">
      <c r="A472" s="128"/>
      <c r="B472" s="136"/>
      <c r="C472" s="25"/>
      <c r="D472" s="26"/>
      <c r="E472" s="141"/>
      <c r="F472" s="8"/>
      <c r="G472" s="142"/>
    </row>
    <row r="473" spans="1:10" s="105" customFormat="1" ht="15" customHeight="1" x14ac:dyDescent="0.25">
      <c r="A473" s="128"/>
      <c r="B473" s="136"/>
      <c r="C473" s="25"/>
      <c r="D473" s="26"/>
      <c r="E473" s="141"/>
      <c r="F473" s="8"/>
      <c r="G473" s="142"/>
    </row>
    <row r="474" spans="1:10" s="105" customFormat="1" ht="15" customHeight="1" x14ac:dyDescent="0.25">
      <c r="A474" s="128"/>
      <c r="B474" s="136"/>
      <c r="C474" s="25"/>
      <c r="D474" s="26"/>
      <c r="E474" s="141"/>
      <c r="F474" s="8"/>
      <c r="G474" s="142"/>
    </row>
    <row r="475" spans="1:10" s="105" customFormat="1" ht="15" customHeight="1" x14ac:dyDescent="0.25">
      <c r="A475" s="128"/>
      <c r="B475" s="136"/>
      <c r="C475" s="25"/>
      <c r="D475" s="26"/>
      <c r="E475" s="141"/>
      <c r="F475" s="8"/>
      <c r="G475" s="142"/>
    </row>
    <row r="476" spans="1:10" s="105" customFormat="1" ht="15" customHeight="1" x14ac:dyDescent="0.25">
      <c r="A476" s="128"/>
      <c r="B476" s="136"/>
      <c r="C476" s="25"/>
      <c r="D476" s="26"/>
      <c r="E476" s="141"/>
      <c r="F476" s="8"/>
      <c r="G476" s="142"/>
    </row>
    <row r="477" spans="1:10" ht="15" customHeight="1" x14ac:dyDescent="0.2">
      <c r="B477" s="187" t="s">
        <v>428</v>
      </c>
      <c r="C477" s="187"/>
      <c r="D477" s="187"/>
      <c r="E477" s="187"/>
      <c r="F477" s="126" t="s">
        <v>26</v>
      </c>
      <c r="G477" s="60">
        <f>SUM(G471+G466)</f>
        <v>0</v>
      </c>
    </row>
    <row r="478" spans="1:10" s="105" customFormat="1" ht="15" customHeight="1" x14ac:dyDescent="0.25">
      <c r="A478" s="128"/>
      <c r="B478" s="136"/>
      <c r="C478" s="25"/>
      <c r="D478" s="26"/>
      <c r="E478" s="141"/>
      <c r="F478" s="8"/>
      <c r="G478" s="142"/>
    </row>
    <row r="479" spans="1:10" s="105" customFormat="1" ht="15" customHeight="1" x14ac:dyDescent="0.25">
      <c r="A479" s="128"/>
      <c r="B479" s="136"/>
      <c r="C479" s="25"/>
      <c r="D479" s="26"/>
      <c r="E479" s="141"/>
      <c r="F479" s="8"/>
      <c r="G479" s="142"/>
    </row>
    <row r="480" spans="1:10" ht="12" customHeight="1" x14ac:dyDescent="0.25"/>
    <row r="481" spans="1:11" ht="14.1" customHeight="1" x14ac:dyDescent="0.2">
      <c r="B481" s="187" t="s">
        <v>428</v>
      </c>
      <c r="C481" s="187"/>
      <c r="D481" s="187"/>
      <c r="E481" s="187"/>
      <c r="F481" s="126" t="s">
        <v>26</v>
      </c>
      <c r="G481" s="60">
        <f>G477</f>
        <v>0</v>
      </c>
    </row>
    <row r="482" spans="1:11" ht="12" customHeight="1" x14ac:dyDescent="0.25"/>
    <row r="483" spans="1:11" ht="15.95" customHeight="1" x14ac:dyDescent="0.25">
      <c r="A483" s="7"/>
      <c r="B483" s="114" t="s">
        <v>429</v>
      </c>
    </row>
    <row r="484" spans="1:11" ht="15.95" customHeight="1" x14ac:dyDescent="0.25">
      <c r="A484" s="7"/>
      <c r="B484" s="188" t="s">
        <v>430</v>
      </c>
      <c r="C484" s="188"/>
      <c r="E484" s="156">
        <v>0.1</v>
      </c>
      <c r="G484" s="60">
        <f t="shared" ref="G484:G491" si="34">$G$477*E484</f>
        <v>0</v>
      </c>
      <c r="I484" s="157"/>
    </row>
    <row r="485" spans="1:11" ht="15.95" customHeight="1" x14ac:dyDescent="0.25">
      <c r="A485" s="7"/>
      <c r="B485" s="186" t="s">
        <v>431</v>
      </c>
      <c r="C485" s="186"/>
      <c r="D485" s="186"/>
      <c r="E485" s="156">
        <v>0.1</v>
      </c>
      <c r="G485" s="60">
        <f t="shared" si="34"/>
        <v>0</v>
      </c>
      <c r="I485" s="157"/>
    </row>
    <row r="486" spans="1:11" ht="15.95" customHeight="1" x14ac:dyDescent="0.25">
      <c r="A486" s="7"/>
      <c r="B486" s="24" t="s">
        <v>432</v>
      </c>
      <c r="C486" s="115"/>
      <c r="D486" s="110"/>
      <c r="E486" s="156">
        <v>0.05</v>
      </c>
      <c r="G486" s="60">
        <f t="shared" si="34"/>
        <v>0</v>
      </c>
      <c r="I486" s="157"/>
    </row>
    <row r="487" spans="1:11" ht="15.95" customHeight="1" x14ac:dyDescent="0.25">
      <c r="A487" s="7"/>
      <c r="B487" s="24" t="s">
        <v>433</v>
      </c>
      <c r="E487" s="156">
        <v>4.4999999999999998E-2</v>
      </c>
      <c r="G487" s="60">
        <f t="shared" si="34"/>
        <v>0</v>
      </c>
      <c r="I487" s="157"/>
    </row>
    <row r="488" spans="1:11" ht="15.95" customHeight="1" x14ac:dyDescent="0.25">
      <c r="A488" s="7"/>
      <c r="B488" s="186" t="s">
        <v>434</v>
      </c>
      <c r="C488" s="186"/>
      <c r="E488" s="156">
        <v>0.03</v>
      </c>
      <c r="G488" s="60">
        <f t="shared" si="34"/>
        <v>0</v>
      </c>
      <c r="I488" s="157"/>
    </row>
    <row r="489" spans="1:11" ht="15.95" customHeight="1" x14ac:dyDescent="0.25">
      <c r="A489" s="7"/>
      <c r="B489" s="24" t="s">
        <v>435</v>
      </c>
      <c r="E489" s="156">
        <v>2.75E-2</v>
      </c>
      <c r="G489" s="60">
        <f t="shared" si="34"/>
        <v>0</v>
      </c>
      <c r="I489" s="157"/>
    </row>
    <row r="490" spans="1:11" ht="28.5" customHeight="1" x14ac:dyDescent="0.25">
      <c r="A490" s="7"/>
      <c r="B490" s="186" t="s">
        <v>436</v>
      </c>
      <c r="C490" s="186"/>
      <c r="E490" s="156">
        <v>0.01</v>
      </c>
      <c r="G490" s="60">
        <f t="shared" si="34"/>
        <v>0</v>
      </c>
      <c r="I490" s="157"/>
    </row>
    <row r="491" spans="1:11" ht="15" customHeight="1" x14ac:dyDescent="0.25">
      <c r="A491" s="7"/>
      <c r="B491" s="24" t="s">
        <v>437</v>
      </c>
      <c r="C491" s="115"/>
      <c r="D491" s="110"/>
      <c r="E491" s="156">
        <v>1E-3</v>
      </c>
      <c r="G491" s="60">
        <f t="shared" si="34"/>
        <v>0</v>
      </c>
      <c r="I491" s="157"/>
    </row>
    <row r="492" spans="1:11" s="81" customFormat="1" ht="15" customHeight="1" x14ac:dyDescent="0.25">
      <c r="A492" s="7"/>
      <c r="B492" s="24" t="s">
        <v>438</v>
      </c>
      <c r="C492" s="115"/>
      <c r="D492" s="110"/>
      <c r="E492" s="156">
        <v>0.18</v>
      </c>
      <c r="F492" s="8"/>
      <c r="G492" s="60">
        <f>G484*E492</f>
        <v>0</v>
      </c>
      <c r="I492" s="157"/>
    </row>
    <row r="493" spans="1:11" s="162" customFormat="1" ht="30" customHeight="1" x14ac:dyDescent="0.25">
      <c r="A493" s="158"/>
      <c r="B493" s="183" t="s">
        <v>439</v>
      </c>
      <c r="C493" s="183"/>
      <c r="D493" s="159"/>
      <c r="E493" s="160" t="s">
        <v>362</v>
      </c>
      <c r="F493" s="161"/>
      <c r="G493" s="60"/>
      <c r="H493" s="47"/>
      <c r="K493" s="163"/>
    </row>
    <row r="494" spans="1:11" s="162" customFormat="1" ht="14.25" customHeight="1" x14ac:dyDescent="0.25">
      <c r="A494" s="158"/>
      <c r="B494" s="164" t="s">
        <v>440</v>
      </c>
      <c r="C494" s="160"/>
      <c r="D494" s="159"/>
      <c r="E494" s="160" t="s">
        <v>362</v>
      </c>
      <c r="F494" s="161"/>
      <c r="G494" s="60"/>
      <c r="H494" s="47"/>
    </row>
    <row r="495" spans="1:11" ht="15" customHeight="1" x14ac:dyDescent="0.2">
      <c r="B495" s="184" t="s">
        <v>441</v>
      </c>
      <c r="C495" s="184"/>
      <c r="D495" s="184"/>
      <c r="E495" s="184"/>
      <c r="F495" s="126" t="s">
        <v>26</v>
      </c>
      <c r="G495" s="60">
        <f>SUM(G484:G494)</f>
        <v>0</v>
      </c>
      <c r="I495" s="165"/>
    </row>
    <row r="496" spans="1:11" ht="12" customHeight="1" x14ac:dyDescent="0.25"/>
    <row r="497" spans="1:256" s="168" customFormat="1" ht="15" customHeight="1" x14ac:dyDescent="0.2">
      <c r="A497" s="23"/>
      <c r="B497" s="185" t="s">
        <v>442</v>
      </c>
      <c r="C497" s="185"/>
      <c r="D497" s="185"/>
      <c r="E497" s="185"/>
      <c r="F497" s="126" t="s">
        <v>26</v>
      </c>
      <c r="G497" s="60">
        <f>G477+G495</f>
        <v>0</v>
      </c>
      <c r="H497" s="166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7"/>
      <c r="BQ497" s="167"/>
      <c r="BR497" s="167"/>
      <c r="BS497" s="167"/>
      <c r="BT497" s="167"/>
      <c r="BU497" s="167"/>
      <c r="BV497" s="167"/>
      <c r="BW497" s="167"/>
      <c r="BX497" s="167"/>
      <c r="BY497" s="167"/>
      <c r="BZ497" s="167"/>
      <c r="CA497" s="167"/>
      <c r="CB497" s="167"/>
      <c r="CC497" s="167"/>
      <c r="CD497" s="167"/>
      <c r="CE497" s="167"/>
      <c r="CF497" s="167"/>
      <c r="CG497" s="167"/>
      <c r="CH497" s="167"/>
      <c r="CI497" s="167"/>
      <c r="CJ497" s="167"/>
      <c r="CK497" s="167"/>
      <c r="CL497" s="167"/>
      <c r="CM497" s="167"/>
      <c r="CN497" s="167"/>
      <c r="CO497" s="167"/>
      <c r="CP497" s="167"/>
      <c r="CQ497" s="167"/>
      <c r="CR497" s="167"/>
      <c r="CS497" s="167"/>
      <c r="CT497" s="167"/>
      <c r="CU497" s="167"/>
      <c r="CV497" s="167"/>
      <c r="CW497" s="167"/>
      <c r="CX497" s="167"/>
      <c r="CY497" s="167"/>
      <c r="CZ497" s="167"/>
      <c r="DA497" s="167"/>
      <c r="DB497" s="167"/>
      <c r="DC497" s="167"/>
      <c r="DD497" s="167"/>
      <c r="DE497" s="167"/>
      <c r="DF497" s="167"/>
      <c r="DG497" s="167"/>
      <c r="DH497" s="167"/>
      <c r="DI497" s="167"/>
      <c r="DJ497" s="167"/>
      <c r="DK497" s="167"/>
      <c r="DL497" s="167"/>
      <c r="DM497" s="167"/>
      <c r="DN497" s="167"/>
      <c r="DO497" s="167"/>
      <c r="DP497" s="167"/>
      <c r="DQ497" s="167"/>
      <c r="DR497" s="167"/>
      <c r="DS497" s="167"/>
      <c r="DT497" s="167"/>
      <c r="DU497" s="167"/>
      <c r="DV497" s="167"/>
      <c r="DW497" s="167"/>
      <c r="DX497" s="167"/>
      <c r="DY497" s="167"/>
      <c r="DZ497" s="167"/>
      <c r="EA497" s="167"/>
      <c r="EB497" s="167"/>
      <c r="EC497" s="167"/>
      <c r="ED497" s="167"/>
      <c r="EE497" s="167"/>
      <c r="EF497" s="167"/>
      <c r="EG497" s="167"/>
      <c r="EH497" s="167"/>
      <c r="EI497" s="167"/>
      <c r="EJ497" s="167"/>
      <c r="EK497" s="167"/>
      <c r="EL497" s="167"/>
      <c r="EM497" s="167"/>
      <c r="EN497" s="167"/>
      <c r="EO497" s="167"/>
      <c r="EP497" s="167"/>
      <c r="EQ497" s="167"/>
      <c r="ER497" s="167"/>
      <c r="ES497" s="167"/>
      <c r="ET497" s="167"/>
      <c r="EU497" s="167"/>
      <c r="EV497" s="167"/>
      <c r="EW497" s="167"/>
      <c r="EX497" s="167"/>
      <c r="EY497" s="167"/>
      <c r="EZ497" s="167"/>
      <c r="FA497" s="167"/>
      <c r="FB497" s="167"/>
      <c r="FC497" s="167"/>
      <c r="FD497" s="167"/>
      <c r="FE497" s="167"/>
      <c r="FF497" s="167"/>
      <c r="FG497" s="167"/>
      <c r="FH497" s="167"/>
      <c r="FI497" s="167"/>
      <c r="FJ497" s="167"/>
      <c r="FK497" s="167"/>
      <c r="FL497" s="167"/>
      <c r="FM497" s="167"/>
      <c r="FN497" s="167"/>
      <c r="FO497" s="167"/>
      <c r="FP497" s="167"/>
      <c r="FQ497" s="167"/>
      <c r="FR497" s="167"/>
      <c r="FS497" s="167"/>
      <c r="FT497" s="167"/>
      <c r="FU497" s="167"/>
      <c r="FV497" s="167"/>
      <c r="FW497" s="167"/>
      <c r="FX497" s="167"/>
      <c r="FY497" s="167"/>
      <c r="FZ497" s="167"/>
      <c r="GA497" s="167"/>
      <c r="GB497" s="167"/>
      <c r="GC497" s="167"/>
      <c r="GD497" s="167"/>
      <c r="GE497" s="167"/>
      <c r="GF497" s="167"/>
      <c r="GG497" s="167"/>
      <c r="GH497" s="167"/>
      <c r="GI497" s="167"/>
      <c r="GJ497" s="167"/>
      <c r="GK497" s="167"/>
      <c r="GL497" s="167"/>
      <c r="GM497" s="167"/>
      <c r="GN497" s="167"/>
      <c r="GO497" s="167"/>
      <c r="GP497" s="167"/>
      <c r="GQ497" s="167"/>
      <c r="GR497" s="167"/>
      <c r="GS497" s="167"/>
      <c r="GT497" s="167"/>
      <c r="GU497" s="167"/>
      <c r="GV497" s="167"/>
      <c r="GW497" s="167"/>
      <c r="GX497" s="167"/>
      <c r="GY497" s="167"/>
      <c r="GZ497" s="167"/>
      <c r="HA497" s="167"/>
      <c r="HB497" s="167"/>
      <c r="HC497" s="167"/>
      <c r="HD497" s="167"/>
      <c r="HE497" s="167"/>
      <c r="HF497" s="167"/>
      <c r="HG497" s="167"/>
      <c r="HH497" s="167"/>
      <c r="HI497" s="167"/>
      <c r="HJ497" s="167"/>
      <c r="HK497" s="167"/>
      <c r="HL497" s="167"/>
      <c r="HM497" s="167"/>
      <c r="HN497" s="167"/>
      <c r="HO497" s="167"/>
      <c r="HP497" s="167"/>
      <c r="HQ497" s="167"/>
      <c r="HR497" s="167"/>
      <c r="HS497" s="167"/>
      <c r="HT497" s="167"/>
      <c r="HU497" s="167"/>
      <c r="HV497" s="167"/>
      <c r="HW497" s="167"/>
      <c r="HX497" s="167"/>
      <c r="HY497" s="167"/>
      <c r="HZ497" s="167"/>
      <c r="IA497" s="167"/>
      <c r="IB497" s="167"/>
      <c r="IC497" s="167"/>
      <c r="ID497" s="167"/>
      <c r="IE497" s="167"/>
      <c r="IF497" s="167"/>
      <c r="IG497" s="167"/>
      <c r="IH497" s="167"/>
      <c r="II497" s="167"/>
      <c r="IJ497" s="167"/>
      <c r="IK497" s="167"/>
      <c r="IL497" s="167"/>
      <c r="IM497" s="167"/>
      <c r="IN497" s="167"/>
      <c r="IO497" s="167"/>
      <c r="IP497" s="167"/>
      <c r="IQ497" s="167"/>
      <c r="IR497" s="167"/>
      <c r="IS497" s="167"/>
      <c r="IT497" s="167"/>
      <c r="IU497" s="167"/>
      <c r="IV497" s="167"/>
    </row>
    <row r="498" spans="1:256" ht="12" customHeight="1" x14ac:dyDescent="0.25"/>
    <row r="499" spans="1:256" s="168" customFormat="1" ht="15" customHeight="1" x14ac:dyDescent="0.25">
      <c r="A499" s="169"/>
      <c r="B499" s="170" t="s">
        <v>443</v>
      </c>
      <c r="C499" s="25"/>
      <c r="D499" s="26"/>
      <c r="E499" s="171"/>
      <c r="F499" s="172"/>
      <c r="G499" s="2"/>
      <c r="H499" s="166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7"/>
      <c r="BQ499" s="167"/>
      <c r="BR499" s="167"/>
      <c r="BS499" s="167"/>
      <c r="BT499" s="167"/>
      <c r="BU499" s="167"/>
      <c r="BV499" s="167"/>
      <c r="BW499" s="167"/>
      <c r="BX499" s="167"/>
      <c r="BY499" s="167"/>
      <c r="BZ499" s="167"/>
      <c r="CA499" s="167"/>
      <c r="CB499" s="167"/>
      <c r="CC499" s="167"/>
      <c r="CD499" s="167"/>
      <c r="CE499" s="167"/>
      <c r="CF499" s="167"/>
      <c r="CG499" s="167"/>
      <c r="CH499" s="167"/>
      <c r="CI499" s="167"/>
      <c r="CJ499" s="167"/>
      <c r="CK499" s="167"/>
      <c r="CL499" s="167"/>
      <c r="CM499" s="167"/>
      <c r="CN499" s="167"/>
      <c r="CO499" s="167"/>
      <c r="CP499" s="167"/>
      <c r="CQ499" s="167"/>
      <c r="CR499" s="167"/>
      <c r="CS499" s="167"/>
      <c r="CT499" s="167"/>
      <c r="CU499" s="167"/>
      <c r="CV499" s="167"/>
      <c r="CW499" s="167"/>
      <c r="CX499" s="167"/>
      <c r="CY499" s="167"/>
      <c r="CZ499" s="167"/>
      <c r="DA499" s="167"/>
      <c r="DB499" s="167"/>
      <c r="DC499" s="167"/>
      <c r="DD499" s="167"/>
      <c r="DE499" s="167"/>
      <c r="DF499" s="167"/>
      <c r="DG499" s="167"/>
      <c r="DH499" s="167"/>
      <c r="DI499" s="167"/>
      <c r="DJ499" s="167"/>
      <c r="DK499" s="167"/>
      <c r="DL499" s="167"/>
      <c r="DM499" s="167"/>
      <c r="DN499" s="167"/>
      <c r="DO499" s="167"/>
      <c r="DP499" s="167"/>
      <c r="DQ499" s="167"/>
      <c r="DR499" s="167"/>
      <c r="DS499" s="167"/>
      <c r="DT499" s="167"/>
      <c r="DU499" s="167"/>
      <c r="DV499" s="167"/>
      <c r="DW499" s="167"/>
      <c r="DX499" s="167"/>
      <c r="DY499" s="167"/>
      <c r="DZ499" s="167"/>
      <c r="EA499" s="167"/>
      <c r="EB499" s="167"/>
      <c r="EC499" s="167"/>
      <c r="ED499" s="167"/>
      <c r="EE499" s="167"/>
      <c r="EF499" s="167"/>
      <c r="EG499" s="167"/>
      <c r="EH499" s="167"/>
      <c r="EI499" s="167"/>
      <c r="EJ499" s="167"/>
      <c r="EK499" s="167"/>
      <c r="EL499" s="167"/>
      <c r="EM499" s="167"/>
      <c r="EN499" s="167"/>
      <c r="EO499" s="167"/>
      <c r="EP499" s="167"/>
      <c r="EQ499" s="167"/>
      <c r="ER499" s="167"/>
      <c r="ES499" s="167"/>
      <c r="ET499" s="167"/>
      <c r="EU499" s="167"/>
      <c r="EV499" s="167"/>
      <c r="EW499" s="167"/>
      <c r="EX499" s="167"/>
      <c r="EY499" s="167"/>
      <c r="EZ499" s="167"/>
      <c r="FA499" s="167"/>
      <c r="FB499" s="167"/>
      <c r="FC499" s="167"/>
      <c r="FD499" s="167"/>
      <c r="FE499" s="167"/>
      <c r="FF499" s="167"/>
      <c r="FG499" s="167"/>
      <c r="FH499" s="167"/>
      <c r="FI499" s="167"/>
      <c r="FJ499" s="167"/>
      <c r="FK499" s="167"/>
      <c r="FL499" s="167"/>
      <c r="FM499" s="167"/>
      <c r="FN499" s="167"/>
      <c r="FO499" s="167"/>
      <c r="FP499" s="167"/>
      <c r="FQ499" s="167"/>
      <c r="FR499" s="167"/>
      <c r="FS499" s="167"/>
      <c r="FT499" s="167"/>
      <c r="FU499" s="167"/>
      <c r="FV499" s="167"/>
      <c r="FW499" s="167"/>
      <c r="FX499" s="167"/>
      <c r="FY499" s="167"/>
      <c r="FZ499" s="167"/>
      <c r="GA499" s="167"/>
      <c r="GB499" s="167"/>
      <c r="GC499" s="167"/>
      <c r="GD499" s="167"/>
      <c r="GE499" s="167"/>
      <c r="GF499" s="167"/>
      <c r="GG499" s="167"/>
      <c r="GH499" s="167"/>
      <c r="GI499" s="167"/>
      <c r="GJ499" s="167"/>
      <c r="GK499" s="167"/>
      <c r="GL499" s="167"/>
      <c r="GM499" s="167"/>
      <c r="GN499" s="167"/>
      <c r="GO499" s="167"/>
      <c r="GP499" s="167"/>
      <c r="GQ499" s="167"/>
      <c r="GR499" s="167"/>
      <c r="GS499" s="167"/>
      <c r="GT499" s="167"/>
      <c r="GU499" s="167"/>
      <c r="GV499" s="167"/>
      <c r="GW499" s="167"/>
      <c r="GX499" s="167"/>
      <c r="GY499" s="167"/>
      <c r="GZ499" s="167"/>
      <c r="HA499" s="167"/>
      <c r="HB499" s="167"/>
      <c r="HC499" s="167"/>
      <c r="HD499" s="167"/>
      <c r="HE499" s="167"/>
      <c r="HF499" s="167"/>
      <c r="HG499" s="167"/>
      <c r="HH499" s="167"/>
      <c r="HI499" s="167"/>
      <c r="HJ499" s="167"/>
      <c r="HK499" s="167"/>
      <c r="HL499" s="167"/>
      <c r="HM499" s="167"/>
      <c r="HN499" s="167"/>
      <c r="HO499" s="167"/>
      <c r="HP499" s="167"/>
      <c r="HQ499" s="167"/>
      <c r="HR499" s="167"/>
      <c r="HS499" s="167"/>
      <c r="HT499" s="167"/>
      <c r="HU499" s="167"/>
      <c r="HV499" s="167"/>
      <c r="HW499" s="167"/>
      <c r="HX499" s="167"/>
      <c r="HY499" s="167"/>
      <c r="HZ499" s="167"/>
      <c r="IA499" s="167"/>
      <c r="IB499" s="167"/>
      <c r="IC499" s="167"/>
      <c r="ID499" s="167"/>
      <c r="IE499" s="167"/>
      <c r="IF499" s="167"/>
      <c r="IG499" s="167"/>
      <c r="IH499" s="167"/>
      <c r="II499" s="167"/>
      <c r="IJ499" s="167"/>
      <c r="IK499" s="167"/>
      <c r="IL499" s="167"/>
      <c r="IM499" s="167"/>
      <c r="IN499" s="167"/>
      <c r="IO499" s="167"/>
      <c r="IP499" s="167"/>
      <c r="IQ499" s="167"/>
      <c r="IR499" s="167"/>
      <c r="IS499" s="167"/>
      <c r="IT499" s="167"/>
      <c r="IU499" s="167"/>
      <c r="IV499" s="167"/>
    </row>
    <row r="500" spans="1:256" s="168" customFormat="1" ht="15.75" customHeight="1" x14ac:dyDescent="0.25">
      <c r="A500" s="118" t="s">
        <v>444</v>
      </c>
      <c r="B500" s="182" t="s">
        <v>445</v>
      </c>
      <c r="C500" s="182"/>
      <c r="D500" s="182"/>
      <c r="E500" s="182"/>
      <c r="F500" s="182"/>
      <c r="G500" s="182"/>
      <c r="H500" s="166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7"/>
      <c r="BQ500" s="167"/>
      <c r="BR500" s="167"/>
      <c r="BS500" s="167"/>
      <c r="BT500" s="167"/>
      <c r="BU500" s="167"/>
      <c r="BV500" s="167"/>
      <c r="BW500" s="167"/>
      <c r="BX500" s="167"/>
      <c r="BY500" s="167"/>
      <c r="BZ500" s="167"/>
      <c r="CA500" s="167"/>
      <c r="CB500" s="167"/>
      <c r="CC500" s="167"/>
      <c r="CD500" s="167"/>
      <c r="CE500" s="167"/>
      <c r="CF500" s="167"/>
      <c r="CG500" s="167"/>
      <c r="CH500" s="167"/>
      <c r="CI500" s="167"/>
      <c r="CJ500" s="167"/>
      <c r="CK500" s="167"/>
      <c r="CL500" s="167"/>
      <c r="CM500" s="167"/>
      <c r="CN500" s="167"/>
      <c r="CO500" s="167"/>
      <c r="CP500" s="167"/>
      <c r="CQ500" s="167"/>
      <c r="CR500" s="167"/>
      <c r="CS500" s="167"/>
      <c r="CT500" s="167"/>
      <c r="CU500" s="167"/>
      <c r="CV500" s="167"/>
      <c r="CW500" s="167"/>
      <c r="CX500" s="167"/>
      <c r="CY500" s="167"/>
      <c r="CZ500" s="167"/>
      <c r="DA500" s="167"/>
      <c r="DB500" s="167"/>
      <c r="DC500" s="167"/>
      <c r="DD500" s="167"/>
      <c r="DE500" s="167"/>
      <c r="DF500" s="167"/>
      <c r="DG500" s="167"/>
      <c r="DH500" s="167"/>
      <c r="DI500" s="167"/>
      <c r="DJ500" s="167"/>
      <c r="DK500" s="167"/>
      <c r="DL500" s="167"/>
      <c r="DM500" s="167"/>
      <c r="DN500" s="167"/>
      <c r="DO500" s="167"/>
      <c r="DP500" s="167"/>
      <c r="DQ500" s="167"/>
      <c r="DR500" s="167"/>
      <c r="DS500" s="167"/>
      <c r="DT500" s="167"/>
      <c r="DU500" s="167"/>
      <c r="DV500" s="167"/>
      <c r="DW500" s="167"/>
      <c r="DX500" s="167"/>
      <c r="DY500" s="167"/>
      <c r="DZ500" s="167"/>
      <c r="EA500" s="167"/>
      <c r="EB500" s="167"/>
      <c r="EC500" s="167"/>
      <c r="ED500" s="167"/>
      <c r="EE500" s="167"/>
      <c r="EF500" s="167"/>
      <c r="EG500" s="167"/>
      <c r="EH500" s="167"/>
      <c r="EI500" s="167"/>
      <c r="EJ500" s="167"/>
      <c r="EK500" s="167"/>
      <c r="EL500" s="167"/>
      <c r="EM500" s="167"/>
      <c r="EN500" s="167"/>
      <c r="EO500" s="167"/>
      <c r="EP500" s="167"/>
      <c r="EQ500" s="167"/>
      <c r="ER500" s="167"/>
      <c r="ES500" s="167"/>
      <c r="ET500" s="167"/>
      <c r="EU500" s="167"/>
      <c r="EV500" s="167"/>
      <c r="EW500" s="167"/>
      <c r="EX500" s="167"/>
      <c r="EY500" s="167"/>
      <c r="EZ500" s="167"/>
      <c r="FA500" s="167"/>
      <c r="FB500" s="167"/>
      <c r="FC500" s="167"/>
      <c r="FD500" s="167"/>
      <c r="FE500" s="167"/>
      <c r="FF500" s="167"/>
      <c r="FG500" s="167"/>
      <c r="FH500" s="167"/>
      <c r="FI500" s="167"/>
      <c r="FJ500" s="167"/>
      <c r="FK500" s="167"/>
      <c r="FL500" s="167"/>
      <c r="FM500" s="167"/>
      <c r="FN500" s="167"/>
      <c r="FO500" s="167"/>
      <c r="FP500" s="167"/>
      <c r="FQ500" s="167"/>
      <c r="FR500" s="167"/>
      <c r="FS500" s="167"/>
      <c r="FT500" s="167"/>
      <c r="FU500" s="167"/>
      <c r="FV500" s="167"/>
      <c r="FW500" s="167"/>
      <c r="FX500" s="167"/>
      <c r="FY500" s="167"/>
      <c r="FZ500" s="167"/>
      <c r="GA500" s="167"/>
      <c r="GB500" s="167"/>
      <c r="GC500" s="167"/>
      <c r="GD500" s="167"/>
      <c r="GE500" s="167"/>
      <c r="GF500" s="167"/>
      <c r="GG500" s="167"/>
      <c r="GH500" s="167"/>
      <c r="GI500" s="167"/>
      <c r="GJ500" s="167"/>
      <c r="GK500" s="167"/>
      <c r="GL500" s="167"/>
      <c r="GM500" s="167"/>
      <c r="GN500" s="167"/>
      <c r="GO500" s="167"/>
      <c r="GP500" s="167"/>
      <c r="GQ500" s="167"/>
      <c r="GR500" s="167"/>
      <c r="GS500" s="167"/>
      <c r="GT500" s="167"/>
      <c r="GU500" s="167"/>
      <c r="GV500" s="167"/>
      <c r="GW500" s="167"/>
      <c r="GX500" s="167"/>
      <c r="GY500" s="167"/>
      <c r="GZ500" s="167"/>
      <c r="HA500" s="167"/>
      <c r="HB500" s="167"/>
      <c r="HC500" s="167"/>
      <c r="HD500" s="167"/>
      <c r="HE500" s="167"/>
      <c r="HF500" s="167"/>
      <c r="HG500" s="167"/>
      <c r="HH500" s="167"/>
      <c r="HI500" s="167"/>
      <c r="HJ500" s="167"/>
      <c r="HK500" s="167"/>
      <c r="HL500" s="167"/>
      <c r="HM500" s="167"/>
      <c r="HN500" s="167"/>
      <c r="HO500" s="167"/>
      <c r="HP500" s="167"/>
      <c r="HQ500" s="167"/>
      <c r="HR500" s="167"/>
      <c r="HS500" s="167"/>
      <c r="HT500" s="167"/>
      <c r="HU500" s="167"/>
      <c r="HV500" s="167"/>
      <c r="HW500" s="167"/>
      <c r="HX500" s="167"/>
      <c r="HY500" s="167"/>
      <c r="HZ500" s="167"/>
      <c r="IA500" s="167"/>
      <c r="IB500" s="167"/>
      <c r="IC500" s="167"/>
      <c r="ID500" s="167"/>
      <c r="IE500" s="167"/>
      <c r="IF500" s="167"/>
      <c r="IG500" s="167"/>
      <c r="IH500" s="167"/>
      <c r="II500" s="167"/>
      <c r="IJ500" s="167"/>
      <c r="IK500" s="167"/>
      <c r="IL500" s="167"/>
      <c r="IM500" s="167"/>
      <c r="IN500" s="167"/>
      <c r="IO500" s="167"/>
      <c r="IP500" s="167"/>
      <c r="IQ500" s="167"/>
      <c r="IR500" s="167"/>
      <c r="IS500" s="167"/>
      <c r="IT500" s="167"/>
      <c r="IU500" s="167"/>
      <c r="IV500" s="167"/>
    </row>
    <row r="501" spans="1:256" ht="27.75" customHeight="1" x14ac:dyDescent="0.25">
      <c r="A501" s="173" t="s">
        <v>446</v>
      </c>
      <c r="B501" s="186" t="s">
        <v>447</v>
      </c>
      <c r="C501" s="186"/>
      <c r="D501" s="186"/>
      <c r="E501" s="186"/>
      <c r="F501" s="186"/>
      <c r="G501" s="186"/>
    </row>
    <row r="502" spans="1:256" ht="18" customHeight="1" x14ac:dyDescent="0.25">
      <c r="A502" s="23" t="s">
        <v>448</v>
      </c>
      <c r="B502" s="182" t="s">
        <v>449</v>
      </c>
      <c r="C502" s="182"/>
      <c r="D502" s="182"/>
      <c r="E502" s="182"/>
      <c r="F502" s="182"/>
      <c r="G502" s="182"/>
    </row>
    <row r="503" spans="1:256" ht="30.75" customHeight="1" x14ac:dyDescent="0.25">
      <c r="A503" s="174" t="s">
        <v>450</v>
      </c>
      <c r="B503" s="181" t="s">
        <v>451</v>
      </c>
      <c r="C503" s="181"/>
      <c r="D503" s="181"/>
      <c r="E503" s="181"/>
      <c r="F503" s="181"/>
      <c r="G503" s="181"/>
    </row>
    <row r="504" spans="1:256" ht="15" customHeight="1" x14ac:dyDescent="0.25">
      <c r="A504" s="175" t="s">
        <v>452</v>
      </c>
      <c r="B504" s="182" t="s">
        <v>453</v>
      </c>
      <c r="C504" s="182"/>
      <c r="D504" s="182"/>
      <c r="E504" s="182"/>
      <c r="F504" s="182"/>
      <c r="G504" s="182"/>
    </row>
    <row r="505" spans="1:256" ht="17.25" customHeight="1" x14ac:dyDescent="0.25">
      <c r="A505" s="175" t="s">
        <v>454</v>
      </c>
      <c r="B505" s="182" t="s">
        <v>455</v>
      </c>
      <c r="C505" s="182"/>
      <c r="D505" s="182"/>
      <c r="E505" s="182"/>
      <c r="F505" s="182"/>
      <c r="G505" s="182"/>
    </row>
    <row r="506" spans="1:256" ht="12" customHeight="1" x14ac:dyDescent="0.25"/>
    <row r="507" spans="1:256" ht="14.1" customHeight="1" x14ac:dyDescent="0.25">
      <c r="B507" s="23"/>
      <c r="C507" s="26"/>
      <c r="E507" s="176"/>
      <c r="G507" s="177"/>
    </row>
    <row r="508" spans="1:256" ht="14.1" customHeight="1" x14ac:dyDescent="0.25">
      <c r="A508" s="178"/>
      <c r="B508" s="178"/>
      <c r="C508" s="178"/>
      <c r="D508" s="178"/>
      <c r="E508" s="178"/>
      <c r="F508" s="178"/>
      <c r="G508" s="178"/>
    </row>
    <row r="509" spans="1:256" s="125" customFormat="1" ht="14.1" customHeight="1" x14ac:dyDescent="0.25">
      <c r="A509" s="178"/>
      <c r="B509" s="178"/>
      <c r="C509" s="178"/>
      <c r="D509" s="178"/>
      <c r="E509" s="178"/>
      <c r="F509" s="178"/>
      <c r="G509" s="178"/>
    </row>
    <row r="510" spans="1:256" ht="12" customHeight="1" x14ac:dyDescent="0.25"/>
    <row r="511" spans="1:256" x14ac:dyDescent="0.25">
      <c r="A511" s="179" t="s">
        <v>456</v>
      </c>
      <c r="B511" s="179"/>
    </row>
    <row r="512" spans="1:256" s="91" customFormat="1" x14ac:dyDescent="0.25">
      <c r="A512" s="180">
        <v>43280</v>
      </c>
      <c r="B512" s="180"/>
      <c r="C512" s="25"/>
      <c r="D512" s="26"/>
      <c r="E512" s="27"/>
      <c r="F512" s="8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  <c r="IP512" s="3"/>
      <c r="IQ512" s="3"/>
      <c r="IR512" s="3"/>
      <c r="IS512" s="3"/>
      <c r="IT512" s="3"/>
      <c r="IU512" s="3"/>
      <c r="IV512" s="3"/>
    </row>
    <row r="513" spans="1:2" x14ac:dyDescent="0.25">
      <c r="A513" s="179" t="s">
        <v>457</v>
      </c>
      <c r="B513" s="179"/>
    </row>
  </sheetData>
  <mergeCells count="44">
    <mergeCell ref="B69:E69"/>
    <mergeCell ref="A1:E1"/>
    <mergeCell ref="A2:B2"/>
    <mergeCell ref="A3:B3"/>
    <mergeCell ref="B4:E4"/>
    <mergeCell ref="A5:G5"/>
    <mergeCell ref="A6:G6"/>
    <mergeCell ref="B21:E21"/>
    <mergeCell ref="B35:E35"/>
    <mergeCell ref="B50:E50"/>
    <mergeCell ref="B52:E52"/>
    <mergeCell ref="B67:E67"/>
    <mergeCell ref="B471:E471"/>
    <mergeCell ref="B78:E78"/>
    <mergeCell ref="B184:C184"/>
    <mergeCell ref="B243:E243"/>
    <mergeCell ref="B349:E349"/>
    <mergeCell ref="B367:E367"/>
    <mergeCell ref="B400:E400"/>
    <mergeCell ref="B456:E456"/>
    <mergeCell ref="B458:E458"/>
    <mergeCell ref="B463:E463"/>
    <mergeCell ref="B464:E464"/>
    <mergeCell ref="B466:E466"/>
    <mergeCell ref="B502:G502"/>
    <mergeCell ref="B477:E477"/>
    <mergeCell ref="B481:E481"/>
    <mergeCell ref="B484:C484"/>
    <mergeCell ref="B485:D485"/>
    <mergeCell ref="B488:C488"/>
    <mergeCell ref="B490:C490"/>
    <mergeCell ref="B493:C493"/>
    <mergeCell ref="B495:E495"/>
    <mergeCell ref="B497:E497"/>
    <mergeCell ref="B500:G500"/>
    <mergeCell ref="B501:G501"/>
    <mergeCell ref="B503:G503"/>
    <mergeCell ref="B504:G504"/>
    <mergeCell ref="B505:G505"/>
    <mergeCell ref="A508:G508"/>
    <mergeCell ref="A509:G509"/>
    <mergeCell ref="A511:B511"/>
    <mergeCell ref="A512:B512"/>
    <mergeCell ref="A513:B513"/>
  </mergeCells>
  <printOptions horizontalCentered="1"/>
  <pageMargins left="0.31496062992125984" right="0.31496062992125984" top="0.51181102362204722" bottom="0.74803149606299213" header="0.31496062992125984" footer="0.31496062992125984"/>
  <pageSetup scale="80" orientation="portrait" r:id="rId1"/>
  <headerFooter>
    <oddFooter>&amp;L&amp;P/&amp;N&amp;RIglesia El Buen Pastor ( Azua 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 </vt:lpstr>
      <vt:lpstr>'LISTADO DE PARTIDAS '!Área_de_impresión</vt:lpstr>
      <vt:lpstr>'LISTADO DE PARTIDAS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Juan Pablo Mota De Jesus</cp:lastModifiedBy>
  <dcterms:created xsi:type="dcterms:W3CDTF">2018-07-20T19:00:37Z</dcterms:created>
  <dcterms:modified xsi:type="dcterms:W3CDTF">2018-07-20T19:18:29Z</dcterms:modified>
</cp:coreProperties>
</file>