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UHEILY MARTINEZ\"/>
    </mc:Choice>
  </mc:AlternateContent>
  <bookViews>
    <workbookView xWindow="0" yWindow="0" windowWidth="20490" windowHeight="7755"/>
  </bookViews>
  <sheets>
    <sheet name="LISTADO MATADERO BARAHONA-im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[6]Analisis!$D$63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[7]Sheet4!$E:$E</definedName>
    <definedName name="__pu5">[7]Sheet5!$E:$E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[9]Análisis!#REF!</definedName>
    <definedName name="__SUB1">[9]Análisis!#REF!</definedName>
    <definedName name="_1" localSheetId="0">[10]A!#REF!</definedName>
    <definedName name="_1">[10]A!#REF!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[6]Analisis!$D$63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[11]analisis!$G$2432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[7]Sheet4!$E:$E</definedName>
    <definedName name="_pu5">[7]Sheet5!$E:$E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[12]Ana!$F$3421</definedName>
    <definedName name="_TC220">[12]Ana!$F$3433</definedName>
    <definedName name="_TUB24" localSheetId="0">#REF!</definedName>
    <definedName name="_TUB24">#REF!</definedName>
    <definedName name="_VAR12">[13]Precio!$F$12</definedName>
    <definedName name="_VAR38">[13]Precio!$F$11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[13]Precio!$F$20</definedName>
    <definedName name="AC" localSheetId="0">#REF!</definedName>
    <definedName name="AC">#REF!</definedName>
    <definedName name="aca.19.km">'[14]Analisis Unitarios'!$F$154</definedName>
    <definedName name="aca.1er.km">'[14]Analisis Unitarios'!$F$136</definedName>
    <definedName name="aca.20.km">'[14]Analisis Unitarios'!$F$155</definedName>
    <definedName name="aca.30.km">'[14]Analisis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'[15]Listado Equipos a utilizar'!#REF!</definedName>
    <definedName name="acarreo">'[15]Listado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[12]Ana!$F$4488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[16]Insumos!$B$6:$D$6</definedName>
    <definedName name="Acero_1_4______Grado_40">[16]Insumos!$B$7:$D$7</definedName>
    <definedName name="Acero_2">#N/A</definedName>
    <definedName name="Acero_3">#N/A</definedName>
    <definedName name="Acero_3_4__1_____Grado_40">[16]Insumos!$B$8:$D$8</definedName>
    <definedName name="Acero_3_8______Grado_40">[16]Insumos!$B$9:$D$9</definedName>
    <definedName name="ACERO1">[12]Ana!$F$35</definedName>
    <definedName name="ACERO12">[12]Ana!$F$23</definedName>
    <definedName name="ACERO1225">[12]Ana!$F$27</definedName>
    <definedName name="ACERO14">[12]Ana!$F$11</definedName>
    <definedName name="ACERO34">[12]Ana!$F$31</definedName>
    <definedName name="ACERO38">[12]Ana!$F$15</definedName>
    <definedName name="ACERO3825">[12]Ana!$F$19</definedName>
    <definedName name="ACERO601">[12]Ana!$F$59</definedName>
    <definedName name="ACERO6012">[12]Ana!$F$47</definedName>
    <definedName name="ACERO601225">[12]Ana!$F$51</definedName>
    <definedName name="ACERO6034">[12]Ana!$F$55</definedName>
    <definedName name="ACERO6038">[12]Ana!$F$39</definedName>
    <definedName name="ACERO603825">[12]Ana!$F$43</definedName>
    <definedName name="acerog40">[17]MATERIALES!$G$7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[18]Analisis!$B$1:$B$451</definedName>
    <definedName name="ACUM" localSheetId="0">[10]A!#REF!</definedName>
    <definedName name="ACUM">[10]A!#REF!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'[19]Resumen Precio Equipos'!$C$28</definedName>
    <definedName name="adm.a" localSheetId="0" hidden="1">'[20]ANALISIS STO DGO'!#REF!</definedName>
    <definedName name="adm.a" hidden="1">'[20]ANALISIS STO DGO'!#REF!</definedName>
    <definedName name="ADMBL" localSheetId="0" hidden="1">'[20]ANALISIS STO DGO'!#REF!</definedName>
    <definedName name="ADMBL" hidden="1">'[20]ANALISIS STO DGO'!#REF!</definedName>
    <definedName name="ADMINISTRATIVOS" localSheetId="0">#REF!</definedName>
    <definedName name="ADMINISTRATIVOS">#REF!</definedName>
    <definedName name="Adoquín_Mediterráneo_Gris">[16]Insumos!$B$156:$D$156</definedName>
    <definedName name="AG">[13]Precio!$F$21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'[15]Listado Equipos a utilizar'!#REF!</definedName>
    <definedName name="agricola">'[15]Listado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'[21]MATERIALES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[13]Precio!$F$16</definedName>
    <definedName name="ALAM18">[13]Precio!$F$15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[16]Insumos!$B$20:$D$20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[17]MATERIALES!$G$10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'[22]Mano de Obra'!$D$11</definedName>
    <definedName name="ALBANIL2">'[22]Mano de Obra'!$D$12</definedName>
    <definedName name="ALBANIL3">'[22]Mano de Obra'!$D$13</definedName>
    <definedName name="Alq._Madera_Dintel____Incl._M_O">[16]Insumos!$B$122:$D$122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[16]Insumos!$B$124:$D$124</definedName>
    <definedName name="Alq._Madera_P_Rampa_____Incl._M_O">[16]Insumos!$B$127:$D$127</definedName>
    <definedName name="Alq._Madera_P_Viga_____Incl._M_O">[16]Insumos!$B$128:$D$128</definedName>
    <definedName name="Alq._Madera_P_Vigas_y_Columnas_Amarre____Incl._M_O">[16]Insumos!$B$129:$D$129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[18]Analisis!$A$1:$H$451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[16]Insumos!$B$24:$D$24</definedName>
    <definedName name="Andamios____0.25_planchas_plywood___10_usos">[16]Insumos!$B$25:$D$25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'[20]ANALISIS STO DGO'!#REF!</definedName>
    <definedName name="are" hidden="1">'[20]ANALISIS STO DGO'!#REF!</definedName>
    <definedName name="_xlnm.Print_Area" localSheetId="0">'LISTADO MATADERO BARAHONA-imp'!$A$1:$G$1314</definedName>
    <definedName name="_xlnm.Print_Area">[8]A!#REF!</definedName>
    <definedName name="ARENA" localSheetId="0">#REF!</definedName>
    <definedName name="ARENA">#REF!</definedName>
    <definedName name="Arena_Fina">[16]Insumos!$B$17:$D$17</definedName>
    <definedName name="Arena_Gruesa_Lavada">[16]Insumos!$B$16:$D$16</definedName>
    <definedName name="ARENA_LAV_CLASIF">'[21]MATERIALES LISTADO'!$D$9</definedName>
    <definedName name="Arena_Triturada_y_Lavada___especial_para_hormigones">[16]Insumos!$B$14:$D$14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[17]MATERIALES!$G$11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[17]MATERIALES!$G$12</definedName>
    <definedName name="arenalavada">[17]MATERIALES!$G$13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'[15]Listado Equipos a utilizar'!#REF!</definedName>
    <definedName name="arranque">'[15]Listado Equipos a utilizar'!#REF!</definedName>
    <definedName name="Artículo">[23]Cotizaciones!$D:$D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'[22]Mano de Obra'!$D$8</definedName>
    <definedName name="ayudcadenero">[17]OBRAMANO!$F$67</definedName>
    <definedName name="B" localSheetId="0">#REF!</definedName>
    <definedName name="B">#REF!</definedName>
    <definedName name="bajada.tubo.24">'[14]Analisis Unitarios'!$E$983</definedName>
    <definedName name="Baldosas_Granito_40x40____Linea_de_Lujo_Color">[16]Insumos!$B$26:$D$26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[12]Ana!$F$3582</definedName>
    <definedName name="BAÑERAHFCOL">[12]Ana!$F$3609</definedName>
    <definedName name="BAÑERALIV">[12]Ana!$F$3555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[11]analisis!$G$2860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[12]Ana!$F$3635</definedName>
    <definedName name="BIDETBCOPVC" localSheetId="0">#REF!</definedName>
    <definedName name="BIDETBCOPVC">#REF!</definedName>
    <definedName name="BIDETCOL">[12]Ana!$F$3661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'[24]Ana.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[12]Ana!$F$216</definedName>
    <definedName name="BLOCK12">[12]Ana!$F$227</definedName>
    <definedName name="BLOCK4">[12]Ana!$F$106</definedName>
    <definedName name="BLOCK4RUST">[12]Ana!$F$238</definedName>
    <definedName name="BLOCK5" localSheetId="0">#REF!</definedName>
    <definedName name="BLOCK5">#REF!</definedName>
    <definedName name="BLOCK6">[12]Ana!$F$139</definedName>
    <definedName name="BLOCK640">[12]Ana!$F$128</definedName>
    <definedName name="BLOCK6VIO2">[12]Ana!$F$150</definedName>
    <definedName name="BLOCK8">[12]Ana!$F$183</definedName>
    <definedName name="BLOCK820">[12]Ana!$F$161</definedName>
    <definedName name="BLOCK820CLLENAS">[12]Ana!$F$205</definedName>
    <definedName name="BLOCK840">[12]Ana!$F$172</definedName>
    <definedName name="BLOCK840CLLENAS">[12]Ana!$F$194</definedName>
    <definedName name="BLOCK8RUST">[12]Ana!$F$248</definedName>
    <definedName name="BLOCKCA" localSheetId="0">#REF!</definedName>
    <definedName name="BLOCKCA">#REF!</definedName>
    <definedName name="BLOCKCALAD666">[12]Ana!$F$253</definedName>
    <definedName name="BLOCKCALAD886">[12]Ana!$F$258</definedName>
    <definedName name="BLOCKCALADORN152040">[12]Ana!$F$263</definedName>
    <definedName name="BLOCKORNAMENTAL" localSheetId="0">#REF!</definedName>
    <definedName name="BLOCKORNAMENTAL">#REF!</definedName>
    <definedName name="Bloques_de_4">[16]Insumos!$B$21:$D$21</definedName>
    <definedName name="Bloques_de_6">[16]Insumos!$B$22:$D$22</definedName>
    <definedName name="Bloques_de_8">[16]Insumos!$B$23:$D$23</definedName>
    <definedName name="bloques4" localSheetId="0">[17]MATERIALES!#REF!</definedName>
    <definedName name="bloques4">[17]MATERIALES!#REF!</definedName>
    <definedName name="bloques6" localSheetId="0">[17]MATERIALES!#REF!</definedName>
    <definedName name="bloques6">[17]MATERIALES!#REF!</definedName>
    <definedName name="bloques8" localSheetId="0">[17]MATERIALES!#REF!</definedName>
    <definedName name="bloques8">[17]MATERIALES!#REF!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[12]Ana!$F$72</definedName>
    <definedName name="BORDILLO6">[12]Ana!$F$82</definedName>
    <definedName name="BORDILLO8">[12]Ana!$F$92</definedName>
    <definedName name="Borrar_C.A1">'[25]Col.Amarre'!$J$9:$M$9,'[25]Col.Amarre'!$J$10:$R$10,'[25]Col.Amarre'!$AG$13:$AH$13,'[25]Col.Amarre'!$AJ$11:$AK$11,'[25]Col.Amarre'!$AP$13:$AQ$13,'[25]Col.Amarre'!$AR$11:$AS$11,'[25]Col.Amarre'!$D$16:$M$35,'[25]Col.Amarre'!$V$16:$AC$35</definedName>
    <definedName name="Borrar_Esc.">[25]Escalera!$J$9:$M$9,[25]Escalera!$J$10:$R$10,[25]Escalera!$AL$14:$AM$14,[25]Escalera!$AL$16:$AM$16,[25]Escalera!$I$16:$M$16,[25]Escalera!$B$19:$AE$32,[25]Escalera!$AN$19:$AQ$32</definedName>
    <definedName name="Borrar_Muros">[25]Muros!$W$15:$Z$15,[25]Muros!$AA$15:$AD$15,[25]Muros!$AF$13,[25]Muros!$K$20:$L$20,[25]Muros!$O$26:$P$26</definedName>
    <definedName name="Borrar_Precio">'[26]Cotz.'!$F$23:$F$800,'[26]Cotz.'!$K$280:$K$800</definedName>
    <definedName name="Borrar_V.C1">[27]qqVgas!$J$9:$M$9,[27]qqVgas!$J$10:$R$10,[27]qqVgas!$AJ$11:$AK$11,[27]qqVgas!$AR$11:$AS$11,[27]qqVgas!$AG$13:$AH$13,[27]qqVgas!$AP$13:$AQ$13,[27]qqVgas!$D$16:$AC$195</definedName>
    <definedName name="BOTE" localSheetId="0">#REF!</definedName>
    <definedName name="BOTE">#REF!</definedName>
    <definedName name="Bote_de_Material">[16]Insumos!$B$27:$D$27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[12]Ana!$F$3476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[16]Insumos!$B$148:$D$148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'[22]Mano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'[19]O.M. y Salarios'!#REF!</definedName>
    <definedName name="cadeneros">'[19]O.M.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[16]Insumos!$B$29:$D$29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[12]Ana!$F$3672</definedName>
    <definedName name="CAMARAROC">[12]Ana!$F$3683</definedName>
    <definedName name="CAMARATIE">[12]Ana!$F$3694</definedName>
    <definedName name="camioncama" localSheetId="0">'[15]Listado Equipos a utilizar'!#REF!</definedName>
    <definedName name="camioncama">'[15]Listado Equipos a utilizar'!#REF!</definedName>
    <definedName name="camioneta" localSheetId="0">'[15]Listado Equipos a utilizar'!#REF!</definedName>
    <definedName name="camioneta">'[15]Listado Equipos a utilizar'!#REF!</definedName>
    <definedName name="CAMIONVOLTEO">[17]EQUIPOS!$I$19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[12]Ana!$F$443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[17]OBRAMANO!$F$81</definedName>
    <definedName name="CAR.SOC">'[28]Cargas Sociales'!$G$23</definedName>
    <definedName name="Car.Soc.">'[14]Cargas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[12]Ana!$F$366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'[15]Listado Equipos a utilizar'!#REF!</definedName>
    <definedName name="cargador">'[15]Listado Equipos a utilizar'!#REF!</definedName>
    <definedName name="CARGADORB">[29]EQUIPOS!$D$13</definedName>
    <definedName name="carguio.retro.pala">'[14]Analisis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'[24]Costos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[16]Insumos!$B$13:$D$13</definedName>
    <definedName name="Cascajo_Sucio" localSheetId="0">[7]Insumos!#REF!</definedName>
    <definedName name="Cascajo_Sucio">[7]Insumos!#REF!</definedName>
    <definedName name="CASETA200">[12]Ana!$F$290</definedName>
    <definedName name="CASETA200M2">[12]Ana!$F$291</definedName>
    <definedName name="CASETA500">[12]Ana!$F$327</definedName>
    <definedName name="CASETAM2">[12]Ana!$F$328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[17]EQUIPOS!$I$15</definedName>
    <definedName name="Cat950B">[17]EQUIPOS!$I$14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[13]Precio!$F$9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'[30]Insumos materiales'!$J$20</definedName>
    <definedName name="Cemento_1">#N/A</definedName>
    <definedName name="Cemento_2">#N/A</definedName>
    <definedName name="Cemento_3">#N/A</definedName>
    <definedName name="Cemento_Blanco">[16]Insumos!$B$32:$D$32</definedName>
    <definedName name="CEMENTO_GRIS_FDA">'[21]MATERIALES LISTADO'!$D$17</definedName>
    <definedName name="cementoblanco" localSheetId="0">[17]MATERIALES!#REF!</definedName>
    <definedName name="cementoblanco">[17]MATERIALES!#REF!</definedName>
    <definedName name="CEMENTOG" localSheetId="0">#REF!</definedName>
    <definedName name="CEMENTOG">#REF!</definedName>
    <definedName name="cementogris">[17]MATERIALES!$G$17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[17]MATERIALES!#REF!</definedName>
    <definedName name="ceramcr33">[17]MATERIALES!#REF!</definedName>
    <definedName name="ceramcriolla" localSheetId="0">[17]MATERIALES!#REF!</definedName>
    <definedName name="ceramcriolla">[17]MATERIALES!#REF!</definedName>
    <definedName name="Ceramica.Criolla.40.40">'[24]Insumos materiales'!$J$48</definedName>
    <definedName name="Cerámica_30x30_Pared">[16]Insumos!$B$35:$D$35</definedName>
    <definedName name="Cerámica_Italiana_Pared">[16]Insumos!$B$34:$D$34</definedName>
    <definedName name="ceramicaitalia" localSheetId="0">[17]MATERIALES!#REF!</definedName>
    <definedName name="ceramicaitalia">[17]MATERIALES!#REF!</definedName>
    <definedName name="ceramicaitaliapared" localSheetId="0">[17]MATERIALES!#REF!</definedName>
    <definedName name="ceramicaitaliapared">[17]MATERIALES!#REF!</definedName>
    <definedName name="ceramicaitalipared" localSheetId="0">[17]MATERIALES!#REF!</definedName>
    <definedName name="ceramicaitalipared">[17]MATERIALES!#REF!</definedName>
    <definedName name="ceramicapared">'[28]Analisis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'[19]Resumen Precio Equipos'!$I$16</definedName>
    <definedName name="CG" localSheetId="0">#REF!</definedName>
    <definedName name="CG">#REF!</definedName>
    <definedName name="chazo" localSheetId="0">[17]OBRAMANO!#REF!</definedName>
    <definedName name="chazo">[17]OBRAMANO!#REF!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[16]Insumos!$B$46:$D$46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[17]OBRAMANO!$F$79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'[15]Listado Equipos a utilizar'!$I$11</definedName>
    <definedName name="CISTERNA4CAL">[12]Ana!$F$3759</definedName>
    <definedName name="CISTERNA4ROC">[12]Ana!$F$3779</definedName>
    <definedName name="CISTERNA8TIE">[12]Ana!$F$3799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[16]Insumos!$B$47:$D$47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'[31]Desembolso de Caja'!$I$7</definedName>
    <definedName name="coef.adm." localSheetId="0">#REF!</definedName>
    <definedName name="coef.adm.">#REF!</definedName>
    <definedName name="coef.gas.adm">'[14]Datos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'[30]Costos Mano de Obra'!$O$38</definedName>
    <definedName name="Coloc.Block.6">'[24]Costos Mano de Obra'!$O$37</definedName>
    <definedName name="Coloc.Ceramica.Pisos">'[24]Costos Mano de Obra'!$O$46</definedName>
    <definedName name="colocblock6">'[28]Analisis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[17]EQUIPOS!$I$28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[12]Ana!$F$343</definedName>
    <definedName name="CONTENTELFORDM3">[12]Ana!$F$342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[11]analisis!$G$773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'[14]Analisis Unitarios'!$F$56</definedName>
    <definedName name="costo.andamio.panete">'[14]Analisis Unitarios'!$F$35</definedName>
    <definedName name="costo.bajada.block">'[14]Analisis Unitarios'!$F$37</definedName>
    <definedName name="costo.bajada.ladrillo">'[14]Analisis Unitarios'!$F$38</definedName>
    <definedName name="costo.bajada.mat.m3">'[14]Analisis Unitarios'!$F$39</definedName>
    <definedName name="costo.block8">'[14]Analisis Unitarios'!$F$74</definedName>
    <definedName name="costo.camion.cisterna">'[14]Analisis Unitarios'!$E$331</definedName>
    <definedName name="costo.carguio.exc">'[32]Analisis Unitarios'!$E$173</definedName>
    <definedName name="costo.carguio.mat">'[14]Analisis Unitarios'!$E$526</definedName>
    <definedName name="costo.codo.pvc.media.presion" localSheetId="0">#REF!</definedName>
    <definedName name="costo.codo.pvc.media.presion">#REF!</definedName>
    <definedName name="costo.coloc.afalto.2.5.pulg">'[14]Analisis Unitarios'!$F$61</definedName>
    <definedName name="costo.coloc.guardera">'[14]Analisis Unitarios'!$F$36</definedName>
    <definedName name="costo.demoli.baden">'[14]Analisis Unitarios'!$E$1687</definedName>
    <definedName name="costo.demoli.registro.1.5">'[14]Analisis Unitarios'!$E$1673</definedName>
    <definedName name="costo.enc.des.losas.35">'[14]Analisis Unitarios'!$F$43</definedName>
    <definedName name="costo.enc.des.muro.20">'[14]Analisis Unitarios'!$F$42</definedName>
    <definedName name="costo.fd.cemento">'[14]Analisis Unitarios'!$F$122</definedName>
    <definedName name="costo.gl.ac30">'[14]Analisis Unitarios'!$F$129</definedName>
    <definedName name="costo.gl.aceite.formaleta">'[14]Analisis Unitarios'!$F$70</definedName>
    <definedName name="costo.gl.agua">'[14]Analisis Unitarios'!$F$120</definedName>
    <definedName name="costo.gl.gasoil">'[14]Analisis Unitarios'!$F$97</definedName>
    <definedName name="costo.gl.gasolina.reg">'[14]Analisis Unitarios'!$F$99</definedName>
    <definedName name="costo.gl.kerone">'[14]Analisis Unitarios'!$F$130</definedName>
    <definedName name="costo.gl.tangi" localSheetId="0">#REF!</definedName>
    <definedName name="costo.gl.tangi">#REF!</definedName>
    <definedName name="costo.grader.cat.140h">'[14]Analisis Unitarios'!$E$305</definedName>
    <definedName name="costo.horm.ind.140">'[14]Analisis Unitarios'!$F$103</definedName>
    <definedName name="costo.horm.ind.180">'[14]Analisis Unitarios'!$F$105</definedName>
    <definedName name="costo.horm.ind.210">'[14]Analisis Unitarios'!$F$106</definedName>
    <definedName name="costo.horm.ind.240">'[14]Analisis Unitarios'!$F$107</definedName>
    <definedName name="costo.ladrillo">'[14]Analisis Unitarios'!$F$77</definedName>
    <definedName name="costo.lb.ala.12">'[14]Analisis Unitarios'!$F$80</definedName>
    <definedName name="costo.lb.ala.18">'[14]Analisis Unitarios'!$F$79</definedName>
    <definedName name="costo.lb.clavo.corriente">'[14]Analisis Unitarios'!$F$73</definedName>
    <definedName name="costo.letrero.preventivo">'[14]Analisis Unitarios'!$F$113</definedName>
    <definedName name="costo.m2.distrib">'[14]Analisis Unitarios'!$E$1701</definedName>
    <definedName name="costo.m2.distrib.agreg">'[14]Analisis Unitarios'!$E$1712</definedName>
    <definedName name="costo.m3.arena">'[14]Analisis Unitarios'!$F$124</definedName>
    <definedName name="costo.m3.arena.panete">'[14]Analisis Unitarios'!$F$119</definedName>
    <definedName name="costo.m3.arena.rell">'[14]Analisis Unitarios'!$F$125</definedName>
    <definedName name="costo.m3.base">'[14]Analisis Unitarios'!$F$126</definedName>
    <definedName name="costo.m3.bomba.arrastre">'[14]Analisis Unitarios'!$F$109</definedName>
    <definedName name="costo.m3.grava">'[14]Analisis Unitarios'!$F$128</definedName>
    <definedName name="costo.m3.gravoarena">'[14]Analisis Unitarios'!$F$123</definedName>
    <definedName name="costo.m3.horm.trompo">'[14]Analisis Unitarios'!$E$700</definedName>
    <definedName name="costo.m3.sub.base">'[14]Analisis Unitarios'!$F$127</definedName>
    <definedName name="costo.mat.relleno">'[14]Analisis Unitarios'!$F$121</definedName>
    <definedName name="costo.mezcla.1.3">'[14]Analisis Unitarios'!$E$673</definedName>
    <definedName name="costo.mezcla.1.3.5">'[14]Analisis Unitarios'!$E$683</definedName>
    <definedName name="costo.ml.hilo.nylon">'[14]Analisis Unitarios'!$F$72</definedName>
    <definedName name="costo.mo.acera">'[14]Analisis Unitarios'!$F$41</definedName>
    <definedName name="costo.mo.block.8">'[14]Analisis Unitarios'!$F$30</definedName>
    <definedName name="costo.mo.conten">'[14]Analisis Unitarios'!$F$40</definedName>
    <definedName name="costo.mo.ladrillo">'[14]Analisis Unitarios'!$F$33</definedName>
    <definedName name="costo.mo.m2.panete">'[14]Analisis Unitarios'!$F$34</definedName>
    <definedName name="costo.mo.qq.acero">'[14]Analisis Unitarios'!$F$44</definedName>
    <definedName name="costo.mortero.panete">'[14]Analisis Unitarios'!$E$691</definedName>
    <definedName name="costo.p2.pinobruto">'[14]Analisis Unitarios'!$F$71</definedName>
    <definedName name="costo.pala.966">'[32]Analisis Unitarios'!$E$151</definedName>
    <definedName name="costo.pala.cat.966d">'[14]Analisis Unitarios'!$E$313</definedName>
    <definedName name="costo.panete">'[14]Analisis Unitarios'!$E$711</definedName>
    <definedName name="costo.pl.madera.4.2">'[14]Analisis Unitarios'!$F$69</definedName>
    <definedName name="costo.plancha.madera.4.8">'[14]Analisis Unitarios'!$F$68</definedName>
    <definedName name="costo.qq.acero">'[14]Analisis Unitarios'!$F$78</definedName>
    <definedName name="costo.retro.cat.225">'[14]Analisis Unitarios'!$E$289</definedName>
    <definedName name="costo.retro.cat.416">'[14]Analisis Unitarios'!$E$297</definedName>
    <definedName name="costo.rodillo.dinapac.ca25">'[14]Analisis Unitarios'!$E$321</definedName>
    <definedName name="costo.sumin.asfalto">'[14]Analisis Unitarios'!$F$60</definedName>
    <definedName name="costo.tapa.registro">'[14]Analisis Unitarios'!$F$67</definedName>
    <definedName name="costo.transp.gl.ac30">'[14]Analisis Unitarios'!$F$131</definedName>
    <definedName name="costo.traslado.corto.patana">'[14]Analisis Unitarios'!$F$96</definedName>
    <definedName name="costo.traslado.largo.patana">'[14]Analisis Unitarios'!$F$95</definedName>
    <definedName name="costo.tub.18">'[14]Analisis Unitarios'!$F$93</definedName>
    <definedName name="costo.tub.21">'[14]Analisis Unitarios'!$F$92</definedName>
    <definedName name="costo.tub.24">'[14]Analisis Unitarios'!$F$91</definedName>
    <definedName name="costo.tub.36">'[14]Analisis Unitarios'!$F$89</definedName>
    <definedName name="costo.tub.42">'[14]Analisis Unitarios'!$F$88</definedName>
    <definedName name="costo.tub.48">'[14]Analisis Unitarios'!$F$87</definedName>
    <definedName name="costo.tub.60">'[14]Analisis Unitarios'!$F$86</definedName>
    <definedName name="costo.tub.72">'[14]Analisis Unitarios'!$F$85</definedName>
    <definedName name="costo.tub.8">'[14]Analisis Unitarios'!$F$94</definedName>
    <definedName name="costo.tubo.pvc.media.presion" localSheetId="0">#REF!</definedName>
    <definedName name="costo.tubo.pvc.media.presion">#REF!</definedName>
    <definedName name="costocapataz">'[28]Analisis Unit. '!$G$3</definedName>
    <definedName name="costoobrero">'[28]Analisis Unit. '!$G$5</definedName>
    <definedName name="costotecesp">'[28]Analisis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ciones">[23]Cotizaciones!$A$1:$H$562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[29]EQUIPOS!$D$27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[33]peso!#REF!</definedName>
    <definedName name="D">[33]peso!#REF!</definedName>
    <definedName name="D_2">#N/A</definedName>
    <definedName name="D_3">#N/A</definedName>
    <definedName name="D7H">[17]EQUIPOS!$I$9</definedName>
    <definedName name="D8K">[17]EQUIPOS!$I$8</definedName>
    <definedName name="d8r" localSheetId="0">'[15]Listado Equipos a utilizar'!#REF!</definedName>
    <definedName name="d8r">'[15]Listado Equipos a utilizar'!#REF!</definedName>
    <definedName name="D8T">'[19]Resumen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[16]Insumos!$B$50:$D$50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[12]Ana!$F$3809</definedName>
    <definedName name="DESP34">[12]Ana!$F$3819</definedName>
    <definedName name="DESP44">[12]Ana!$F$3829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[12]Ana!$F$352</definedName>
    <definedName name="DESPLU4">[12]Ana!$F$359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'[34]V.Tierras A'!$H$17</definedName>
    <definedName name="dia.ayud.equip">'[14]Analisis Unitarios'!$F$16</definedName>
    <definedName name="dia.bomba">'[14]Analisis Unitarios'!$F$51</definedName>
    <definedName name="dia.cadenero">'[14]Analisis Unitarios'!$F$19</definedName>
    <definedName name="dia.camion.distrib">'[14]Analisis Unitarios'!$F$59</definedName>
    <definedName name="dia.capataz">'[14]Analisis Unitarios'!$F$10</definedName>
    <definedName name="dia.chofer.liv">'[14]Analisis Unitarios'!$F$21</definedName>
    <definedName name="dia.distribuidor.agreg">'[14]Analisis Unitarios'!$F$62</definedName>
    <definedName name="dia.nivelador">'[14]Analisis Unitarios'!$F$18</definedName>
    <definedName name="dia.obrero">'[14]Analisis Unitarios'!$F$14</definedName>
    <definedName name="dia.obrero.1ra" localSheetId="0">#REF!</definedName>
    <definedName name="dia.obrero.1ra">#REF!</definedName>
    <definedName name="dia.operador">'[14]Analisis Unitarios'!$F$15</definedName>
    <definedName name="dia.tec.1ra">'[14]Analisis Unitarios'!$F$12</definedName>
    <definedName name="dia.tec.esp" localSheetId="0">#REF!</definedName>
    <definedName name="dia.tec.esp">#REF!</definedName>
    <definedName name="dia.topografo">'[14]Analisis Unitarios'!$F$17</definedName>
    <definedName name="dia.trompo.lig">'[14]Analisis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'[15]Listado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'[19]Resumen Precio Equipos'!$C$27</definedName>
    <definedName name="DUCHAFRIAHG">[12]Ana!$F$3862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[17]EQUIPOS!$I$13</definedName>
    <definedName name="E" localSheetId="0">#REF!</definedName>
    <definedName name="E">#REF!</definedName>
    <definedName name="e214bft" localSheetId="0">'[15]Listado Equipos a utilizar'!#REF!</definedName>
    <definedName name="e214bft">'[15]Listado Equipos a utilizar'!#REF!</definedName>
    <definedName name="e320b" localSheetId="0">'[15]Listado Equipos a utilizar'!#REF!</definedName>
    <definedName name="e320b">'[15]Listado Equipos a utilizar'!#REF!</definedName>
    <definedName name="elementoHormigón">[35]Hormigón!$A:$K</definedName>
    <definedName name="EMERGE" localSheetId="0" hidden="1">'[20]ANALISIS STO DGO'!#REF!</definedName>
    <definedName name="EMERGE" hidden="1">'[20]ANALISIS STO DGO'!#REF!</definedName>
    <definedName name="EMERGENCY" localSheetId="0" hidden="1">'[20]ANALISIS STO DGO'!#REF!</definedName>
    <definedName name="EMERGENCY" hidden="1">'[20]ANALISIS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[12]Ana!$F$387</definedName>
    <definedName name="EMPEXTMA">[12]Ana!$F$407</definedName>
    <definedName name="EMPINTCONACEROYMALLACONTRA" localSheetId="0">#REF!</definedName>
    <definedName name="EMPINTCONACEROYMALLACONTRA">#REF!</definedName>
    <definedName name="EMPINTMA">[12]Ana!$F$399</definedName>
    <definedName name="EMPPULSCOL">[12]Ana!$F$438</definedName>
    <definedName name="EMPRAS">[12]Ana!$F$415</definedName>
    <definedName name="EMPRUS">[12]Ana!$F$430</definedName>
    <definedName name="EMPTECHO">[12]Ana!$F$423</definedName>
    <definedName name="Encache">[17]OBRAMANO!$F$43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'[15]Listado Equipos a utilizar'!#REF!</definedName>
    <definedName name="eqacero">'[15]Listado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[12]Ana!$F$467</definedName>
    <definedName name="ESCGRA23C">[12]Ana!$F$473</definedName>
    <definedName name="ESCGRA23G">[12]Ana!$F$479</definedName>
    <definedName name="ESCGRABOTB">[12]Ana!$F$485</definedName>
    <definedName name="ESCGRABOTC">[12]Ana!$F$491</definedName>
    <definedName name="ESCMARAGLPR" localSheetId="0">'[36]analisis unitarios'!#REF!</definedName>
    <definedName name="ESCMARAGLPR">'[36]analisis unitarios'!#REF!</definedName>
    <definedName name="escobillones" localSheetId="0">'[15]Listado Equipos a utilizar'!#REF!</definedName>
    <definedName name="escobillones">'[15]Listado Equipos a utilizar'!#REF!</definedName>
    <definedName name="ESCSUPCHAB" localSheetId="0">#REF!</definedName>
    <definedName name="ESCSUPCHAB">#REF!</definedName>
    <definedName name="ESCSUPCHAC">[12]Ana!$F$509</definedName>
    <definedName name="ESCVIBB">[12]Ana!$F$515</definedName>
    <definedName name="ESCVIBC">[12]Ana!$F$521</definedName>
    <definedName name="ESCVIBG">[12]Ana!$F$527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[16]Insumos!$B$67:$D$67</definedName>
    <definedName name="ESTRIA">[12]Ana!$F$448</definedName>
    <definedName name="ESTRUCTMET" localSheetId="0">#REF!</definedName>
    <definedName name="ESTRUCTMET">#REF!</definedName>
    <definedName name="ex320b" localSheetId="0">'[15]Listado Equipos a utilizar'!#REF!</definedName>
    <definedName name="ex320b">'[15]Listado Equipos a utilizar'!#REF!</definedName>
    <definedName name="exc.car.equipo.3m">'[14]Analisis Unitarios'!$E$545</definedName>
    <definedName name="exc.carguio.equipo.45m">'[14]Analisis Unitarios'!$E$546</definedName>
    <definedName name="exc.equipo.4.5m">'[14]Analisis Unitarios'!$E$543</definedName>
    <definedName name="exc.motoniveladora">'[14]Analisis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[16]Insumos!$B$134:$D$134</definedName>
    <definedName name="excavadora" localSheetId="0">'[15]Listado Equipos a utilizar'!#REF!</definedName>
    <definedName name="excavadora">'[15]Listado Equipos a utilizar'!#REF!</definedName>
    <definedName name="excavadora235">[17]EQUIPOS!$I$16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'[22]Mano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'[14]Analisis Unitarios'!$K$19</definedName>
    <definedName name="Fac.optimi.mov.tierr">'[14]Analisis Unitarios'!$K$15</definedName>
    <definedName name="Fac.optimi.obras.arte" localSheetId="0">#REF!</definedName>
    <definedName name="Fac.optimi.obras.arte">#REF!</definedName>
    <definedName name="fact" localSheetId="0">[37]Presup!#REF!</definedName>
    <definedName name="fact">[37]Presup!#REF!</definedName>
    <definedName name="FactOdeMVarias" localSheetId="0">[38]INSUMOS!#REF!</definedName>
    <definedName name="FactOdeMVarias">[38]INSUMOS!#REF!</definedName>
    <definedName name="factor" localSheetId="0">#REF!</definedName>
    <definedName name="factor">#REF!</definedName>
    <definedName name="FactorElectricidad" localSheetId="0">[38]INSUMOS!#REF!</definedName>
    <definedName name="FactorElectricidad">[38]INSUMOS!#REF!</definedName>
    <definedName name="FactorHerreria">[38]INSUMOS!$B$7</definedName>
    <definedName name="FactorOdeMElect" localSheetId="0">[38]INSUMOS!#REF!</definedName>
    <definedName name="FactorOdeMElect">[38]INSUMOS!#REF!</definedName>
    <definedName name="FactorOdeMPeonAlbCarp" localSheetId="0">[38]INSUMOS!#REF!</definedName>
    <definedName name="FactorOdeMPeonAlbCarp">[38]INSUMOS!#REF!</definedName>
    <definedName name="FactorOdeMPlomeria" localSheetId="0">[38]INSUMOS!#REF!</definedName>
    <definedName name="FactorOdeMPlomeria">[38]INSUMOS!#REF!</definedName>
    <definedName name="FactorOdeMVarias" localSheetId="0">[38]INSUMOS!#REF!</definedName>
    <definedName name="FactorOdeMVarias">[38]INSUMOS!#REF!</definedName>
    <definedName name="FactorPeonesAlbCarp" localSheetId="0">[38]INSUMOS!#REF!</definedName>
    <definedName name="FactorPeonesAlbCarp">[38]INSUMOS!#REF!</definedName>
    <definedName name="FactorPlomeria" localSheetId="0">[38]INSUMOS!#REF!</definedName>
    <definedName name="FactorPlomeria">[38]INSUMOS!#REF!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[37]Presup!#REF!</definedName>
    <definedName name="fct">[37]Presup!#REF!</definedName>
    <definedName name="fdcementogris">'[28]Analisis Unit. '!$F$34</definedName>
    <definedName name="FE">'[39]mov. tierra'!$D$28</definedName>
    <definedName name="FEa">'[40]V.Tierras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[12]Ana!$F$5355</definedName>
    <definedName name="FINOTECHOINCL">[12]Ana!$F$5361</definedName>
    <definedName name="FINOTECHOPLA">[12]Ana!$F$5367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[12]Ana!$F$371</definedName>
    <definedName name="FREG1HG">[12]Ana!$F$3918</definedName>
    <definedName name="FREG1PVCCPVC" localSheetId="0">#REF!</definedName>
    <definedName name="FREG1PVCCPVC">#REF!</definedName>
    <definedName name="FREG2HG">[12]Ana!$F$3890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[12]Ins!$E$582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[17]MATERIALES!$G$32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'[28]Analisis Unit. '!$F$43</definedName>
    <definedName name="glpintura">'[28]Analisis Unit. '!$F$49</definedName>
    <definedName name="GOTEROCOL">[12]Ana!$F$453</definedName>
    <definedName name="GOTERORAN">[12]Ana!$F$458</definedName>
    <definedName name="GRAA_LAV_CLASIF">'[21]MATERIALES LISTADO'!$D$10</definedName>
    <definedName name="GRADER12G">[17]EQUIPOS!$I$11</definedName>
    <definedName name="graderm" localSheetId="0">'[15]Listado Equipos a utilizar'!#REF!</definedName>
    <definedName name="graderm">'[15]Listado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[42]Analisis!$J$2</definedName>
    <definedName name="HAANT4015124238">[12]Ana!$F$542</definedName>
    <definedName name="HAANT4015180238">[12]Ana!$F$546</definedName>
    <definedName name="HAANT4015210238">[12]Ana!$F$550</definedName>
    <definedName name="HAANT4015240238" localSheetId="0">#REF!</definedName>
    <definedName name="HAANT4015240238">#REF!</definedName>
    <definedName name="HACOL20201244041238A20LIG">[12]Ana!$F$579</definedName>
    <definedName name="HACOL20201244041238A20MANO">[12]Ana!$F$583</definedName>
    <definedName name="HACOL20201244043814A20LIG">[12]Ana!$F$570</definedName>
    <definedName name="HACOL20201244043814A20MANO">[12]Ana!$F$574</definedName>
    <definedName name="HACOL2020180404122538A20">[12]Ana!$F$705</definedName>
    <definedName name="HACOL20201804041238A20">[12]Ana!$F$700</definedName>
    <definedName name="HACOL2020180604122538A20">[12]Ana!$F$715</definedName>
    <definedName name="HACOL20201806041238A20">[12]Ana!$F$710</definedName>
    <definedName name="HACOL20301244041238A20LIG">[12]Ana!$F$596</definedName>
    <definedName name="HACOL20301244041238A20MANO">[12]Ana!$F$600</definedName>
    <definedName name="HACOL2030180604122538A20">[12]Ana!$F$733</definedName>
    <definedName name="HACOL20301806041238A20">[12]Ana!$F$728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[12]Ana!$F$613</definedName>
    <definedName name="HACOL30301244081238A20MANO">[12]Ana!$F$617</definedName>
    <definedName name="HACOL3030180408122538A30">[12]Ana!$F$766</definedName>
    <definedName name="HACOL3030180408122538A30PORT">[12]Ana!$F$771</definedName>
    <definedName name="HACOL30301804081238A30">[12]Ana!$F$756</definedName>
    <definedName name="HACOL30301804081238A30PORT">[12]Ana!$F$761</definedName>
    <definedName name="HACOL3030180608122538A30">[12]Ana!$F$788</definedName>
    <definedName name="HACOL3030180608122538A30PORT">[12]Ana!$F$793</definedName>
    <definedName name="HACOL30301806081238A30">[12]Ana!$F$777</definedName>
    <definedName name="HACOL30301806081238A30PORT">[12]Ana!$F$782</definedName>
    <definedName name="HACOL30302104043438A30">[12]Ana!$F$949</definedName>
    <definedName name="HACOL30302104043438A30PORT">[12]Ana!$F$954</definedName>
    <definedName name="HACOL30302106043438A30">[12]Ana!$F$960</definedName>
    <definedName name="HACOL30302106043438A30PORT">[12]Ana!$F$965</definedName>
    <definedName name="HACOL30302404043438A30">[12]Ana!$F$1121</definedName>
    <definedName name="HACOL30302404043438A30PORT">[12]Ana!$F$1126</definedName>
    <definedName name="HACOL30302406043438A30">[12]Ana!$F$1132</definedName>
    <definedName name="HACOL30302406043438A30PORT">[12]Ana!$F$1137</definedName>
    <definedName name="HACOL30401244043438A30LIG">[12]Ana!$F$630</definedName>
    <definedName name="HACOL30401244043438A30MANO">[12]Ana!$F$634</definedName>
    <definedName name="HACOL30401804043438A30">[12]Ana!$F$806</definedName>
    <definedName name="HACOL30401804043438A30PORT">[12]Ana!$F$811</definedName>
    <definedName name="HACOL30401806043438A30">[12]Ana!$F$817</definedName>
    <definedName name="HACOL30401806043438A30PORT">[12]Ana!$F$822</definedName>
    <definedName name="HACOL30402104043438A30">[12]Ana!$F$978</definedName>
    <definedName name="HACOL30402104043438A30PORT">[12]Ana!$F$983</definedName>
    <definedName name="HACOL30402106043438A30">[12]Ana!$F$989</definedName>
    <definedName name="HACOL30402106043438A30PORT">[12]Ana!$F$994</definedName>
    <definedName name="HACOL30402404043438A30">[12]Ana!$F$1150</definedName>
    <definedName name="HACOL30402404043438A30PORT">[12]Ana!$F$1155</definedName>
    <definedName name="HACOL30402406043438A30">[12]Ana!$F$1161</definedName>
    <definedName name="HACOL30402406043438A30PORT">[12]Ana!$F$1166</definedName>
    <definedName name="HACOL3040ENTRADAESTECONTRA" localSheetId="0">#REF!</definedName>
    <definedName name="HACOL3040ENTRADAESTECONTRA">#REF!</definedName>
    <definedName name="HACOL40401244041243438A20LIG">[12]Ana!$F$648</definedName>
    <definedName name="HACOL40401244041243438A20MANO">[12]Ana!$F$652</definedName>
    <definedName name="HACOL4040180404124342538A20">[12]Ana!$F$847</definedName>
    <definedName name="HACOL4040180404124342538A20PORT">[12]Ana!$F$852</definedName>
    <definedName name="HACOL40401804041243438A20">[12]Ana!$F$836</definedName>
    <definedName name="HACOL40401804041243438A20PORT">[12]Ana!$F$841</definedName>
    <definedName name="HACOL4040180604124342538A30">[12]Ana!$F$871</definedName>
    <definedName name="HACOL4040180604124342538A30PORT">[12]Ana!$F$876</definedName>
    <definedName name="HACOL40401806041243438A30">[12]Ana!$F$859</definedName>
    <definedName name="HACOL40401806041243438A30PORT">[12]Ana!$F$864</definedName>
    <definedName name="HACOL4040210404122543438A20">[12]Ana!$F$1019</definedName>
    <definedName name="HACOL4040210404122543438A20PORT">[12]Ana!$F$1024</definedName>
    <definedName name="HACOL40402104041243438A20">[12]Ana!$F$1008</definedName>
    <definedName name="HACOL40402104041243438A20PORT">[12]Ana!$F$1013</definedName>
    <definedName name="HACOL4040210604122543438A30">[12]Ana!$F$1043</definedName>
    <definedName name="HACOL4040210604122543438A30PORT">[12]Ana!$F$1048</definedName>
    <definedName name="HACOL40402106041243438A30">[12]Ana!$F$1031</definedName>
    <definedName name="HACOL40402106041243438A30PORT">[12]Ana!$F$1036</definedName>
    <definedName name="HACOL4040240404122543438A20">[12]Ana!$F$1191</definedName>
    <definedName name="HACOL4040240404122543438A20PORT">[12]Ana!$F$1196</definedName>
    <definedName name="HACOL40402404041243438A20">[12]Ana!$F$1180</definedName>
    <definedName name="HACOL40402404041243438A20PORT">[12]Ana!$F$1185</definedName>
    <definedName name="HACOL4040240604122543438A30">[12]Ana!$F$1215</definedName>
    <definedName name="HACOL4040240604122543438A30PORT">[12]Ana!$F$1220</definedName>
    <definedName name="HACOL40402406041243438A30">[12]Ana!$F$1203</definedName>
    <definedName name="HACOL40402406041243438A30PORT">[12]Ana!$F$1208</definedName>
    <definedName name="HACOL5050124404344138A20LIG">[12]Ana!$F$666</definedName>
    <definedName name="HACOL5050124404344138A20MANO">[12]Ana!$F$670</definedName>
    <definedName name="HACOL5050180404344138A20">[12]Ana!$F$890</definedName>
    <definedName name="HACOL5050180404344138A20PORT">[12]Ana!$F$895</definedName>
    <definedName name="HACOL5050180604344138A20">[12]Ana!$F$902</definedName>
    <definedName name="HACOL5050180604344138A20PORT">[12]Ana!$F$907</definedName>
    <definedName name="HACOL5050210404344138A20">[12]Ana!$F$1062</definedName>
    <definedName name="HACOL5050210404344138A20PORT">[12]Ana!$F$1067</definedName>
    <definedName name="HACOL5050210604344138A20">[12]Ana!$F$1074</definedName>
    <definedName name="HACOL5050210604344138A20PORT">[12]Ana!$F$1079</definedName>
    <definedName name="HACOL5050240404344138A20">[12]Ana!$F$1234</definedName>
    <definedName name="HACOL5050240404344138A20PORT">[12]Ana!$F$1239</definedName>
    <definedName name="HACOL5050240604344138A20">[12]Ana!$F$1246</definedName>
    <definedName name="HACOL5050240604344138A20PORT">[12]Ana!$F$1251</definedName>
    <definedName name="HACOL60601244012138A20LIG">[12]Ana!$F$683</definedName>
    <definedName name="HACOL60601244012138A20MANO">[12]Ana!$F$687</definedName>
    <definedName name="HACOL60601804012138A20">[12]Ana!$F$920</definedName>
    <definedName name="HACOL60601804012138A30PORT">[12]Ana!$F$925</definedName>
    <definedName name="HACOL60601806012138A30">[12]Ana!$F$931</definedName>
    <definedName name="HACOL60601806012138A30PORT">[12]Ana!$F$936</definedName>
    <definedName name="HACOL60602104012138A20">[12]Ana!$F$1092</definedName>
    <definedName name="HACOL60602104012138A30PORT">[12]Ana!$F$1097</definedName>
    <definedName name="HACOL60602106012138A30">[12]Ana!$F$1103</definedName>
    <definedName name="HACOL60602106012138A30PORT">[12]Ana!$F$1108</definedName>
    <definedName name="HACOL60602404012138A20">[12]Ana!$F$1264</definedName>
    <definedName name="HACOL60602404012138A20PORT">[12]Ana!$F$1269</definedName>
    <definedName name="HACOL60602406012138A20">[12]Ana!$F$1275</definedName>
    <definedName name="HACOL60602406012138A20PORT">[12]Ana!$F$1280</definedName>
    <definedName name="HACOLA15201244043814A20LIG">[12]Ana!$F$1295</definedName>
    <definedName name="HACOLA15201244043814A20MANO">[12]Ana!$F$1307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[12]Ana!$F$1343</definedName>
    <definedName name="HACOLA20201244043814A20MANO">[12]Ana!$F$1355</definedName>
    <definedName name="HADIN10201244023821214A20LIG">[12]Ana!$F$1371</definedName>
    <definedName name="HADIN10201244023821214A20MANO">[12]Ana!$F$1384</definedName>
    <definedName name="HADIN10201804023821214A20">[12]Ana!$F$1473</definedName>
    <definedName name="HADIN15201244023831214A20LIG">[12]Ana!$F$1397</definedName>
    <definedName name="HADIN15201244023831214A20MANO">[12]Ana!$F$1410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[12]Ana!$F$1486</definedName>
    <definedName name="HADIN20201244023831238A20LIG">[12]Ana!$F$1448</definedName>
    <definedName name="HADIN20201244023831238A20MANO">[12]Ana!$F$1460</definedName>
    <definedName name="HADIN20201804023831238A20">[12]Ana!$F$1498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[12]Ana!$F$1517</definedName>
    <definedName name="HALOS101244038A25LIGW">[12]Ana!$F$1513</definedName>
    <definedName name="HALOS10124603825A25LIGW">[12]Ana!$F$1527</definedName>
    <definedName name="HALOS101246038A25LIGW">[12]Ana!$F$1522</definedName>
    <definedName name="HALOS10180403825A25">[12]Ana!$F$1569</definedName>
    <definedName name="HALOS101804038A25">[12]Ana!$F$1565</definedName>
    <definedName name="HALOS10180603825A25">[12]Ana!$F$1579</definedName>
    <definedName name="HALOS101806038A25">[12]Ana!$F$1574</definedName>
    <definedName name="HALOS12124403825A25LIGW">[12]Ana!$F$1543</definedName>
    <definedName name="HALOS121244038A25LIGW">[12]Ana!$F$1539</definedName>
    <definedName name="HALOS12124603825A25LIGW">[12]Ana!$F$1553</definedName>
    <definedName name="HALOS121246038A25LIGW">[12]Ana!$F$1548</definedName>
    <definedName name="HALOS12180403825A25">[12]Ana!$F$1595</definedName>
    <definedName name="HALOS121804038A25">[12]Ana!$F$1591</definedName>
    <definedName name="HALOS12180603825A25">[12]Ana!$F$1605</definedName>
    <definedName name="HALOS121806038A25">[12]Ana!$F$1600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[12]Ana!$F$1625</definedName>
    <definedName name="HAMUR151804038A20X202CAR">[12]Ana!$F$1621</definedName>
    <definedName name="HAMUR15180603825A20X202CAR">[12]Ana!$F$1635</definedName>
    <definedName name="HAMUR151806038A20X202CAR">[12]Ana!$F$1630</definedName>
    <definedName name="HAMUR15210403825A20X202CAR">[12]Ana!$F$1652</definedName>
    <definedName name="HAMUR152104038A20X202CAR">[12]Ana!$F$1648</definedName>
    <definedName name="HAMUR15210603825A20X202CAR">[12]Ana!$F$1662</definedName>
    <definedName name="HAMUR152106038A20X202CAR">[12]Ana!$F$1657</definedName>
    <definedName name="HAMUR15240403825A20X202CAR">[12]Ana!$F$1679</definedName>
    <definedName name="HAMUR152404038A20X202CAR">[12]Ana!$F$1675</definedName>
    <definedName name="HAMUR15240603825A20X202CAR">[12]Ana!$F$1689</definedName>
    <definedName name="HAMUR152406038A20X202CAR">[12]Ana!$F$1684</definedName>
    <definedName name="HAMUR20180403825A20X202CAR">[12]Ana!$F$1706</definedName>
    <definedName name="HAMUR201804038A20X202CAR">[12]Ana!$F$1702</definedName>
    <definedName name="HAMUR20180603825A20X202CAR">[12]Ana!$F$1716</definedName>
    <definedName name="HAMUR201806038A20X202CAR">[12]Ana!$F$1711</definedName>
    <definedName name="HAMUR20210401225A10X102CAR">[12]Ana!$F$1760</definedName>
    <definedName name="HAMUR20210401225A20X202CAR">[12]Ana!$F$1787</definedName>
    <definedName name="HAMUR202104012A10X102CAR">[12]Ana!$F$1756</definedName>
    <definedName name="HAMUR202104012A20X202CAR">[12]Ana!$F$1783</definedName>
    <definedName name="HAMUR20210403825A20X202CAR">[12]Ana!$F$1733</definedName>
    <definedName name="HAMUR202104038A20X202CAR">[12]Ana!$F$1729</definedName>
    <definedName name="HAMUR20210601225A10X102CAR">[12]Ana!$F$1770</definedName>
    <definedName name="HAMUR20210601225A20X202CAR">[12]Ana!$F$1797</definedName>
    <definedName name="HAMUR202106012A10X102CAR">[12]Ana!$F$1765</definedName>
    <definedName name="HAMUR202106012A20X202CAR">[12]Ana!$F$1792</definedName>
    <definedName name="HAMUR20210603825A20X202CAR">[12]Ana!$F$1743</definedName>
    <definedName name="HAMUR202106038A20X202CAR">[12]Ana!$F$1738</definedName>
    <definedName name="HAMUR20240401225A10X102CAR">[12]Ana!$F$1814</definedName>
    <definedName name="HAMUR20240401225A20X202CAR">[12]Ana!$F$1841</definedName>
    <definedName name="HAMUR202404012A10X102CAR">[12]Ana!$F$1810</definedName>
    <definedName name="HAMUR202404012A20X202CAR">[12]Ana!$F$1837</definedName>
    <definedName name="HAMUR20240601225A10X102CAR">[12]Ana!$F$1824</definedName>
    <definedName name="HAMUR20240601225A20X202CAR">[12]Ana!$F$1851</definedName>
    <definedName name="HAMUR202406012A10X102CAR">[12]Ana!$F$1819</definedName>
    <definedName name="HAMUR202406012A20X202CAR">[12]Ana!$F$1846</definedName>
    <definedName name="HAPEDCONTRA" localSheetId="0">#REF!</definedName>
    <definedName name="HAPEDCONTRA">#REF!</definedName>
    <definedName name="HAPISO38A20AD124ESP10">[12]Ana!$F$4643</definedName>
    <definedName name="HAPISO38A20AD124ESP12">[12]Ana!$F$4652</definedName>
    <definedName name="HAPISO38A20AD124ESP15">[12]Ana!$F$4661</definedName>
    <definedName name="HAPISO38A20AD124ESP20">[12]Ana!$F$4670</definedName>
    <definedName name="HAPISO38A20AD140ESP10">[12]Ana!$F$4679</definedName>
    <definedName name="HAPISO38A20AD140ESP12">[12]Ana!$F$4688</definedName>
    <definedName name="HAPISO38A20AD140ESP15">[12]Ana!$F$4697</definedName>
    <definedName name="HAPISO38A20AD140ESP20">[12]Ana!$F$4706</definedName>
    <definedName name="HAPISO38A20AD180ESP10">[12]Ana!$F$4715</definedName>
    <definedName name="HAPISO38A20AD180ESP12">[12]Ana!$F$4724</definedName>
    <definedName name="HAPISO38A20AD180ESP15">[12]Ana!$F$4733</definedName>
    <definedName name="HAPISO38A20AD180ESP20">[12]Ana!$F$4742</definedName>
    <definedName name="HAPISO38A20AD210ESP10">[12]Ana!$F$4751</definedName>
    <definedName name="HAPISO38A20AD210ESP12">[12]Ana!$F$4760</definedName>
    <definedName name="HAPISO38A20AD210ESP15">[12]Ana!$F$4769</definedName>
    <definedName name="HAPISO38A20AD210ESP20">[12]Ana!$F$4778</definedName>
    <definedName name="HARAMPA12124401225A2038A20LIGWIN">[12]Ana!$F$1871</definedName>
    <definedName name="HARAMPA12124401225A2038A20MANO">[12]Ana!$F$1890</definedName>
    <definedName name="HARAMPA121244012A2038A20LIGWIN">[12]Ana!$F$1866</definedName>
    <definedName name="HARAMPA121244012A2038A20MANO">[12]Ana!$F$1885</definedName>
    <definedName name="HARAMPA12124601225A2038A20LIGWIN">[12]Ana!$F$1881</definedName>
    <definedName name="HARAMPA12124601225A2038A20MANO">[12]Ana!$F$1901</definedName>
    <definedName name="HARAMPA121246012A2038A20LIGWIN">[12]Ana!$F$1876</definedName>
    <definedName name="HARAMPA121246012A2038A20MANO">[12]Ana!$F$1896</definedName>
    <definedName name="HARAMPA12180401225A2038A20">[12]Ana!$F$1918</definedName>
    <definedName name="HARAMPA121804012A2038A20">[12]Ana!$F$1913</definedName>
    <definedName name="HARAMPA12180601225A2038A20">[12]Ana!$F$1928</definedName>
    <definedName name="HARAMPA121806012A2038A20">[12]Ana!$F$1923</definedName>
    <definedName name="HARAMPA12210401225A2038A20">[12]Ana!$F$1945</definedName>
    <definedName name="HARAMPA122104012A2038A20">[12]Ana!$F$1940</definedName>
    <definedName name="HARAMPA12210601225A2038A20">[12]Ana!$F$1955</definedName>
    <definedName name="HARAMPA122106012A2038A20">[12]Ana!$F$1950</definedName>
    <definedName name="HARAMPA12240401225A2038A20">[12]Ana!$F$1972</definedName>
    <definedName name="HARAMPA122404012A2038A20">[12]Ana!$F$1967</definedName>
    <definedName name="HARAMPA12240601225A2038A20">[12]Ana!$F$1982</definedName>
    <definedName name="HARAMPA122406012A2038A20">[12]Ana!$F$1977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[12]Ana!$F$2494</definedName>
    <definedName name="HAVA15201244043814A20MANO">[12]Ana!$F$2506</definedName>
    <definedName name="HAVA20201244043838A20LIG">[12]Ana!$F$2517</definedName>
    <definedName name="HAVA20201244043838A20MANO">[12]Ana!$F$2528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[12]Ana!$F$1998</definedName>
    <definedName name="HAVIGA20401246033423838A20LIGWIN">[12]Ana!$F$2004</definedName>
    <definedName name="HAVIGA20401804033423838A20">[12]Ana!$F$2081</definedName>
    <definedName name="HAVIGA20401804033423838A20POR">[12]Ana!$F$2086</definedName>
    <definedName name="HAVIGA20401806033423838A20">[12]Ana!$F$2092</definedName>
    <definedName name="HAVIGA20401806033423838A20POR">[12]Ana!$F$2098</definedName>
    <definedName name="HAVIGA20402104033423838A20">[12]Ana!$F$2218</definedName>
    <definedName name="HAVIGA20402104033423838A20POR">[12]Ana!$F$2223</definedName>
    <definedName name="HAVIGA20402106033423838A20">[12]Ana!$F$2229</definedName>
    <definedName name="HAVIGA20402106033423838A20POR">[12]Ana!$F$2235</definedName>
    <definedName name="HAVIGA20402404033423838A20">[12]Ana!$F$2355</definedName>
    <definedName name="HAVIGA20402404033423838A20POR">[12]Ana!$F$2360</definedName>
    <definedName name="HAVIGA20402406033423838A20">[12]Ana!$F$2366</definedName>
    <definedName name="HAVIGA20402406033423838A20POR">[12]Ana!$F$2372</definedName>
    <definedName name="HAVIGA25501244043423838A25LIGWIN">[12]Ana!$F$2017</definedName>
    <definedName name="HAVIGA25501246043423838A25LIGWIN">[12]Ana!$F$2023</definedName>
    <definedName name="HAVIGA25501804043423838A25">[12]Ana!$F$2111</definedName>
    <definedName name="HAVIGA25501804043423838A25POR">[12]Ana!$F$2116</definedName>
    <definedName name="HAVIGA25501806043423838A25">[12]Ana!$F$2122</definedName>
    <definedName name="HAVIGA25501806043423838A25POR">[12]Ana!$F$2128</definedName>
    <definedName name="HAVIGA25502104043423838A25">[12]Ana!$F$2248</definedName>
    <definedName name="HAVIGA25502104043423838A25POR">[12]Ana!$F$2253</definedName>
    <definedName name="HAVIGA25502106043423838A25">[12]Ana!$F$2259</definedName>
    <definedName name="HAVIGA25502106043423838A25POR">[12]Ana!$F$2265</definedName>
    <definedName name="HAVIGA25502404043423838A25">[12]Ana!$F$2385</definedName>
    <definedName name="HAVIGA25502404043423838A25POR">[12]Ana!$F$2390</definedName>
    <definedName name="HAVIGA25502406043423838A25">[12]Ana!$F$2396</definedName>
    <definedName name="HAVIGA25502406043423838A25POR">[12]Ana!$F$2402</definedName>
    <definedName name="HAVIGA3060124404123838A25LIGWIN">[12]Ana!$F$2036</definedName>
    <definedName name="HAVIGA3060124604123838A25LIGWIN">[12]Ana!$F$2042</definedName>
    <definedName name="HAVIGA3060180404123838A25">[12]Ana!$F$2141</definedName>
    <definedName name="HAVIGA3060180404123838A25POR">[12]Ana!$F$2146</definedName>
    <definedName name="HAVIGA3060180604123838A25">[12]Ana!$F$2152</definedName>
    <definedName name="HAVIGA3060180604123838A25POR">[12]Ana!$F$2158</definedName>
    <definedName name="HAVIGA3060210404123838A25">[12]Ana!$F$2278</definedName>
    <definedName name="HAVIGA3060210404123838A25POR">[12]Ana!$F$2283</definedName>
    <definedName name="HAVIGA3060210604123838A25">[12]Ana!$F$2289</definedName>
    <definedName name="HAVIGA3060210604123838A25POR">[12]Ana!$F$2295</definedName>
    <definedName name="HAVIGA3060240404123838A25">[12]Ana!$F$2415</definedName>
    <definedName name="HAVIGA3060240404123838A25POR">[12]Ana!$F$2420</definedName>
    <definedName name="HAVIGA3060240604123838A25">[12]Ana!$F$2426</definedName>
    <definedName name="HAVIGA3060240604123838A25POR">[12]Ana!$F$2432</definedName>
    <definedName name="HAVIGA408012440512122538A25LIGWIN">[12]Ana!$F$2061</definedName>
    <definedName name="HAVIGA4080124405121238A25LIGWIN">[12]Ana!$F$2056</definedName>
    <definedName name="HAVIGA4080124605121238A25LIGWIN">[12]Ana!$F$2068</definedName>
    <definedName name="HAVIGA4080180405121238A25">[12]Ana!$F$2172</definedName>
    <definedName name="HAVIGA4080180405121238A25POR">[12]Ana!$F$2177</definedName>
    <definedName name="HAVIGA408018060512122538A25">[12]Ana!$F$2198</definedName>
    <definedName name="HAVIGA408018060512122538A25POR">[12]Ana!$F$2205</definedName>
    <definedName name="HAVIGA4080180605121238A25">[12]Ana!$F$2184</definedName>
    <definedName name="HAVIGA4080180605121238A25POR">[12]Ana!$F$2191</definedName>
    <definedName name="HAVIGA4080210405121238A25">[12]Ana!$F$2309</definedName>
    <definedName name="HAVIGA4080210405121238A25por">[12]Ana!$F$2314</definedName>
    <definedName name="HAVIGA408021060512122538A25">[12]Ana!$F$2335</definedName>
    <definedName name="HAVIGA408021060512122538A25POR">[12]Ana!$F$2342</definedName>
    <definedName name="HAVIGA4080210605121238A25">[12]Ana!$F$2321</definedName>
    <definedName name="HAVIGA4080210605121238A25POR">[12]Ana!$F$2328</definedName>
    <definedName name="HAVIGA4080240405121238A25">[12]Ana!$F$2446</definedName>
    <definedName name="HAVIGA4080240405121238A25POR">[12]Ana!$F$2451</definedName>
    <definedName name="HAVIGA408024060512122538A25">[12]Ana!$F$2472</definedName>
    <definedName name="HAVIGA408024060512122538A25PORT">[12]Ana!$F$2479</definedName>
    <definedName name="HAVIGA4080240605121238A25">[12]Ana!$F$2458</definedName>
    <definedName name="HAVIGA4080240605121238A25POR">[12]Ana!$F$2465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[12]Ana!$F$2547</definedName>
    <definedName name="HAVUE40101244023838A20LIGWIN">[12]Ana!$F$2543</definedName>
    <definedName name="HAVUE4010124602383825A20LIGWIN">[12]Ana!$F$2557</definedName>
    <definedName name="HAVUE40101246023838A20LIGWIN">[12]Ana!$F$2552</definedName>
    <definedName name="HAVUE4010180402383825A20">[12]Ana!$F$2599</definedName>
    <definedName name="HAVUE40101804023838A20">[12]Ana!$F$2595</definedName>
    <definedName name="HAVUE40101806023838A20">[12]Ana!$F$2604</definedName>
    <definedName name="HAVUE4012124402383825A20LIGWIN">[12]Ana!$F$2573</definedName>
    <definedName name="HAVUE40121244023838A20LIGWIN">[12]Ana!$F$2569</definedName>
    <definedName name="HAVUE4012124602383825A20LIGWIN">[12]Ana!$F$2583</definedName>
    <definedName name="HAVUE40121246023838A20LIGWIN">[12]Ana!$F$2578</definedName>
    <definedName name="HAVUE4012180402383825A20">[12]Ana!$F$2625</definedName>
    <definedName name="HAVUE40121804023838A20">[12]Ana!$F$2621</definedName>
    <definedName name="HAVUE4012180602383825A20">[12]Ana!$F$2635</definedName>
    <definedName name="HAVUE40121806023838A20">[12]Ana!$F$2630</definedName>
    <definedName name="HAVUELO10CONTRA" localSheetId="0">#REF!</definedName>
    <definedName name="HAVUELO10CONTRA">#REF!</definedName>
    <definedName name="HAZCH301354081225C634ADLIG">[12]Ana!$F$2652</definedName>
    <definedName name="HAZCH3013540812C634ADLIG">[12]Ana!$F$2645</definedName>
    <definedName name="HAZCH301356081225C634ADLIG">[12]Ana!$F$2666</definedName>
    <definedName name="HAZCH3013560812C634ADLIG">[12]Ana!$F$2659</definedName>
    <definedName name="HAZCH301404081225C634AD">[12]Ana!$F$2708</definedName>
    <definedName name="HAZCH3014040812C634AD">[12]Ana!$F$2701</definedName>
    <definedName name="HAZCH301406081225C634AD">[12]Ana!$F$2722</definedName>
    <definedName name="HAZCH3014060812C634AD">[12]Ana!$F$2715</definedName>
    <definedName name="HAZCH301804081225C634AD">[12]Ana!$F$2764</definedName>
    <definedName name="HAZCH3018040812C634AD">[12]Ana!$F$2757</definedName>
    <definedName name="HAZCH301806081225C634AD">[12]Ana!$F$2778</definedName>
    <definedName name="HAZCH3018060812C634AD">[12]Ana!$F$2771</definedName>
    <definedName name="HAZCH302104081225C634AD">[12]Ana!$F$2820</definedName>
    <definedName name="HAZCH3021040812C634AD">[12]Ana!$F$2813</definedName>
    <definedName name="HAZCH302106081225C634AD">[12]Ana!$F$2834</definedName>
    <definedName name="HAZCH3021060812C634AD">[12]Ana!$F$2827</definedName>
    <definedName name="HAZCH302404081225C634AD">[12]Ana!$F$2876</definedName>
    <definedName name="HAZCH3024040812C634AD">[12]Ana!$F$2869</definedName>
    <definedName name="HAZCH302406081225C634AD">[12]Ana!$F$2890</definedName>
    <definedName name="HAZCH3024060812C634AD">[12]Ana!$F$2883</definedName>
    <definedName name="HAZCH35180401225A15ADC18342CAM">[12]Ana!$F$2935</definedName>
    <definedName name="HAZCH351804012A15ADC18342CAM">[12]Ana!$F$2928</definedName>
    <definedName name="HAZCH35180601225A15ADC18342CAM">[12]Ana!$F$2949</definedName>
    <definedName name="HAZCH351806012A15ADC18342CAM">[12]Ana!$F$2942</definedName>
    <definedName name="HAZCH35210401225A15ADC18342CAM">[12]Ana!$F$2963</definedName>
    <definedName name="HAZCH352104012A15ADC18342CAM">[12]Ana!$F$2956</definedName>
    <definedName name="HAZCH35210601225A15ADC18342CAM">[12]Ana!$F$2977</definedName>
    <definedName name="HAZCH352106012A15ADC18342CAM">[12]Ana!$F$2970</definedName>
    <definedName name="HAZCH35240401225A15ADC18342CAM">[12]Ana!$F$2991</definedName>
    <definedName name="HAZCH352404012A15ADC18342CAM">[12]Ana!$F$2984</definedName>
    <definedName name="HAZCH35240601225A15ADC18342CAM">[12]Ana!$F$3005</definedName>
    <definedName name="HAZCH352406012A15ADC18342CAM">[12]Ana!$F$2998</definedName>
    <definedName name="HAZCH4013540812C634ADLIG">[12]Ana!$F$2673</definedName>
    <definedName name="HAZCH4013560812C634ADLIG">[12]Ana!$F$2680</definedName>
    <definedName name="HAZCH401404081225C634AD">[12]Ana!$F$2736</definedName>
    <definedName name="HAZCH4014040812C634AD">[12]Ana!$F$2729</definedName>
    <definedName name="HAZCH401804081225C634AD">[12]Ana!$F$2792</definedName>
    <definedName name="HAZCH4018040812C634AD">[12]Ana!$F$2785</definedName>
    <definedName name="HAZCH402104081225C634AD">[12]Ana!$F$2848</definedName>
    <definedName name="HAZCH4021040812C634AD">[12]Ana!$F$2841</definedName>
    <definedName name="HAZCH402404081225C634AD">[12]Ana!$F$2904</definedName>
    <definedName name="HAZCH4024040812C634AD">[12]Ana!$F$2897</definedName>
    <definedName name="HAZCH402406081225C634AD">[12]Ana!$F$2918</definedName>
    <definedName name="HAZCH4024060812C634AD">[12]Ana!$F$2911</definedName>
    <definedName name="HAZCH601356081225C634ADLIG">[12]Ana!$F$2694</definedName>
    <definedName name="HAZCH6013560812C634ADLIG">[12]Ana!$F$2687</definedName>
    <definedName name="HAZCH601406081225C634AD">[12]Ana!$F$2750</definedName>
    <definedName name="HAZCH6014060812C634AD">[12]Ana!$F$2743</definedName>
    <definedName name="HAZCH601806081225C634AD">[12]Ana!$F$2806</definedName>
    <definedName name="HAZCH6018060812C634AD">[12]Ana!$F$2799</definedName>
    <definedName name="HAZCH602106081225C634AD">[12]Ana!$F$2862</definedName>
    <definedName name="HAZCH6021060812C634AD">[12]Ana!$F$2855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[12]Ana!$F$3035</definedName>
    <definedName name="HAZM301512423838A30LIG">[12]Ana!$F$3041</definedName>
    <definedName name="HAZM302012423838A25LIG">[12]Ana!$F$3053</definedName>
    <definedName name="HAZM302013523838A25LIG">[12]Ana!$F$3014</definedName>
    <definedName name="HAZM302014023838A25">[12]Ana!$F$3074</definedName>
    <definedName name="HAZM30X20180">[12]Ana!$F$3095</definedName>
    <definedName name="HAZM401512423838A30LIG">[12]Ana!$F$3047</definedName>
    <definedName name="HAZM452012433838A25LIG">[12]Ana!$F$3058</definedName>
    <definedName name="HAZM452013533838A25LIG">[12]Ana!$F$3019</definedName>
    <definedName name="HAZM452014033838A25">[12]Ana!$F$3079</definedName>
    <definedName name="HAZM452018033838A25">[12]Ana!$F$3100</definedName>
    <definedName name="HAZM452512433838A25LIG">[12]Ana!$F$3063</definedName>
    <definedName name="HAZM452513533838A25LIG">[12]Ana!$F$3024</definedName>
    <definedName name="HAZM452514033838A25">[12]Ana!$F$3084</definedName>
    <definedName name="HAZM452521033838A25">[12]Ana!$F$3115</definedName>
    <definedName name="HAZM452524033838A25">[12]Ana!$F$3125</definedName>
    <definedName name="HAZM45X25180">[12]Ana!$F$3105</definedName>
    <definedName name="HAZM602512433838A25LIG">[12]Ana!$F$3068</definedName>
    <definedName name="HAZM602513533838A25LIG">[12]Ana!$F$3029</definedName>
    <definedName name="HAZM602514033838A25">[12]Ana!$F$3089</definedName>
    <definedName name="HAZM602521033838A25">[12]Ana!$F$3120</definedName>
    <definedName name="HAZM602524033838A25">[12]Ana!$F$3130</definedName>
    <definedName name="HAZM60X25180">[12]Ana!$F$3110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[16]Insumos!$B$69:$D$69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[12]Ana!$F$3246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'[24]Ana. Horm mexc mort'!$D$70</definedName>
    <definedName name="horm.1.3">'[28]Analisis Unit. '!$F$74</definedName>
    <definedName name="horm.1.3.5">'[28]Analisis Unit. '!$F$64</definedName>
    <definedName name="HORM124">[12]Ana!$F$3302</definedName>
    <definedName name="HORM124LIGADORA">[12]Ana!$F$3309</definedName>
    <definedName name="HORM124LIGAWINCHE">[12]Ana!$F$3316</definedName>
    <definedName name="HORM135">[12]Ana!$F$3281</definedName>
    <definedName name="HORM135LIGADORA">[12]Ana!$F$3288</definedName>
    <definedName name="HORM135LIGAWINCHE">[12]Ana!$F$3295</definedName>
    <definedName name="HORM140">[12]Ana!$F$3138</definedName>
    <definedName name="HORM160">[12]Ana!$F$3143</definedName>
    <definedName name="HORM180">[12]Ana!$F$3148</definedName>
    <definedName name="HORM210">[12]Ana!$F$3153</definedName>
    <definedName name="HORM240">[12]Ana!$F$3158</definedName>
    <definedName name="HORM250">[12]Ana!$F$3163</definedName>
    <definedName name="HORM260">[12]Ana!$F$3168</definedName>
    <definedName name="HORM280">[12]Ana!$F$3173</definedName>
    <definedName name="HORM300">[12]Ana!$F$3178</definedName>
    <definedName name="HORM315">[12]Ana!$F$3183</definedName>
    <definedName name="HORM350">[12]Ana!$F$3188</definedName>
    <definedName name="HORM400">[12]Ana!$F$3193</definedName>
    <definedName name="HORMFROT">[12]Ana!$F$4786</definedName>
    <definedName name="Hormigón_Industrial_180_Kg_cm2">[16]Insumos!$B$70:$D$70</definedName>
    <definedName name="Hormigón_Industrial_210_Kg_cm2">[16]Insumos!$B$71:$D$71</definedName>
    <definedName name="Hormigón_Industrial_210_Kg_cm2_1">[16]Insumos!$B$71:$D$71</definedName>
    <definedName name="Hormigón_Industrial_210_Kg_cm2_2">[16]Insumos!$B$71:$D$71</definedName>
    <definedName name="Hormigón_Industrial_210_Kg_cm2_3">[16]Insumos!$B$71:$D$71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[17]MATERIALES!#REF!</definedName>
    <definedName name="Hormigon240i">[17]MATERIALES!#REF!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'[14]Tarifas de Alquiler de Equipo'!$I$29</definedName>
    <definedName name="hr.pala.cat.966c">'[14]Tarifas de Alquiler de Equipo'!$I$54</definedName>
    <definedName name="hr.retro.cat.225">'[14]Tarifas de Alquiler de Equipo'!$I$41</definedName>
    <definedName name="hr.retro.cat.416">'[14]Tarifas de Alquiler de Equipo'!$I$46</definedName>
    <definedName name="hr.RodDin.dinapac.ca25">'[14]Tarifas de Alquiler de Equipo'!$I$80</definedName>
    <definedName name="hwinche">[12]Ana!$F$3253</definedName>
    <definedName name="idElemento">[35]Hormigón!$B:$B</definedName>
    <definedName name="imocolocjuntas">[41]INSUMOS!$F$261</definedName>
    <definedName name="IMPEST">[12]Ana!$F$3325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'[14]Analisis Unitarios'!$K$2</definedName>
    <definedName name="indi" localSheetId="0">[37]Presup!#REF!</definedName>
    <definedName name="indi">[37]Presup!#REF!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[12]Ana!$F$3996</definedName>
    <definedName name="INOALARBCOPVC" localSheetId="0">#REF!</definedName>
    <definedName name="INOALARBCOPVC">#REF!</definedName>
    <definedName name="INOALARCOL">[12]Ana!$F$4022</definedName>
    <definedName name="INOALARCOLPVC" localSheetId="0">#REF!</definedName>
    <definedName name="INOALARCOLPVC">#REF!</definedName>
    <definedName name="INOBCOSER">[12]Ana!$F$3970</definedName>
    <definedName name="INOBCOSTAPASERPVC" localSheetId="0">#REF!</definedName>
    <definedName name="INOBCOSTAPASERPVC">#REF!</definedName>
    <definedName name="INOBCOTAPASER">[12]Ana!$F$3944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[12]Ana!$F$3388</definedName>
    <definedName name="INTERRUPTOR4VIAS">[12]Ana!$F$3399</definedName>
    <definedName name="INTERRUPTORDOBLE">[12]Ana!$F$3366</definedName>
    <definedName name="INTERRUPTORPILOTO">[12]Ana!$F$3410</definedName>
    <definedName name="INTERRUPTORSENCILLO">[12]Ana!$F$3355</definedName>
    <definedName name="INTERRUPTORTRIPLE">[12]Ana!$F$3377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[43]Insumos!$G$2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[38]INSUMOS!#REF!</definedName>
    <definedName name="Jose">[38]INSUMOS!#REF!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[17]EQUIPOS!$I$25</definedName>
    <definedName name="komatsu" localSheetId="0">'[15]Listado Equipos a utilizar'!#REF!</definedName>
    <definedName name="komatsu">'[15]Listado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[12]Ana!$F$4071</definedName>
    <definedName name="LAVGRA1BCOPVC" localSheetId="0">#REF!</definedName>
    <definedName name="LAVGRA1BCOPVC">#REF!</definedName>
    <definedName name="LAVGRA2BCO">[12]Ana!$F$4046</definedName>
    <definedName name="LAVGRA2BCOPVC" localSheetId="0">#REF!</definedName>
    <definedName name="LAVGRA2BCOPVC">#REF!</definedName>
    <definedName name="LAVM1917BCO">[12]Ana!$F$4097</definedName>
    <definedName name="LAVM1917BCOPVC" localSheetId="0">#REF!</definedName>
    <definedName name="LAVM1917BCOPVC">#REF!</definedName>
    <definedName name="LAVM1917COL">[12]Ana!$F$4123</definedName>
    <definedName name="LAVM1917COLPVC" localSheetId="0">#REF!</definedName>
    <definedName name="LAVM1917COLPVC">#REF!</definedName>
    <definedName name="LAVMOVABCO">[12]Ana!$F$4150</definedName>
    <definedName name="LAVMOVABCOPVC" localSheetId="0">#REF!</definedName>
    <definedName name="LAVMOVABCOPVC">#REF!</definedName>
    <definedName name="LAVMOVACOL">[12]Ana!$F$4177</definedName>
    <definedName name="LAVMOVACOLPVC" localSheetId="0">#REF!</definedName>
    <definedName name="LAVMOVACOLPVC">#REF!</definedName>
    <definedName name="LAVMSERBCO">[12]Ana!$F$4203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'[28]Analisis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[16]Insumos!$B$136:$D$136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[17]OBRAMANO!#REF!</definedName>
    <definedName name="ligadohormigon">[17]OBRAMANO!#REF!</definedName>
    <definedName name="ligadora" localSheetId="0">'[15]Listado Equipos a utilizar'!#REF!</definedName>
    <definedName name="ligadora">'[15]Listado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[12]Ana!$F$3262</definedName>
    <definedName name="ligawinche">[12]Ana!$F$3274</definedName>
    <definedName name="limp.des.destronque">'[14]Analisis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'[20]ANALISIS STO DGO'!#REF!</definedName>
    <definedName name="LINE" hidden="1">'[20]ANALISIS STO DGO'!#REF!</definedName>
    <definedName name="lineout" localSheetId="0" hidden="1">'[20]ANALISIS STO DGO'!#REF!</definedName>
    <definedName name="lineout" hidden="1">'[20]ANALISIS STO DGO'!#REF!</definedName>
    <definedName name="lista" localSheetId="0">#REF!</definedName>
    <definedName name="lista">#REF!</definedName>
    <definedName name="listaCosto">[23]Cotizaciones!$A$1:$H$1</definedName>
    <definedName name="LISTADO" localSheetId="0">#REF!</definedName>
    <definedName name="LISTADO">#REF!</definedName>
    <definedName name="listaPrecios">[23]ListaPrecios!$A:$I</definedName>
    <definedName name="Listelos_de_20_Cms_en_Baños">[16]Insumos!$B$44:$D$44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[44]Materiales!$K$15</definedName>
    <definedName name="LUZCENITAL">[12]Ana!$F$3344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'[24]Costos Mano de Obra'!$O$52</definedName>
    <definedName name="M.T." localSheetId="0">[8]A!#REF!</definedName>
    <definedName name="M.T.">[8]A!#REF!</definedName>
    <definedName name="M_O_Armadura_Columna">[16]Insumos!$B$78:$D$78</definedName>
    <definedName name="M_O_Armadura_Dintel_y_Viga">[16]Insumos!$B$79:$D$79</definedName>
    <definedName name="M_O_Cantos">[16]Insumos!$B$99:$D$99</definedName>
    <definedName name="M_O_Carpintero_2da._Categoría">[16]Insumos!$B$96:$D$96</definedName>
    <definedName name="M_O_Cerámica_Italiana_en_Pared">[16]Insumos!$B$102:$D$102</definedName>
    <definedName name="M_O_Colocación_Adoquines">[16]Insumos!$B$104:$D$104</definedName>
    <definedName name="M_O_Colocación_de_Bloques_de_4">[16]Insumos!$B$105:$D$105</definedName>
    <definedName name="M_O_Colocación_de_Bloques_de_6">[16]Insumos!$B$106:$D$106</definedName>
    <definedName name="M_O_Colocación_de_Bloques_de_8">[16]Insumos!$B$107:$D$107</definedName>
    <definedName name="M_O_Colocación_Listelos">[16]Insumos!$B$114:$D$114</definedName>
    <definedName name="M_O_Colocación_Piso_Cerámica_Criolla">[16]Insumos!$B$108:$D$108</definedName>
    <definedName name="M_O_Colocación_Piso_de_Granito_40_X_40">[16]Insumos!$B$111:$D$111</definedName>
    <definedName name="M_O_Colocación_Zócalos_de_Cerámica">[16]Insumos!$B$113:$D$113</definedName>
    <definedName name="M_O_Confección_de_Andamios">[16]Insumos!$B$115:$D$115</definedName>
    <definedName name="M_O_Construcción_Acera_Frotada_y_Violinada">[16]Insumos!$B$116:$D$116</definedName>
    <definedName name="M_O_Corte_y_Amarre_de_Varilla">[16]Insumos!$B$119:$D$119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[16]Insumos!$B$120:$D$120</definedName>
    <definedName name="M_O_Elaboración_Trampa_de_Grasa">[16]Insumos!$B$121:$D$121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[16]Insumos!$B$81:$D$81</definedName>
    <definedName name="M_O_Fino_de_Techo_Inclinado">[16]Insumos!$B$83:$D$83</definedName>
    <definedName name="M_O_Fino_de_Techo_Plano">[16]Insumos!$B$84:$D$84</definedName>
    <definedName name="M_O_Fraguache" localSheetId="0">[7]Insumos!#REF!</definedName>
    <definedName name="M_O_Fraguache">[7]Insumos!#REF!</definedName>
    <definedName name="M_O_Goteros_Colgantes">[16]Insumos!$B$85:$D$85</definedName>
    <definedName name="M_O_Llenado_de_huecos">[16]Insumos!$B$86:$D$86</definedName>
    <definedName name="M_O_Maestro">[16]Insumos!$B$87:$D$87</definedName>
    <definedName name="M_O_Malla_Eléctro_Soldada" localSheetId="0">[7]Insumos!#REF!</definedName>
    <definedName name="M_O_Malla_Eléctro_Soldada">[7]Insumos!#REF!</definedName>
    <definedName name="M_O_Obrero_Ligado">[16]Insumos!$B$88:$D$88</definedName>
    <definedName name="M_O_Pañete_Maestreado_Exterior">[16]Insumos!$B$91:$D$91</definedName>
    <definedName name="M_O_Pañete_Maestreado_Interior">[16]Insumos!$B$92:$D$92</definedName>
    <definedName name="M_O_Preparación_del_Terreno">[16]Insumos!$B$94:$D$94</definedName>
    <definedName name="M_O_Quintal_Trabajado">[16]Insumos!$B$77:$D$77</definedName>
    <definedName name="M_O_Regado__Compactación__Mojado__Trasl.Mat.__A_M">[16]Insumos!$B$132:$D$132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[16]Insumos!$B$82:$D$82</definedName>
    <definedName name="M_O_Subida_de_Materiales">[16]Insumos!$B$95:$D$95</definedName>
    <definedName name="M_O_Técnico_Calificado">[16]Insumos!$B$149:$D$149</definedName>
    <definedName name="M_O_Zabaletas">[16]Insumos!$B$98:$D$98</definedName>
    <definedName name="m2ceramica">'[28]Analisis Unit. '!$F$47</definedName>
    <definedName name="m3arena">'[28]Analisis Unit. '!$F$41</definedName>
    <definedName name="m3arepanete">'[28]Analisis Unit. '!$F$44</definedName>
    <definedName name="m3grava">'[28]Analisis Unit. '!$F$42</definedName>
    <definedName name="MA">'[22]Mano de Obra'!$D$10</definedName>
    <definedName name="MACO">[17]EQUIPOS!$I$21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[12]Ana!$F$4383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oObras">'[23]M.O. MinisterioTrabajo'!$B$1:$B$845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'[15]Listado Equipos a utilizar'!#REF!</definedName>
    <definedName name="maquito">'[15]Listado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'[14]Analisis Unitarios'!$F$58</definedName>
    <definedName name="mes.camioneta">'[14]Analisis Unitarios'!$F$57</definedName>
    <definedName name="mes.contable">'[14]Analisis Unitarios'!$F$6</definedName>
    <definedName name="mes.equipo.topo">'[14]Analisis Unitarios'!$F$20</definedName>
    <definedName name="mes.guarda.al">'[14]Analisis Unitarios'!$F$8</definedName>
    <definedName name="mes.ing.fre">'[14]Analisis Unitarios'!$F$5</definedName>
    <definedName name="mes.ing.res">'[14]Analisis Unitarios'!$F$4</definedName>
    <definedName name="mes.secretaria">'[14]Analisis Unitarios'!$F$7</definedName>
    <definedName name="mes.sereno">'[14]Analisis Unitarios'!$F$9</definedName>
    <definedName name="meses.proyecto">'[14]Analisis Unitarios'!$K$3</definedName>
    <definedName name="MEZCALAREPMOR">[12]Ana!$F$4415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[12]Ana!$F$4397</definedName>
    <definedName name="ministerioTrabajo">'[23]M.O. MinisterioTrabajo'!$A$1:$N$845</definedName>
    <definedName name="MKLLL" localSheetId="0">#REF!</definedName>
    <definedName name="MKLLL">#REF!</definedName>
    <definedName name="mlzocalo">'[28]Analisis Unit. '!$F$46</definedName>
    <definedName name="mo.cer.pared">'[28]Analisis Unit. '!$F$26</definedName>
    <definedName name="MOACERA" localSheetId="0">#REF!</definedName>
    <definedName name="MOACERA">#REF!</definedName>
    <definedName name="moacero">'[28]Analisis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'[28]Analisis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'[28]Analisis Unit. '!$F$96</definedName>
    <definedName name="morpanete">'[28]Analisis Unit. '!$F$85</definedName>
    <definedName name="mortero.1.4.pañete">'[24]Ana. Horm mexc mort'!$D$85</definedName>
    <definedName name="MORTERO110">[12]Ana!$F$4421</definedName>
    <definedName name="MORTERO12">[12]Ana!$F$4410</definedName>
    <definedName name="MORTERO13">[12]Ana!$F$4392</definedName>
    <definedName name="MORTERO14">[12]Ana!$F$4403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[12]Ana!$F$375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'[15]Listado Equipos a utilizar'!#REF!</definedName>
    <definedName name="nissan">'[15]Listado Equipos a utilizar'!#REF!</definedName>
    <definedName name="num.meses" localSheetId="0">#REF!</definedName>
    <definedName name="num.meses">#REF!</definedName>
    <definedName name="o">[11]analisis!$F$5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[38]INSUMOS!#REF!</definedName>
    <definedName name="OdeMElect">[38]INSUMOS!#REF!</definedName>
    <definedName name="OdeMPlomeria" localSheetId="0">[38]INSUMOS!#REF!</definedName>
    <definedName name="OdeMPlomeria">[38]INSUMOS!#REF!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'[19]O.M. y Salarios'!#REF!</definedName>
    <definedName name="omencofrado">'[19]O.M. y Salarios'!#REF!</definedName>
    <definedName name="opala">[44]Salarios!$D$16</definedName>
    <definedName name="operadoresPago">'[23]M.O. MinisterioTrabajo'!$A$1:$N$1</definedName>
    <definedName name="Operadorgrader">[17]OBRAMANO!$F$74</definedName>
    <definedName name="operadorpala">[17]OBRAMANO!$F$72</definedName>
    <definedName name="operadorretro">[17]OBRAMANO!$F$77</definedName>
    <definedName name="operadorrodillo">[17]OBRAMANO!$F$75</definedName>
    <definedName name="operadortractor">[17]OBRAMANO!$F$76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[12]Ana!$F$4225</definedName>
    <definedName name="ORI12FBCOFLUX">[12]Ana!$F$4243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[12]Ana!$F$4265</definedName>
    <definedName name="ORI1FBCOFLUX">[12]Ana!$F$4283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[12]Ana!$F$4305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[44]Salarios!$D$14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'[14]Analisis Unitarios'!$E$1580</definedName>
    <definedName name="p.acometida.agua.media">'[14]Analisis Unitarios'!$E$1182</definedName>
    <definedName name="p.bord.conten">'[14]Analisis Unitarios'!$E$1564</definedName>
    <definedName name="p.camp">'[14]Analisis Unitarios'!$E$237</definedName>
    <definedName name="p.cap.horm.2.5pulg">'[14]Analisis Unitarios'!$E$1764</definedName>
    <definedName name="p.cap.horm.2pulg">'[14]Analisis Unitarios'!$E$1765</definedName>
    <definedName name="p.demoli.acera">'[14]Analisis Unitarios'!$E$1632</definedName>
    <definedName name="p.demoli.conten">'[14]Analisis Unitarios'!$E$1645</definedName>
    <definedName name="p.demolicion.registro">'[14]Analisis Unitarios'!$E$1659</definedName>
    <definedName name="p.des.mov">'[14]Analisis Unitarios'!$F$222</definedName>
    <definedName name="p.desvio.provi">'[14]Analisis Unitarios'!$E$255</definedName>
    <definedName name="p.esc.superficie">'[14]Analisis Unitarios'!$E$656</definedName>
    <definedName name="p.exc.equipo.3m">'[14]Analisis Unitarios'!$E$534</definedName>
    <definedName name="p.exc.mano.carguio.bote.1erkm">'[14]Analisis Unitarios'!$E$558</definedName>
    <definedName name="p.imbornal.3parrillas">'[14]Analisis Unitarios'!$E$1248</definedName>
    <definedName name="p.ing">'[14]Analisis Unitarios'!$E$195</definedName>
    <definedName name="p.limpieza.ml.alc">'[14]Analisis Unitarios'!$E$570</definedName>
    <definedName name="p.mant.tran">'[14]Analisis Unitarios'!$E$275</definedName>
    <definedName name="p.obra.entrega">'[14]Analisis Unitarios'!$E$1470</definedName>
    <definedName name="p.registro.3.4X3.4">'[14]Analisis Unitarios'!$E$1329</definedName>
    <definedName name="p.registro.de.3.6a3.4X3.0">'[14]Analisis Unitarios'!$E$1548</definedName>
    <definedName name="p.rem.tub.24">'[14]Analisis Unitarios'!$E$1600</definedName>
    <definedName name="p.rem.tub.8">'[14]Analisis Unitarios'!$E$1618</definedName>
    <definedName name="p.riego.adherencia">'[14]Analisis Unitarios'!$E$1750</definedName>
    <definedName name="p.riego.imp">'[14]Analisis Unitarios'!$E$1739</definedName>
    <definedName name="p.sum.coloc.arena">'[14]Analisis Unitarios'!$E$600</definedName>
    <definedName name="p.sum.reg.niv.base">'[14]Analisis Unitarios'!$E$625</definedName>
    <definedName name="p.sum.reg.niv.subbase">'[14]Analisis Unitarios'!$E$636</definedName>
    <definedName name="p.term.sub.rasante">'[14]Analisis Unitarios'!$E$647</definedName>
    <definedName name="P.U." localSheetId="0">#REF!</definedName>
    <definedName name="P.U.">#REF!</definedName>
    <definedName name="P.U.Amercoat_385ASA">[45]Insumos!$E$15</definedName>
    <definedName name="P.U.Amercoat_385ASA_2">#N/A</definedName>
    <definedName name="P.U.Amercoat_385ASA_3">#N/A</definedName>
    <definedName name="P.U.Dimecote9">[45]Insumos!$E$13</definedName>
    <definedName name="P.U.Dimecote9_2">#N/A</definedName>
    <definedName name="P.U.Dimecote9_3">#N/A</definedName>
    <definedName name="P.U.Thinner1000">[45]Insumos!$E$12</definedName>
    <definedName name="P.U.Thinner1000_2">#N/A</definedName>
    <definedName name="P.U.Thinner1000_3">#N/A</definedName>
    <definedName name="P.U.Urethane_Acrilico">[45]Insumos!$E$17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[12]Ana!$F$3511</definedName>
    <definedName name="PANEL16CIR">[12]Ana!$F$3518</definedName>
    <definedName name="PANEL24CIR">[12]Ana!$F$3525</definedName>
    <definedName name="PANEL2CIR">[12]Ana!$F$3483</definedName>
    <definedName name="PANEL4CIR">[12]Ana!$F$3490</definedName>
    <definedName name="PANEL612CONTRA" localSheetId="0">#REF!</definedName>
    <definedName name="PANEL612CONTRA">#REF!</definedName>
    <definedName name="PANEL6CIR">[12]Ana!$F$3497</definedName>
    <definedName name="PANEL8CIR">[12]Ana!$F$3504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rtida">[23]ListaPrecios!$B:$B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'[39]mov. tierra'!$D$26</definedName>
    <definedName name="PDa">'[40]V.Tierras A'!$D$7</definedName>
    <definedName name="PDUCHA" localSheetId="0">#REF!</definedName>
    <definedName name="PDUCHA">#REF!</definedName>
    <definedName name="PEON">'[22]Mano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'[21]MATERIALES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[16]Insumos!$B$75:$D$75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[17]MATERIALES!$G$33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[12]Ana!$F$4430</definedName>
    <definedName name="PINTACRIEXTAND">[12]Ana!$F$4443</definedName>
    <definedName name="PINTACRIINT">[12]Ana!$F$4436</definedName>
    <definedName name="PINTECO">[12]Ana!$F$4462</definedName>
    <definedName name="PINTEPOX">[12]Ana!$F$4450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[12]Ana!$F$4456</definedName>
    <definedName name="PINTMAN">[12]Ana!$F$4469</definedName>
    <definedName name="PINTMANAND">[12]Ana!$F$4477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[12]Ana!$F$4570</definedName>
    <definedName name="PISO09">[12]Ana!$F$4580</definedName>
    <definedName name="PISOADOCLAGRIS">[12]Ana!$F$4497</definedName>
    <definedName name="PISOADOCLAQUEM">[12]Ana!$F$4515</definedName>
    <definedName name="PISOADOCLAROJO">[12]Ana!$F$4506</definedName>
    <definedName name="PISOADOCOLGRIS">[12]Ana!$F$4524</definedName>
    <definedName name="PISOADOCOLROJO">[12]Ana!$F$4533</definedName>
    <definedName name="PISOADOMEDGRIS">[12]Ana!$F$4542</definedName>
    <definedName name="PISOADOMEDQUEM">[12]Ana!$F$4560</definedName>
    <definedName name="PISOADOMEDROJO">[12]Ana!$F$4551</definedName>
    <definedName name="PISOGRA1233030BCO">[12]Ana!$F$4616</definedName>
    <definedName name="PISOGRA1233030GRIS" localSheetId="0">#REF!</definedName>
    <definedName name="PISOGRA1233030GRIS">#REF!</definedName>
    <definedName name="PISOGRA1234040BCO">[12]Ana!$F$4634</definedName>
    <definedName name="PISOGRABOTI4040BCO">[12]Ana!$F$4589</definedName>
    <definedName name="PISOGRABOTI4040COL">[12]Ana!$F$4598</definedName>
    <definedName name="PISOGRAPROY4040">[12]Ana!$F$4607</definedName>
    <definedName name="PISOHFV10">[12]Ana!$F$4794</definedName>
    <definedName name="PISOLADEXAPEQ">[12]Ana!$F$4811</definedName>
    <definedName name="PISOLADFERIAPEQ">[12]Ana!$F$4819</definedName>
    <definedName name="PISOMOSROJ2525">[12]Ana!$F$4827</definedName>
    <definedName name="PISOPUL10">[12]Ana!$F$4803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[11]analisis!$G$2432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[12]Ins!$E$584</definedName>
    <definedName name="Plom" localSheetId="0">[38]INSUMOS!#REF!</definedName>
    <definedName name="Plom">[38]INSUMOS!#REF!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'[14]Analisis Unitarios'!$K$11</definedName>
    <definedName name="porcent.herram.equi.mov.tier">'[14]Analisis Unitarios'!$K$7</definedName>
    <definedName name="porcent.herram.equi.obra.arte">'[14]Analisis Unitarios'!$K$9</definedName>
    <definedName name="porcent.herram.equi.obra.arte.tub">'[14]Analisis Unitarios'!$K$21</definedName>
    <definedName name="porcent.mat.gastable">'[14]Analisis Unitarios'!$K$13</definedName>
    <definedName name="porcentaje" localSheetId="0">[46]Presupuesto!#REF!</definedName>
    <definedName name="porcentaje">[46]Presupuesto!#REF!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'[47]med.mov.de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cio_Unitario">[23]ListaPrecios!$A$1:$I$1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[48]peso!#REF!</definedName>
    <definedName name="prticos">[48]peso!#REF!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[12]Ana!$F$4986</definedName>
    <definedName name="PTAFRANCAOBAM2">[12]Ana!$C$4986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[12]Ana!$F$4957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[12]Ana!$C$4957</definedName>
    <definedName name="PTAPANCORPINO">[12]Ana!$F$4948</definedName>
    <definedName name="PTAPANCORPINOM2">[12]Ana!$C$4948</definedName>
    <definedName name="PTAPANESPCAOBA">[12]Ana!$F$4966</definedName>
    <definedName name="PTAPANESPCAOBAM2">[12]Ana!$C$4966</definedName>
    <definedName name="PTAPANVAIVENCAOBA">[12]Ana!$F$4974</definedName>
    <definedName name="PTAPANVAIVENCAOBAM2">[12]Ana!$C$4974</definedName>
    <definedName name="PTAPLY">[12]Ana!$F$4939</definedName>
    <definedName name="PTAPLYM2">[12]Ana!$C$4939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'[16]Análisis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[16]Insumos!$B$241:$D$241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'[16]Análisis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[12]Ins!$E$592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'[28]Analisis Unit. '!$F$36</definedName>
    <definedName name="QUICIOGRA30BCO">[12]Ana!$F$4841</definedName>
    <definedName name="QUICIOGRA40BCO">[12]Ana!$F$4848</definedName>
    <definedName name="QUICIOGRABOTI40COL">[12]Ana!$F$4834</definedName>
    <definedName name="QUICIOLAD">[12]Ana!$F$4862</definedName>
    <definedName name="QUICIOMOS25ROJ">[12]Ana!$F$4855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'[15]Listado Equipos a utilizar'!#REF!</definedName>
    <definedName name="rastra">'[15]Listado Equipos a utilizar'!#REF!</definedName>
    <definedName name="rastrapuas" localSheetId="0">'[15]Listado Equipos a utilizar'!#REF!</definedName>
    <definedName name="rastrapuas">'[15]Listado Equipos a utilizar'!#REF!</definedName>
    <definedName name="RE" localSheetId="0">[10]A!#REF!</definedName>
    <definedName name="RE">[10]A!#REF!</definedName>
    <definedName name="Recursos_Metalicos">[49]Recursos!$B$1:$B$76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'[24]Costos Mano de Obra'!$O$13</definedName>
    <definedName name="reg.fro.niv.hormigon">'[14]Analisis Unitarios'!$F$110</definedName>
    <definedName name="reg.niv.hid.mat">'[14]Analisis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'[24]Costos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'[50]Pasarela de L=60.00'!#REF!</definedName>
    <definedName name="regi">'[50]Pasarela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[16]Insumos!$B$76:$D$76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'[24]Insumos materiales'!$J$32</definedName>
    <definedName name="RELLENOCAL">[12]Ana!$F$5008</definedName>
    <definedName name="RELLENOCALEQ">[12]Ana!$F$5015</definedName>
    <definedName name="RELLENOCALGRAN">[12]Ana!$F$5022</definedName>
    <definedName name="RELLENOCALGRANEQ">[12]Ana!$F$5030</definedName>
    <definedName name="RELLENOGRAN">[12]Ana!$F$4995</definedName>
    <definedName name="RELLENOGRANEQ">[12]Ana!$F$5002</definedName>
    <definedName name="RELLENOGRANZOTECONTRA" localSheetId="0">#REF!</definedName>
    <definedName name="RELLENOGRANZOTECONTRA">#REF!</definedName>
    <definedName name="RELLENOREP">[12]Ana!$F$5035</definedName>
    <definedName name="RELLENOREPEQ">[12]Ana!$F$5041</definedName>
    <definedName name="Remoción_de_Capa_Vegetal" localSheetId="0">[7]Insumos!#REF!</definedName>
    <definedName name="Remoción_de_Capa_Vegetal">[7]Insumos!#REF!</definedName>
    <definedName name="REMOCIONCVMANO">[12]Ana!$F$5045</definedName>
    <definedName name="REMREINSTTRANSFCONTRA" localSheetId="0">#REF!</definedName>
    <definedName name="REMREINSTTRANSFCONTRA">#REF!</definedName>
    <definedName name="rend.retro.3m">'[14]Analisis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[12]Ana!$F$392</definedName>
    <definedName name="REPLANTEO">[12]Ana!$F$5059</definedName>
    <definedName name="REPLANTEOM">[12]Ana!$F$5060</definedName>
    <definedName name="REPLANTEOM2" localSheetId="0">#REF!</definedName>
    <definedName name="REPLANTEOM2">#REF!</definedName>
    <definedName name="RESANE">[12]Ana!$F$380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[12]Ana!$F$5072</definedName>
    <definedName name="REVCER09">[12]Ana!$F$5080</definedName>
    <definedName name="REVLAD248">[12]Ana!$F$5093</definedName>
    <definedName name="REVLADBIS228">[12]Ana!$F$5086</definedName>
    <definedName name="ROBLEBRA" localSheetId="0">#REF!</definedName>
    <definedName name="ROBLEBRA">#REF!</definedName>
    <definedName name="rodillo" localSheetId="0">'[15]Listado Equipos a utilizar'!#REF!</definedName>
    <definedName name="rodillo">'[15]Listado Equipos a utilizar'!#REF!</definedName>
    <definedName name="rodneu" localSheetId="0">'[15]Listado Equipos a utilizar'!#REF!</definedName>
    <definedName name="rodneu">'[15]Listado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'[22]Mano de Obra'!$D$4</definedName>
    <definedName name="SALCAL">[12]Ana!$F$3444</definedName>
    <definedName name="SALTEL">[12]Ana!$F$3454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[12]Ana!$F$3709</definedName>
    <definedName name="SEPTICOROC">[12]Ana!$F$3724</definedName>
    <definedName name="SEPTICOTIE">[12]Ana!$F$3739</definedName>
    <definedName name="Servicio.Vaciado.con.bomba">'[24]Insumos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[12]Ana!$F$3331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'[24]Costos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'[14]Analisis Unitarios'!$E$614</definedName>
    <definedName name="sum.coloc.tub.18">'[14]Analisis Unitarios'!$E$1116</definedName>
    <definedName name="sum.coloc.tub.21">'[14]Analisis Unitarios'!$E$1068</definedName>
    <definedName name="sum.coloc.tub.24">'[14]Analisis Unitarios'!$E$1021</definedName>
    <definedName name="sum.coloc.tub.42">'[14]Analisis Unitarios'!$E$925</definedName>
    <definedName name="sum.coloc.tub.60">'[14]Analisis Unitarios'!$E$829</definedName>
    <definedName name="sum.coloc.tub.8">'[14]Analisis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'[51]Ana.precios un'!#REF!</definedName>
    <definedName name="TABLESTACADO">'[51]Ana.precios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'[22]Mano de Obra'!$D$14</definedName>
    <definedName name="TECHOASBTIJPIN">[12]Ana!$F$5107</definedName>
    <definedName name="TECHOTEJASFFORROCAO">[12]Ana!$F$5131</definedName>
    <definedName name="TECHOTEJASFFORROCED">[12]Ana!$F$5155</definedName>
    <definedName name="TECHOTEJASFFORROPINTRA">[12]Ana!$F$5179</definedName>
    <definedName name="TECHOTEJASFFORROROBBRA">[12]Ana!$F$5203</definedName>
    <definedName name="TECHOTEJCURVFORROCAO">[12]Ana!$F$5230</definedName>
    <definedName name="TECHOTEJCURVFORROCED">[12]Ana!$F$5257</definedName>
    <definedName name="TECHOTEJCURVFORROPINTRA">[12]Ana!$F$5284</definedName>
    <definedName name="TECHOTEJCURVFORROROBBRA">[12]Ana!$F$5311</definedName>
    <definedName name="TECHOTEJCURVSOBREFINO">[12]Ana!$F$5321</definedName>
    <definedName name="TECHOTEJCURVTIJPIN">[12]Ana!$F$5333</definedName>
    <definedName name="TECHOZIN26TIJPIN">[12]Ana!$F$5344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'[14]Analisis Unitarios'!$K$5</definedName>
    <definedName name="tiempo.giro.180grados.retro.exc.4.5m">'[14]Analisis Unitarios'!$E$406</definedName>
    <definedName name="tiempo.giro.90grados.retro.carguio.3m">'[14]Analisis Unitarios'!$E$442</definedName>
    <definedName name="tiempo.sereno">'[14]Analisis Unitarios'!$K$4</definedName>
    <definedName name="TIMBRE">[12]Ana!$F$3465</definedName>
    <definedName name="TINACOS" localSheetId="0">#REF!</definedName>
    <definedName name="TINACOS">#REF!</definedName>
    <definedName name="_xlnm.Print_Titles" localSheetId="0">'LISTADO MATADERO BARAHONA-imp'!$1:$9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'[50]Pasarela de L=60.00'!#REF!</definedName>
    <definedName name="tony">'[50]Pasarela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[29]EQUIPOS!$D$14</definedName>
    <definedName name="tractorm" localSheetId="0">'[15]Listado Equipos a utilizar'!#REF!</definedName>
    <definedName name="tractorm">'[15]Listado Equipos a utilizar'!#REF!</definedName>
    <definedName name="TRAGRACAL">[12]Ana!$F$4314</definedName>
    <definedName name="TRAGRAROC">[12]Ana!$F$4323</definedName>
    <definedName name="TRAGRATIE">[12]Ana!$F$4332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'[15]Listado Equipos a utilizar'!#REF!</definedName>
    <definedName name="transpasf">'[15]Listado Equipos a utilizar'!#REF!</definedName>
    <definedName name="transporte">'[19]Resumen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'[12]Ins 2'!$E$51</definedName>
    <definedName name="TRIPLESEAL" localSheetId="0">#REF!</definedName>
    <definedName name="TRIPLESEAL">#REF!</definedName>
    <definedName name="truct" localSheetId="0">[19]Materiales!#REF!</definedName>
    <definedName name="truct">[19]Materiales!#REF!</definedName>
    <definedName name="tub6x14">[11]analisis!$G$2304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'[24]Costos Mano de Obra'!$O$42</definedName>
    <definedName name="usos" localSheetId="0">#REF!</definedName>
    <definedName name="usos">#REF!</definedName>
    <definedName name="VACC">[13]Precio!$F$31</definedName>
    <definedName name="vaciado" localSheetId="0">#REF!</definedName>
    <definedName name="vaciado">#REF!</definedName>
    <definedName name="VACIADOAMANO">[12]Ana!$F$3213</definedName>
    <definedName name="VACZ">[13]Precio!$F$30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[38]INSUMOS!#REF!</definedName>
    <definedName name="Varias">[38]INSUMOS!#REF!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[12]Ana!$F$4355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[13]Precio!$F$41</definedName>
    <definedName name="volteobote" localSheetId="0">'[15]Listado Equipos a utilizar'!#REF!</definedName>
    <definedName name="volteobote">'[15]Listado Equipos a utilizar'!#REF!</definedName>
    <definedName name="volteobotela" localSheetId="0">'[15]Listado Equipos a utilizar'!#REF!</definedName>
    <definedName name="volteobotela">'[15]Listado Equipos a utilizar'!#REF!</definedName>
    <definedName name="volteobotelargo" localSheetId="0">'[15]Listado Equipos a utilizar'!#REF!</definedName>
    <definedName name="volteobotelargo">'[15]Listado Equipos a utilizar'!#REF!</definedName>
    <definedName name="VP" localSheetId="0">[52]analisis1!#REF!</definedName>
    <definedName name="VP">[52]analisis1!#REF!</definedName>
    <definedName name="VSALALUMBCOMAN">[12]Ana!$F$5386</definedName>
    <definedName name="VSALALUMBCOPAL">[12]Ana!$F$5410</definedName>
    <definedName name="VSALALUMBROMAN">[12]Ana!$F$5392</definedName>
    <definedName name="VSALALUMBROVBROMAN">[12]Ana!$F$5398</definedName>
    <definedName name="VSALALUMNATVBROPAL">[12]Ana!$F$5416</definedName>
    <definedName name="VSALALUMNATVCMAN">[12]Ana!$F$5380</definedName>
    <definedName name="VSALALUMNATVCPAL">[12]Ana!$F$5404</definedName>
    <definedName name="VUELO10" localSheetId="0">#REF!</definedName>
    <definedName name="VUELO10">#REF!</definedName>
    <definedName name="VVC">[13]Precio!$F$39</definedName>
    <definedName name="VXCSD" localSheetId="0">#REF!</definedName>
    <definedName name="VXCSD">#REF!</definedName>
    <definedName name="W10X12">[11]analisis!$G$1534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ARE" localSheetId="0" hidden="1">'[20]ANALISIS STO DGO'!#REF!</definedName>
    <definedName name="WARE" hidden="1">'[20]ANALISIS STO DGO'!#REF!</definedName>
    <definedName name="ware." localSheetId="0" hidden="1">'[20]ANALISIS STO DGO'!#REF!</definedName>
    <definedName name="ware." hidden="1">'[20]ANALISIS STO DGO'!#REF!</definedName>
    <definedName name="ware.1" localSheetId="0" hidden="1">'[20]ANALISIS STO DGO'!#REF!</definedName>
    <definedName name="ware.1" hidden="1">'[20]ANALISIS STO DGO'!#REF!</definedName>
    <definedName name="WAREHOUSE" localSheetId="0" hidden="1">'[20]ANALISIS STO DGO'!#REF!</definedName>
    <definedName name="WAREHOUSE" hidden="1">'[20]ANALISIS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'[20]ANALISIS STO DGO'!#REF!</definedName>
    <definedName name="Wimaldy" hidden="1">'[20]ANALISIS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[10]A!#REF!</definedName>
    <definedName name="YO">[10]A!#REF!</definedName>
    <definedName name="ZABALETAPISO">[12]Ana!$F$4866</definedName>
    <definedName name="ZABALETATECHO">[12]Ana!$F$5372</definedName>
    <definedName name="zap.muro6">'[28]Analisis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[16]Insumos!$B$42:$D$42</definedName>
    <definedName name="zocalobotichinorojo" localSheetId="0">#REF!</definedName>
    <definedName name="zocalobotichinorojo">#REF!</definedName>
    <definedName name="ZOCESCGRAPROYAL">[12]Ana!$F$4892</definedName>
    <definedName name="ZOCGRA30BCO">[12]Ana!$F$4899</definedName>
    <definedName name="ZOCGRA30GRIS">[12]Ana!$F$4906</definedName>
    <definedName name="ZOCGRA40BCO">[12]Ana!$F$4913</definedName>
    <definedName name="ZOCGRABOTI40BCO">[12]Ana!$F$4873</definedName>
    <definedName name="ZOCGRABOTI40COL">[12]Ana!$F$4880</definedName>
    <definedName name="ZOCGRAPROYAL40">[12]Ana!$F$4887</definedName>
    <definedName name="ZOCLAD28">[12]Ana!$F$4920</definedName>
    <definedName name="ZOCMOSROJ25">[12]Ana!$F$4927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30" i="1"/>
  <c r="F31" i="1"/>
  <c r="F32" i="1"/>
  <c r="F33" i="1"/>
  <c r="F34" i="1"/>
  <c r="F35" i="1"/>
  <c r="F36" i="1"/>
  <c r="F37" i="1"/>
  <c r="G37" i="1"/>
  <c r="F40" i="1"/>
  <c r="F41" i="1"/>
  <c r="F42" i="1"/>
  <c r="F43" i="1"/>
  <c r="F44" i="1"/>
  <c r="F45" i="1"/>
  <c r="C46" i="1"/>
  <c r="F46" i="1"/>
  <c r="C47" i="1"/>
  <c r="F47" i="1"/>
  <c r="G47" i="1"/>
  <c r="F50" i="1"/>
  <c r="F51" i="1"/>
  <c r="F52" i="1"/>
  <c r="F53" i="1"/>
  <c r="F54" i="1"/>
  <c r="F55" i="1"/>
  <c r="C56" i="1"/>
  <c r="F56" i="1"/>
  <c r="C57" i="1"/>
  <c r="F57" i="1"/>
  <c r="G57" i="1"/>
  <c r="F60" i="1"/>
  <c r="F61" i="1"/>
  <c r="F62" i="1"/>
  <c r="F63" i="1"/>
  <c r="C64" i="1"/>
  <c r="F64" i="1"/>
  <c r="C65" i="1"/>
  <c r="F65" i="1"/>
  <c r="C66" i="1"/>
  <c r="F66" i="1"/>
  <c r="G66" i="1"/>
  <c r="F70" i="1"/>
  <c r="F71" i="1"/>
  <c r="F72" i="1"/>
  <c r="F73" i="1"/>
  <c r="F74" i="1"/>
  <c r="F75" i="1"/>
  <c r="F76" i="1"/>
  <c r="F77" i="1"/>
  <c r="G77" i="1"/>
  <c r="F81" i="1"/>
  <c r="F82" i="1"/>
  <c r="F83" i="1"/>
  <c r="F84" i="1"/>
  <c r="F85" i="1"/>
  <c r="F86" i="1"/>
  <c r="F87" i="1"/>
  <c r="C88" i="1"/>
  <c r="F88" i="1"/>
  <c r="F89" i="1"/>
  <c r="G89" i="1"/>
  <c r="F92" i="1"/>
  <c r="F93" i="1"/>
  <c r="F94" i="1"/>
  <c r="F95" i="1"/>
  <c r="F96" i="1"/>
  <c r="F97" i="1"/>
  <c r="F98" i="1"/>
  <c r="C99" i="1"/>
  <c r="F99" i="1"/>
  <c r="G99" i="1"/>
  <c r="F104" i="1"/>
  <c r="F105" i="1"/>
  <c r="F106" i="1"/>
  <c r="F107" i="1"/>
  <c r="F108" i="1"/>
  <c r="F109" i="1"/>
  <c r="F110" i="1"/>
  <c r="C111" i="1"/>
  <c r="F111" i="1"/>
  <c r="F112" i="1"/>
  <c r="G112" i="1"/>
  <c r="F115" i="1"/>
  <c r="F116" i="1"/>
  <c r="F117" i="1"/>
  <c r="F118" i="1"/>
  <c r="F119" i="1"/>
  <c r="F120" i="1"/>
  <c r="F121" i="1"/>
  <c r="F122" i="1"/>
  <c r="F123" i="1"/>
  <c r="F124" i="1"/>
  <c r="G124" i="1"/>
  <c r="G126" i="1"/>
  <c r="F15" i="1"/>
  <c r="F16" i="1"/>
  <c r="F17" i="1"/>
  <c r="F18" i="1"/>
  <c r="F19" i="1"/>
  <c r="F20" i="1"/>
  <c r="F21" i="1"/>
  <c r="G21" i="1"/>
  <c r="G23" i="1"/>
  <c r="G128" i="1"/>
  <c r="G1085" i="1"/>
  <c r="F133" i="1"/>
  <c r="G133" i="1"/>
  <c r="F136" i="1"/>
  <c r="F137" i="1"/>
  <c r="F138" i="1"/>
  <c r="F139" i="1"/>
  <c r="G139" i="1"/>
  <c r="F142" i="1"/>
  <c r="F143" i="1"/>
  <c r="F144" i="1"/>
  <c r="F145" i="1"/>
  <c r="F146" i="1"/>
  <c r="F147" i="1"/>
  <c r="F148" i="1"/>
  <c r="F149" i="1"/>
  <c r="G149" i="1"/>
  <c r="F152" i="1"/>
  <c r="F153" i="1"/>
  <c r="F154" i="1"/>
  <c r="G154" i="1"/>
  <c r="F157" i="1"/>
  <c r="F158" i="1"/>
  <c r="F159" i="1"/>
  <c r="F160" i="1"/>
  <c r="F161" i="1"/>
  <c r="G161" i="1"/>
  <c r="F164" i="1"/>
  <c r="F165" i="1"/>
  <c r="F166" i="1"/>
  <c r="G166" i="1"/>
  <c r="F169" i="1"/>
  <c r="F170" i="1"/>
  <c r="G170" i="1"/>
  <c r="F173" i="1"/>
  <c r="F174" i="1"/>
  <c r="F175" i="1"/>
  <c r="F176" i="1"/>
  <c r="G176" i="1"/>
  <c r="F179" i="1"/>
  <c r="F180" i="1"/>
  <c r="F181" i="1"/>
  <c r="G181" i="1"/>
  <c r="F184" i="1"/>
  <c r="F185" i="1"/>
  <c r="F186" i="1"/>
  <c r="F187" i="1"/>
  <c r="F188" i="1"/>
  <c r="G188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G217" i="1"/>
  <c r="F220" i="1"/>
  <c r="F221" i="1"/>
  <c r="F222" i="1"/>
  <c r="G222" i="1"/>
  <c r="F225" i="1"/>
  <c r="F226" i="1"/>
  <c r="F227" i="1"/>
  <c r="F228" i="1"/>
  <c r="F229" i="1"/>
  <c r="F230" i="1"/>
  <c r="F231" i="1"/>
  <c r="F232" i="1"/>
  <c r="G232" i="1"/>
  <c r="G234" i="1"/>
  <c r="G1086" i="1"/>
  <c r="F241" i="1"/>
  <c r="G241" i="1"/>
  <c r="F244" i="1"/>
  <c r="F245" i="1"/>
  <c r="F246" i="1"/>
  <c r="F247" i="1"/>
  <c r="G247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G270" i="1"/>
  <c r="F273" i="1"/>
  <c r="F274" i="1"/>
  <c r="F275" i="1"/>
  <c r="G275" i="1"/>
  <c r="F278" i="1"/>
  <c r="F279" i="1"/>
  <c r="F280" i="1"/>
  <c r="F281" i="1"/>
  <c r="F282" i="1"/>
  <c r="G282" i="1"/>
  <c r="F285" i="1"/>
  <c r="G285" i="1"/>
  <c r="F288" i="1"/>
  <c r="G288" i="1"/>
  <c r="F291" i="1"/>
  <c r="F292" i="1"/>
  <c r="G292" i="1"/>
  <c r="F295" i="1"/>
  <c r="F296" i="1"/>
  <c r="F297" i="1"/>
  <c r="F298" i="1"/>
  <c r="F299" i="1"/>
  <c r="F300" i="1"/>
  <c r="G300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G329" i="1"/>
  <c r="F332" i="1"/>
  <c r="F333" i="1"/>
  <c r="G333" i="1"/>
  <c r="F336" i="1"/>
  <c r="F337" i="1"/>
  <c r="F338" i="1"/>
  <c r="F339" i="1"/>
  <c r="F340" i="1"/>
  <c r="F341" i="1"/>
  <c r="G341" i="1"/>
  <c r="G343" i="1"/>
  <c r="F351" i="1"/>
  <c r="F352" i="1"/>
  <c r="F353" i="1"/>
  <c r="F354" i="1"/>
  <c r="F355" i="1"/>
  <c r="F356" i="1"/>
  <c r="G356" i="1"/>
  <c r="F359" i="1"/>
  <c r="F360" i="1"/>
  <c r="F361" i="1"/>
  <c r="G361" i="1"/>
  <c r="F364" i="1"/>
  <c r="F365" i="1"/>
  <c r="F366" i="1"/>
  <c r="F367" i="1"/>
  <c r="G367" i="1"/>
  <c r="C370" i="1"/>
  <c r="F370" i="1"/>
  <c r="F371" i="1"/>
  <c r="F372" i="1"/>
  <c r="G372" i="1"/>
  <c r="F375" i="1"/>
  <c r="G375" i="1"/>
  <c r="F378" i="1"/>
  <c r="F379" i="1"/>
  <c r="F380" i="1"/>
  <c r="F381" i="1"/>
  <c r="F382" i="1"/>
  <c r="G382" i="1"/>
  <c r="F385" i="1"/>
  <c r="F386" i="1"/>
  <c r="F387" i="1"/>
  <c r="F388" i="1"/>
  <c r="G388" i="1"/>
  <c r="F391" i="1"/>
  <c r="F392" i="1"/>
  <c r="F393" i="1"/>
  <c r="F394" i="1"/>
  <c r="F395" i="1"/>
  <c r="F396" i="1"/>
  <c r="F397" i="1"/>
  <c r="F398" i="1"/>
  <c r="F399" i="1"/>
  <c r="G399" i="1"/>
  <c r="F402" i="1"/>
  <c r="F403" i="1"/>
  <c r="G403" i="1"/>
  <c r="F406" i="1"/>
  <c r="F407" i="1"/>
  <c r="F408" i="1"/>
  <c r="G408" i="1"/>
  <c r="G410" i="1"/>
  <c r="G412" i="1"/>
  <c r="G1087" i="1"/>
  <c r="F417" i="1"/>
  <c r="G417" i="1"/>
  <c r="F420" i="1"/>
  <c r="F421" i="1"/>
  <c r="C422" i="1"/>
  <c r="F422" i="1"/>
  <c r="G422" i="1"/>
  <c r="C425" i="1"/>
  <c r="F425" i="1"/>
  <c r="C426" i="1"/>
  <c r="F426" i="1"/>
  <c r="C427" i="1"/>
  <c r="F427" i="1"/>
  <c r="C428" i="1"/>
  <c r="F428" i="1"/>
  <c r="F429" i="1"/>
  <c r="F430" i="1"/>
  <c r="F431" i="1"/>
  <c r="C432" i="1"/>
  <c r="F432" i="1"/>
  <c r="G432" i="1"/>
  <c r="F435" i="1"/>
  <c r="F436" i="1"/>
  <c r="G436" i="1"/>
  <c r="F439" i="1"/>
  <c r="F440" i="1"/>
  <c r="F441" i="1"/>
  <c r="F442" i="1"/>
  <c r="F443" i="1"/>
  <c r="G443" i="1"/>
  <c r="F445" i="1"/>
  <c r="F446" i="1"/>
  <c r="F447" i="1"/>
  <c r="G447" i="1"/>
  <c r="F450" i="1"/>
  <c r="C451" i="1"/>
  <c r="F451" i="1"/>
  <c r="C452" i="1"/>
  <c r="F452" i="1"/>
  <c r="C453" i="1"/>
  <c r="F453" i="1"/>
  <c r="G453" i="1"/>
  <c r="F456" i="1"/>
  <c r="G456" i="1"/>
  <c r="F459" i="1"/>
  <c r="F460" i="1"/>
  <c r="F461" i="1"/>
  <c r="F462" i="1"/>
  <c r="F463" i="1"/>
  <c r="F464" i="1"/>
  <c r="G464" i="1"/>
  <c r="F467" i="1"/>
  <c r="G467" i="1"/>
  <c r="C470" i="1"/>
  <c r="F470" i="1"/>
  <c r="F471" i="1"/>
  <c r="F472" i="1"/>
  <c r="F473" i="1"/>
  <c r="G473" i="1"/>
  <c r="G475" i="1"/>
  <c r="G1088" i="1"/>
  <c r="F480" i="1"/>
  <c r="G480" i="1"/>
  <c r="F482" i="1"/>
  <c r="F483" i="1"/>
  <c r="F484" i="1"/>
  <c r="F485" i="1"/>
  <c r="G485" i="1"/>
  <c r="F488" i="1"/>
  <c r="F489" i="1"/>
  <c r="F490" i="1"/>
  <c r="F491" i="1"/>
  <c r="F492" i="1"/>
  <c r="F493" i="1"/>
  <c r="G493" i="1"/>
  <c r="F496" i="1"/>
  <c r="F497" i="1"/>
  <c r="F498" i="1"/>
  <c r="G498" i="1"/>
  <c r="F501" i="1"/>
  <c r="F502" i="1"/>
  <c r="F503" i="1"/>
  <c r="F504" i="1"/>
  <c r="F505" i="1"/>
  <c r="G505" i="1"/>
  <c r="F508" i="1"/>
  <c r="G508" i="1"/>
  <c r="F511" i="1"/>
  <c r="F512" i="1"/>
  <c r="F513" i="1"/>
  <c r="F514" i="1"/>
  <c r="G514" i="1"/>
  <c r="F517" i="1"/>
  <c r="G517" i="1"/>
  <c r="F521" i="1"/>
  <c r="F522" i="1"/>
  <c r="F523" i="1"/>
  <c r="G523" i="1"/>
  <c r="F526" i="1"/>
  <c r="G526" i="1"/>
  <c r="G528" i="1"/>
  <c r="G1089" i="1"/>
  <c r="F533" i="1"/>
  <c r="G533" i="1"/>
  <c r="F536" i="1"/>
  <c r="F537" i="1"/>
  <c r="F538" i="1"/>
  <c r="G538" i="1"/>
  <c r="F541" i="1"/>
  <c r="F542" i="1"/>
  <c r="F543" i="1"/>
  <c r="G543" i="1"/>
  <c r="F546" i="1"/>
  <c r="F547" i="1"/>
  <c r="G547" i="1"/>
  <c r="F550" i="1"/>
  <c r="F551" i="1"/>
  <c r="F552" i="1"/>
  <c r="F553" i="1"/>
  <c r="F554" i="1"/>
  <c r="G554" i="1"/>
  <c r="F557" i="1"/>
  <c r="G557" i="1"/>
  <c r="F560" i="1"/>
  <c r="F561" i="1"/>
  <c r="F562" i="1"/>
  <c r="F563" i="1"/>
  <c r="G563" i="1"/>
  <c r="F566" i="1"/>
  <c r="F567" i="1"/>
  <c r="F568" i="1"/>
  <c r="F569" i="1"/>
  <c r="F570" i="1"/>
  <c r="F571" i="1"/>
  <c r="F572" i="1"/>
  <c r="F573" i="1"/>
  <c r="F574" i="1"/>
  <c r="F575" i="1"/>
  <c r="F576" i="1"/>
  <c r="G576" i="1"/>
  <c r="F579" i="1"/>
  <c r="F580" i="1"/>
  <c r="G580" i="1"/>
  <c r="F583" i="1"/>
  <c r="F584" i="1"/>
  <c r="F585" i="1"/>
  <c r="F586" i="1"/>
  <c r="G586" i="1"/>
  <c r="G588" i="1"/>
  <c r="G1090" i="1"/>
  <c r="F593" i="1"/>
  <c r="G593" i="1"/>
  <c r="F596" i="1"/>
  <c r="F599" i="1"/>
  <c r="F600" i="1"/>
  <c r="G600" i="1"/>
  <c r="C603" i="1"/>
  <c r="F603" i="1"/>
  <c r="F604" i="1"/>
  <c r="F605" i="1"/>
  <c r="G605" i="1"/>
  <c r="F608" i="1"/>
  <c r="F609" i="1"/>
  <c r="G609" i="1"/>
  <c r="F612" i="1"/>
  <c r="F613" i="1"/>
  <c r="F614" i="1"/>
  <c r="F615" i="1"/>
  <c r="F616" i="1"/>
  <c r="G616" i="1"/>
  <c r="F619" i="1"/>
  <c r="G619" i="1"/>
  <c r="F622" i="1"/>
  <c r="F623" i="1"/>
  <c r="F624" i="1"/>
  <c r="F625" i="1"/>
  <c r="F626" i="1"/>
  <c r="F627" i="1"/>
  <c r="G627" i="1"/>
  <c r="F630" i="1"/>
  <c r="F631" i="1"/>
  <c r="G631" i="1"/>
  <c r="F634" i="1"/>
  <c r="F636" i="1"/>
  <c r="F637" i="1"/>
  <c r="G637" i="1"/>
  <c r="G639" i="1"/>
  <c r="G641" i="1"/>
  <c r="G1091" i="1"/>
  <c r="F646" i="1"/>
  <c r="G646" i="1"/>
  <c r="F649" i="1"/>
  <c r="F650" i="1"/>
  <c r="F651" i="1"/>
  <c r="F652" i="1"/>
  <c r="G652" i="1"/>
  <c r="F655" i="1"/>
  <c r="F656" i="1"/>
  <c r="F657" i="1"/>
  <c r="F658" i="1"/>
  <c r="F659" i="1"/>
  <c r="F660" i="1"/>
  <c r="F661" i="1"/>
  <c r="G661" i="1"/>
  <c r="F664" i="1"/>
  <c r="F665" i="1"/>
  <c r="F666" i="1"/>
  <c r="F667" i="1"/>
  <c r="F668" i="1"/>
  <c r="G668" i="1"/>
  <c r="F671" i="1"/>
  <c r="F672" i="1"/>
  <c r="F673" i="1"/>
  <c r="F674" i="1"/>
  <c r="G674" i="1"/>
  <c r="G676" i="1"/>
  <c r="G1092" i="1"/>
  <c r="F681" i="1"/>
  <c r="G681" i="1"/>
  <c r="F683" i="1"/>
  <c r="F684" i="1"/>
  <c r="F685" i="1"/>
  <c r="G685" i="1"/>
  <c r="F688" i="1"/>
  <c r="F689" i="1"/>
  <c r="G689" i="1"/>
  <c r="F692" i="1"/>
  <c r="F693" i="1"/>
  <c r="F694" i="1"/>
  <c r="F695" i="1"/>
  <c r="F696" i="1"/>
  <c r="G696" i="1"/>
  <c r="F699" i="1"/>
  <c r="G699" i="1"/>
  <c r="F702" i="1"/>
  <c r="F703" i="1"/>
  <c r="F704" i="1"/>
  <c r="F705" i="1"/>
  <c r="F706" i="1"/>
  <c r="F707" i="1"/>
  <c r="G707" i="1"/>
  <c r="F710" i="1"/>
  <c r="G710" i="1"/>
  <c r="F713" i="1"/>
  <c r="F714" i="1"/>
  <c r="F715" i="1"/>
  <c r="G715" i="1"/>
  <c r="G717" i="1"/>
  <c r="G1093" i="1"/>
  <c r="F724" i="1"/>
  <c r="G724" i="1"/>
  <c r="F727" i="1"/>
  <c r="F728" i="1"/>
  <c r="F729" i="1"/>
  <c r="F730" i="1"/>
  <c r="G730" i="1"/>
  <c r="F733" i="1"/>
  <c r="F734" i="1"/>
  <c r="F735" i="1"/>
  <c r="F736" i="1"/>
  <c r="F737" i="1"/>
  <c r="F738" i="1"/>
  <c r="G738" i="1"/>
  <c r="F741" i="1"/>
  <c r="G741" i="1"/>
  <c r="F744" i="1"/>
  <c r="F745" i="1"/>
  <c r="F746" i="1"/>
  <c r="F747" i="1"/>
  <c r="F748" i="1"/>
  <c r="G748" i="1"/>
  <c r="G750" i="1"/>
  <c r="G1094" i="1"/>
  <c r="F755" i="1"/>
  <c r="G755" i="1"/>
  <c r="F758" i="1"/>
  <c r="F759" i="1"/>
  <c r="F760" i="1"/>
  <c r="F761" i="1"/>
  <c r="G761" i="1"/>
  <c r="F764" i="1"/>
  <c r="F765" i="1"/>
  <c r="F766" i="1"/>
  <c r="F769" i="1"/>
  <c r="F770" i="1"/>
  <c r="F771" i="1"/>
  <c r="F772" i="1"/>
  <c r="F773" i="1"/>
  <c r="G773" i="1"/>
  <c r="F776" i="1"/>
  <c r="F777" i="1"/>
  <c r="F778" i="1"/>
  <c r="F779" i="1"/>
  <c r="F780" i="1"/>
  <c r="G780" i="1"/>
  <c r="F783" i="1"/>
  <c r="F784" i="1"/>
  <c r="F785" i="1"/>
  <c r="G785" i="1"/>
  <c r="G787" i="1"/>
  <c r="G1095" i="1"/>
  <c r="F792" i="1"/>
  <c r="G792" i="1"/>
  <c r="F795" i="1"/>
  <c r="F796" i="1"/>
  <c r="F797" i="1"/>
  <c r="F798" i="1"/>
  <c r="G798" i="1"/>
  <c r="F801" i="1"/>
  <c r="F802" i="1"/>
  <c r="F803" i="1"/>
  <c r="F804" i="1"/>
  <c r="G804" i="1"/>
  <c r="F807" i="1"/>
  <c r="F808" i="1"/>
  <c r="F809" i="1"/>
  <c r="G809" i="1"/>
  <c r="F814" i="1"/>
  <c r="G814" i="1"/>
  <c r="G816" i="1"/>
  <c r="G818" i="1"/>
  <c r="G1096" i="1"/>
  <c r="F823" i="1"/>
  <c r="G823" i="1"/>
  <c r="F826" i="1"/>
  <c r="F827" i="1"/>
  <c r="F828" i="1"/>
  <c r="G828" i="1"/>
  <c r="F831" i="1"/>
  <c r="F832" i="1"/>
  <c r="F833" i="1"/>
  <c r="F834" i="1"/>
  <c r="F835" i="1"/>
  <c r="F836" i="1"/>
  <c r="F837" i="1"/>
  <c r="F838" i="1"/>
  <c r="G838" i="1"/>
  <c r="F841" i="1"/>
  <c r="F842" i="1"/>
  <c r="G842" i="1"/>
  <c r="F845" i="1"/>
  <c r="F846" i="1"/>
  <c r="F847" i="1"/>
  <c r="G847" i="1"/>
  <c r="F850" i="1"/>
  <c r="F851" i="1"/>
  <c r="G851" i="1"/>
  <c r="F854" i="1"/>
  <c r="C856" i="1"/>
  <c r="F856" i="1"/>
  <c r="G856" i="1"/>
  <c r="G858" i="1"/>
  <c r="G1097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C876" i="1"/>
  <c r="F876" i="1"/>
  <c r="G876" i="1"/>
  <c r="G878" i="1"/>
  <c r="G1098" i="1"/>
  <c r="F883" i="1"/>
  <c r="G883" i="1"/>
  <c r="F886" i="1"/>
  <c r="F887" i="1"/>
  <c r="F888" i="1"/>
  <c r="F889" i="1"/>
  <c r="G889" i="1"/>
  <c r="F893" i="1"/>
  <c r="F894" i="1"/>
  <c r="F895" i="1"/>
  <c r="F896" i="1"/>
  <c r="F897" i="1"/>
  <c r="F898" i="1"/>
  <c r="F899" i="1"/>
  <c r="G899" i="1"/>
  <c r="F902" i="1"/>
  <c r="F903" i="1"/>
  <c r="F904" i="1"/>
  <c r="G904" i="1"/>
  <c r="F907" i="1"/>
  <c r="F908" i="1"/>
  <c r="F909" i="1"/>
  <c r="F910" i="1"/>
  <c r="F911" i="1"/>
  <c r="G911" i="1"/>
  <c r="F914" i="1"/>
  <c r="G914" i="1"/>
  <c r="F917" i="1"/>
  <c r="F918" i="1"/>
  <c r="F919" i="1"/>
  <c r="F920" i="1"/>
  <c r="G920" i="1"/>
  <c r="F923" i="1"/>
  <c r="G923" i="1"/>
  <c r="F926" i="1"/>
  <c r="F930" i="1"/>
  <c r="F931" i="1"/>
  <c r="G931" i="1"/>
  <c r="G933" i="1"/>
  <c r="G1099" i="1"/>
  <c r="F940" i="1"/>
  <c r="F941" i="1"/>
  <c r="F942" i="1"/>
  <c r="F943" i="1"/>
  <c r="F944" i="1"/>
  <c r="F945" i="1"/>
  <c r="F946" i="1"/>
  <c r="F947" i="1"/>
  <c r="G947" i="1"/>
  <c r="F950" i="1"/>
  <c r="F951" i="1"/>
  <c r="F952" i="1"/>
  <c r="F953" i="1"/>
  <c r="F954" i="1"/>
  <c r="F956" i="1"/>
  <c r="G956" i="1"/>
  <c r="F959" i="1"/>
  <c r="F960" i="1"/>
  <c r="F961" i="1"/>
  <c r="F962" i="1"/>
  <c r="F963" i="1"/>
  <c r="G963" i="1"/>
  <c r="F968" i="1"/>
  <c r="G968" i="1"/>
  <c r="F971" i="1"/>
  <c r="F972" i="1"/>
  <c r="F973" i="1"/>
  <c r="F974" i="1"/>
  <c r="F975" i="1"/>
  <c r="F976" i="1"/>
  <c r="F977" i="1"/>
  <c r="F978" i="1"/>
  <c r="F979" i="1"/>
  <c r="G979" i="1"/>
  <c r="F982" i="1"/>
  <c r="F983" i="1"/>
  <c r="F984" i="1"/>
  <c r="G984" i="1"/>
  <c r="F987" i="1"/>
  <c r="F988" i="1"/>
  <c r="F989" i="1"/>
  <c r="G989" i="1"/>
  <c r="F992" i="1"/>
  <c r="G992" i="1"/>
  <c r="F996" i="1"/>
  <c r="F997" i="1"/>
  <c r="G997" i="1"/>
  <c r="F1000" i="1"/>
  <c r="F1001" i="1"/>
  <c r="G1001" i="1"/>
  <c r="F1004" i="1"/>
  <c r="G1004" i="1"/>
  <c r="F1007" i="1"/>
  <c r="F1008" i="1"/>
  <c r="G1008" i="1"/>
  <c r="F1011" i="1"/>
  <c r="F1012" i="1"/>
  <c r="G1012" i="1"/>
  <c r="F1015" i="1"/>
  <c r="F1016" i="1"/>
  <c r="F1017" i="1"/>
  <c r="C1018" i="1"/>
  <c r="F1018" i="1"/>
  <c r="G1018" i="1"/>
  <c r="F1021" i="1"/>
  <c r="G1021" i="1"/>
  <c r="F1024" i="1"/>
  <c r="F1025" i="1"/>
  <c r="F1026" i="1"/>
  <c r="F1027" i="1"/>
  <c r="F1028" i="1"/>
  <c r="G1028" i="1"/>
  <c r="F1031" i="1"/>
  <c r="F1032" i="1"/>
  <c r="F1033" i="1"/>
  <c r="F1034" i="1"/>
  <c r="G1034" i="1"/>
  <c r="F1037" i="1"/>
  <c r="C1038" i="1"/>
  <c r="F1038" i="1"/>
  <c r="F1039" i="1"/>
  <c r="G1039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G1069" i="1"/>
  <c r="F1072" i="1"/>
  <c r="G1072" i="1"/>
  <c r="G1074" i="1"/>
  <c r="G1100" i="1"/>
  <c r="F1077" i="1"/>
  <c r="G1077" i="1"/>
  <c r="G1079" i="1"/>
  <c r="G1101" i="1"/>
  <c r="G1103" i="1"/>
  <c r="F1106" i="1"/>
  <c r="G1106" i="1"/>
  <c r="G1108" i="1"/>
  <c r="G1110" i="1"/>
  <c r="G1113" i="1"/>
  <c r="G1114" i="1"/>
  <c r="G1115" i="1"/>
  <c r="G1116" i="1"/>
  <c r="G1117" i="1"/>
  <c r="G1118" i="1"/>
  <c r="G1119" i="1"/>
  <c r="G1120" i="1"/>
  <c r="G1121" i="1"/>
  <c r="G1125" i="1"/>
  <c r="G1127" i="1"/>
  <c r="F1206" i="1"/>
  <c r="C1207" i="1"/>
  <c r="F1207" i="1"/>
  <c r="C1208" i="1"/>
  <c r="F1208" i="1"/>
  <c r="C1209" i="1"/>
  <c r="F1209" i="1"/>
  <c r="G1209" i="1"/>
  <c r="G1211" i="1"/>
  <c r="G1222" i="1"/>
  <c r="G1223" i="1"/>
  <c r="G1224" i="1"/>
  <c r="G1225" i="1"/>
  <c r="G1226" i="1"/>
  <c r="G1227" i="1"/>
  <c r="G1228" i="1"/>
  <c r="G1229" i="1"/>
  <c r="G1231" i="1"/>
  <c r="G1233" i="1"/>
  <c r="F1132" i="1"/>
  <c r="F1133" i="1"/>
  <c r="F1134" i="1"/>
  <c r="G1134" i="1"/>
  <c r="F1137" i="1"/>
  <c r="F1138" i="1"/>
  <c r="F1139" i="1"/>
  <c r="F1140" i="1"/>
  <c r="F1142" i="1"/>
  <c r="F1143" i="1"/>
  <c r="F1145" i="1"/>
  <c r="F1146" i="1"/>
  <c r="F1147" i="1"/>
  <c r="F1148" i="1"/>
  <c r="F1150" i="1"/>
  <c r="F1151" i="1"/>
  <c r="F1152" i="1"/>
  <c r="F1153" i="1"/>
  <c r="F1154" i="1"/>
  <c r="F1155" i="1"/>
  <c r="F1156" i="1"/>
  <c r="G1156" i="1"/>
  <c r="F1159" i="1"/>
  <c r="F1160" i="1"/>
  <c r="F1161" i="1"/>
  <c r="G1161" i="1"/>
  <c r="F1164" i="1"/>
  <c r="F1165" i="1"/>
  <c r="F1166" i="1"/>
  <c r="G1166" i="1"/>
  <c r="F1170" i="1"/>
  <c r="F1171" i="1"/>
  <c r="F1172" i="1"/>
  <c r="F1173" i="1"/>
  <c r="G1173" i="1"/>
  <c r="F1175" i="1"/>
  <c r="F1176" i="1"/>
  <c r="F1177" i="1"/>
  <c r="G1177" i="1"/>
  <c r="F1180" i="1"/>
  <c r="F1181" i="1"/>
  <c r="F1182" i="1"/>
  <c r="G1182" i="1"/>
  <c r="G1184" i="1"/>
  <c r="G1186" i="1"/>
  <c r="G1189" i="1"/>
  <c r="G1190" i="1"/>
  <c r="G1191" i="1"/>
  <c r="G1192" i="1"/>
  <c r="G1193" i="1"/>
  <c r="G1194" i="1"/>
  <c r="G1195" i="1"/>
  <c r="G1197" i="1"/>
  <c r="G1200" i="1"/>
  <c r="G1202" i="1"/>
  <c r="G1235" i="1"/>
  <c r="G1245" i="1"/>
  <c r="G1267" i="1"/>
  <c r="G1219" i="1"/>
  <c r="H1106" i="1"/>
  <c r="E348" i="1"/>
  <c r="F348" i="1"/>
  <c r="G348" i="1"/>
</calcChain>
</file>

<file path=xl/sharedStrings.xml><?xml version="1.0" encoding="utf-8"?>
<sst xmlns="http://schemas.openxmlformats.org/spreadsheetml/2006/main" count="2683" uniqueCount="783">
  <si>
    <t>MINISTERIO  DE OBRAS PUBLICAS Y COMUNICACIONES</t>
  </si>
  <si>
    <t>MOPC, SANTO DOMINGO, REP. DOM.</t>
  </si>
  <si>
    <t>PRESUPUESTOS DE EDIFICACIONES.</t>
  </si>
  <si>
    <t>PRESUP:    No. 10-19     PARA   LA  CONSTRUCCIÓN   DEL   MATADERO   MUNICIPAL   DE   BARAHONA</t>
  </si>
  <si>
    <t xml:space="preserve">                                          UBICADO  EN  LA  PROVINCIA  DE  BARAHONA, R.D.</t>
  </si>
  <si>
    <t>No.</t>
  </si>
  <si>
    <t>PARTIDAS</t>
  </si>
  <si>
    <t>CANT.</t>
  </si>
  <si>
    <t>UD</t>
  </si>
  <si>
    <t>P.U.</t>
  </si>
  <si>
    <t>VALOR</t>
  </si>
  <si>
    <t>SUB-TOTAL</t>
  </si>
  <si>
    <t>A.-</t>
  </si>
  <si>
    <t xml:space="preserve">MATADERO MUNICPAL DE BARAHONA </t>
  </si>
  <si>
    <t>PRELIMINAR GENERAL</t>
  </si>
  <si>
    <t>1.-</t>
  </si>
  <si>
    <t xml:space="preserve">PRELIMINAR </t>
  </si>
  <si>
    <t>a.-</t>
  </si>
  <si>
    <t>Caseta de Materiales (3.50 x 3.70)</t>
  </si>
  <si>
    <t>ud</t>
  </si>
  <si>
    <t>b.-</t>
  </si>
  <si>
    <t>Suministro y colocación de verja provisional de madera y zinc</t>
  </si>
  <si>
    <t>ml</t>
  </si>
  <si>
    <t>c.-</t>
  </si>
  <si>
    <t>Letrero en obra (16 ʹ x 10 ʹ)</t>
  </si>
  <si>
    <t>d.-</t>
  </si>
  <si>
    <t xml:space="preserve">Limpieza inicial del solar </t>
  </si>
  <si>
    <t>m2</t>
  </si>
  <si>
    <t>e.-</t>
  </si>
  <si>
    <t>Corte de capa vegetal</t>
  </si>
  <si>
    <t>m3</t>
  </si>
  <si>
    <t>f.-</t>
  </si>
  <si>
    <t>Bote de corte de capa vegetal y de limpieza inicial del solar</t>
  </si>
  <si>
    <t>g.-</t>
  </si>
  <si>
    <t>Fumigación general</t>
  </si>
  <si>
    <t>SUB-TOTAL  PRELIMINAR</t>
  </si>
  <si>
    <t>RD$</t>
  </si>
  <si>
    <t>DEMOLICIONES</t>
  </si>
  <si>
    <t xml:space="preserve">DEMOLICION EDIFICIO HOTEL </t>
  </si>
  <si>
    <t xml:space="preserve">1er NIVEL </t>
  </si>
  <si>
    <t>Demolición de zapata de muros</t>
  </si>
  <si>
    <t>Demolición de muros de block</t>
  </si>
  <si>
    <t xml:space="preserve">Demolición de hormigón en  vigas </t>
  </si>
  <si>
    <t>Demolición de hormigón en  techo</t>
  </si>
  <si>
    <t>Demolición de hormigón en columnas</t>
  </si>
  <si>
    <t xml:space="preserve">Demolición de pisos </t>
  </si>
  <si>
    <t>Demolición de acera perimetral</t>
  </si>
  <si>
    <t>h.-</t>
  </si>
  <si>
    <t>Demolición de hormigón en rampa de escalera</t>
  </si>
  <si>
    <t>i.-</t>
  </si>
  <si>
    <t>Bote de material prov. de las demoliciones  y remociones</t>
  </si>
  <si>
    <t>2.-</t>
  </si>
  <si>
    <t>Bajada y traslado de material prov.de las demoliciones y remociones</t>
  </si>
  <si>
    <t>3.-</t>
  </si>
  <si>
    <t xml:space="preserve">3er NIVEL </t>
  </si>
  <si>
    <t>4.-</t>
  </si>
  <si>
    <t xml:space="preserve">4to NIVEL </t>
  </si>
  <si>
    <t xml:space="preserve">DEMOLICION RECEPCION </t>
  </si>
  <si>
    <t>DEMOLICION RESTAURANTE</t>
  </si>
  <si>
    <t>Demolición de hormigón en escalera</t>
  </si>
  <si>
    <t xml:space="preserve">2do NIVEL </t>
  </si>
  <si>
    <t xml:space="preserve">DEMOLICION BAR </t>
  </si>
  <si>
    <t>j.-</t>
  </si>
  <si>
    <t>SUB-TOTAL DEMOLICIONES</t>
  </si>
  <si>
    <t>SUB-TOTAL  PRELIMINAR GENERAL</t>
  </si>
  <si>
    <t xml:space="preserve">MODULO ADMINISTRATIVO </t>
  </si>
  <si>
    <t xml:space="preserve">PRELIMINARES </t>
  </si>
  <si>
    <t xml:space="preserve">Replanteo de modulo </t>
  </si>
  <si>
    <t>MOVIMIENTO DE TIERRA</t>
  </si>
  <si>
    <t>Excavación</t>
  </si>
  <si>
    <t xml:space="preserve">Bote de material </t>
  </si>
  <si>
    <t xml:space="preserve">Relleno reposición </t>
  </si>
  <si>
    <t>Relleno compactado e= 0.30 mts</t>
  </si>
  <si>
    <t>HORMIGON ARMADO</t>
  </si>
  <si>
    <t>Zapatas en muros de 0.20m, e=0.30m</t>
  </si>
  <si>
    <t>Columna CA (0.20 x 0.20)</t>
  </si>
  <si>
    <t>Viga V1 (0.20 x 0.27)</t>
  </si>
  <si>
    <t>Viga de Amarre sobre muros (0.20 x 0.17)</t>
  </si>
  <si>
    <t>Dintel D1 (0.20 x 0.20)</t>
  </si>
  <si>
    <t>Viga de amarre B.N.P (0.20 x 0.20)</t>
  </si>
  <si>
    <t>Losa de techo maciza (e= 0.13m)</t>
  </si>
  <si>
    <t>Losa de piso con malla electrosoldada de 2.3x2.30-100x100 (e= 0.10 mts)</t>
  </si>
  <si>
    <t>MUROS DE BLOQUES</t>
  </si>
  <si>
    <r>
      <t xml:space="preserve">Suministro y colocación de muros de Bloques   8'' de carga con </t>
    </r>
    <r>
      <rPr>
        <sz val="11"/>
        <color theme="1"/>
        <rFont val="Calibri"/>
        <family val="2"/>
      </rPr>
      <t>Ø 3/8 @ 0.40</t>
    </r>
    <r>
      <rPr>
        <sz val="11"/>
        <color theme="1"/>
        <rFont val="Calibri"/>
        <family val="2"/>
        <scheme val="minor"/>
      </rPr>
      <t xml:space="preserve"> B.N.P y 2 de 3/8 c/0.40m</t>
    </r>
  </si>
  <si>
    <r>
      <t xml:space="preserve">Muros de Bloques   8'' de carga con </t>
    </r>
    <r>
      <rPr>
        <sz val="11"/>
        <color theme="1"/>
        <rFont val="Calibri"/>
        <family val="2"/>
      </rPr>
      <t>Ø 3/8 @ 0.40</t>
    </r>
    <r>
      <rPr>
        <sz val="11"/>
        <color theme="1"/>
        <rFont val="Calibri"/>
        <family val="2"/>
        <scheme val="minor"/>
      </rPr>
      <t xml:space="preserve"> S.N.P y 2 de 3/8 c/0.40m</t>
    </r>
  </si>
  <si>
    <r>
      <t xml:space="preserve">Muros de Bloques  de 4''  con </t>
    </r>
    <r>
      <rPr>
        <sz val="11"/>
        <color theme="1"/>
        <rFont val="Calibri"/>
        <family val="2"/>
      </rPr>
      <t>Ø 3/8 @ 0.80 SNP</t>
    </r>
  </si>
  <si>
    <t>5.-</t>
  </si>
  <si>
    <t>TERMINACIÓN DE SUPERFICIES</t>
  </si>
  <si>
    <t>Suministro y colocación de pañete en muro interior</t>
  </si>
  <si>
    <t xml:space="preserve">Suministro y colocación de pañete en muro exterior  </t>
  </si>
  <si>
    <t>Suministro y colocación de pañete en superficies de hormigón</t>
  </si>
  <si>
    <t>Suministro y colocación de fraguache en superficies de hormigón</t>
  </si>
  <si>
    <t>Suministro y colocación de Cantos</t>
  </si>
  <si>
    <t>6.-</t>
  </si>
  <si>
    <t>TERMINACIÓN DE PISOS</t>
  </si>
  <si>
    <t>Suministro y colocación de pisos de porcelanato de alto transito de (0.60x0.60)m, en baños</t>
  </si>
  <si>
    <t>Suministro y colocación de zócalos de porcelanato de alto transito (0.10 x 0.60)</t>
  </si>
  <si>
    <t>Suministro y colocación de piso de hormigón frotado</t>
  </si>
  <si>
    <t>7.-</t>
  </si>
  <si>
    <t>REVESTIMIENTOS</t>
  </si>
  <si>
    <t xml:space="preserve">Suministro y colocación de revestimiento de porcelanato (h= 2.65m)  (0.30x0.60 mts.) en baño </t>
  </si>
  <si>
    <t>Suministro y colocación de revestimiento de porcelanato  (0.30x0.60 mts.) en cocina</t>
  </si>
  <si>
    <t>8.-</t>
  </si>
  <si>
    <t>TERMINACIÓN DE TECHOS</t>
  </si>
  <si>
    <t>Suministro y colocación de Fino de mezcla de techo plano</t>
  </si>
  <si>
    <t>Suministro y colocación de Impermeabilizante de (e=3.00mm ) tipo granular con terminación de pintura de aluminio</t>
  </si>
  <si>
    <t>Suministro y colocación de Zabaleta</t>
  </si>
  <si>
    <t>Suministro y colocación de antepecho (h=0.30m)</t>
  </si>
  <si>
    <t>9.-</t>
  </si>
  <si>
    <t xml:space="preserve">TERMINACION DE COCINA </t>
  </si>
  <si>
    <t xml:space="preserve">Suministro y colocación de tope de Granito natural en Meseta cocina </t>
  </si>
  <si>
    <t>Suministro y colocación de gabinete de pared de pino tratado (Madera maciza) H = 30"</t>
  </si>
  <si>
    <t>pl</t>
  </si>
  <si>
    <t>Suministro y colocación de gabinete de piso de pino tratado (Madera maciza)  H = 30"</t>
  </si>
  <si>
    <t>10.-</t>
  </si>
  <si>
    <t>PORTAJE</t>
  </si>
  <si>
    <t xml:space="preserve">Suministro y colocación de puerta P02 metálica con manilla tipo palanca y ventanilla de cristal (1.30x2.10)  Ventanilla (0.20x0.30) </t>
  </si>
  <si>
    <t>Suministro y colocación de puerta P03 de polimetal blanca lisa con manilla tipo palanca (1.00x2.10)</t>
  </si>
  <si>
    <t>Suministro y colocación de puerta P05 de polimetal blanca lisa con manilla tipo palanca (0.70x1.50)</t>
  </si>
  <si>
    <t>Suministro y colocación de puerta P11 de cristal y aluminio P40 (1.00 x 2.10)</t>
  </si>
  <si>
    <t xml:space="preserve">Suministro y colocación de ventanas  celosías de aluminio </t>
  </si>
  <si>
    <t>INSTALACION SANITARIA</t>
  </si>
  <si>
    <t>Suministro de Inodoros de tanque</t>
  </si>
  <si>
    <t>Suministro de Lavamanos en pared incl. mezcladora</t>
  </si>
  <si>
    <t>Suministro de fregadero de tres(3) huecos en acero inoxidable</t>
  </si>
  <si>
    <t>Suministro de fregadero simple incl. Mezcladora</t>
  </si>
  <si>
    <t>Suministro y colocación de Desagüe de piso Ø2"</t>
  </si>
  <si>
    <t>Suministro y colocación de Ventilación Ø3"</t>
  </si>
  <si>
    <t xml:space="preserve">Suministro y colocación de pileta revestida incl. ducha </t>
  </si>
  <si>
    <t>Suministro y colocación de Bajante Pluvial Ø4''</t>
  </si>
  <si>
    <t>Suministro y colocación de desagüe de techo Ø 4''tipo cúpula</t>
  </si>
  <si>
    <t>Caja de inspección (0.80 x 0.80) mts</t>
  </si>
  <si>
    <t xml:space="preserve">Trampa de grasa </t>
  </si>
  <si>
    <t>k.-</t>
  </si>
  <si>
    <t>Suministro y colocación de Tubería de arrastre de Ø 4" SDR-41</t>
  </si>
  <si>
    <t>l.-</t>
  </si>
  <si>
    <t>Suministro y colocación de Tubería de arrastre de Ø 2" SDR-41</t>
  </si>
  <si>
    <t>m.-</t>
  </si>
  <si>
    <t>Suministro y colocación de Tubería de agua potable de PVC  1"</t>
  </si>
  <si>
    <t>n.-</t>
  </si>
  <si>
    <t>Suministro y colocación de Tubería de agua potable de PVC  1 1/2"</t>
  </si>
  <si>
    <t>ñ.-</t>
  </si>
  <si>
    <t>Suministro y colocación de Tubería de agua potable de PVC  2"</t>
  </si>
  <si>
    <t>o.-</t>
  </si>
  <si>
    <t>Suministro y colocación de Válvula de paso de  (1")</t>
  </si>
  <si>
    <t>p.-</t>
  </si>
  <si>
    <t>Suministro y colocación de Válvula de paso de  (1 1/2")</t>
  </si>
  <si>
    <t>q.-</t>
  </si>
  <si>
    <t>Suministro y colocación de Válvula de paso de  (2")</t>
  </si>
  <si>
    <t>r.-</t>
  </si>
  <si>
    <t>Suministro de dispensador de papel higiénico</t>
  </si>
  <si>
    <t xml:space="preserve">ud </t>
  </si>
  <si>
    <t>s.-</t>
  </si>
  <si>
    <t xml:space="preserve">Suministro de dispensador de papel toalla </t>
  </si>
  <si>
    <t>t.-</t>
  </si>
  <si>
    <t>Suministro de dispensador de jabón liquido</t>
  </si>
  <si>
    <t>u.-</t>
  </si>
  <si>
    <t xml:space="preserve">Suministro de jaboneras en duchas </t>
  </si>
  <si>
    <t>v.-</t>
  </si>
  <si>
    <t>Suministro de barra recta para minusválidos en aluminio</t>
  </si>
  <si>
    <t>x.-</t>
  </si>
  <si>
    <t>Suministro de barra en L para minusválidos en aluminio</t>
  </si>
  <si>
    <t>y.-</t>
  </si>
  <si>
    <t>Tubería y piezas por aparatos</t>
  </si>
  <si>
    <t>pa</t>
  </si>
  <si>
    <t>z.-</t>
  </si>
  <si>
    <t>Mano de obra plomero</t>
  </si>
  <si>
    <t>11.-</t>
  </si>
  <si>
    <t>PINTURA (dos manos)</t>
  </si>
  <si>
    <t>Suministro y aplicación pintura base</t>
  </si>
  <si>
    <t xml:space="preserve">Suministro y aplicación pintura acrílica en exterior </t>
  </si>
  <si>
    <t xml:space="preserve">Suministro y aplicación pintura acrílica en interior </t>
  </si>
  <si>
    <t>12.-</t>
  </si>
  <si>
    <t>VARIOS GENERALES</t>
  </si>
  <si>
    <t>Suministro y colocación de tope de Granito natural en baño</t>
  </si>
  <si>
    <t>Junta de poliestireno expandido, densidad mínima 15 kg/m3, h=0.30 m</t>
  </si>
  <si>
    <t xml:space="preserve">Suministro y colocación de losa de plataforma para acceso exterior en modulo administrativo </t>
  </si>
  <si>
    <t xml:space="preserve">Suministro y colocación de baranda en acero inoxidable en plataforma exterior </t>
  </si>
  <si>
    <t>Suministro y colocación de Rampa peatonal con muro de block de 0.20 m, zapata, relleno compactado, torta de piso y baranda en acero inoxidable</t>
  </si>
  <si>
    <t>Suministro y colocación de extintor ABC 20 LBS.</t>
  </si>
  <si>
    <t xml:space="preserve">Suministro y colocación de flechas de ruta de evacuación en pisos </t>
  </si>
  <si>
    <t>Suministro y colocación de señal de salida</t>
  </si>
  <si>
    <t xml:space="preserve">SUB-TOTAL  MODULO ADMINISTRATIVO </t>
  </si>
  <si>
    <t>NAVE DE CARNIZACION (MATADERO)</t>
  </si>
  <si>
    <t xml:space="preserve">PRIMER NIVEL </t>
  </si>
  <si>
    <t>PRELIMINARES</t>
  </si>
  <si>
    <t xml:space="preserve">Relleno compactado </t>
  </si>
  <si>
    <t>Zapatas en muros de 0.20m</t>
  </si>
  <si>
    <t>Zapatas Z-1 [ 1.50 x 1.50 ,esp. 0.45 ]</t>
  </si>
  <si>
    <t>Zapata de escalera [ 0.60 x 1.21 ,esp. 0.30 ]</t>
  </si>
  <si>
    <t>Zapata de muro HA</t>
  </si>
  <si>
    <t>Columnas C1 [ 0.30 x 0.30 ]</t>
  </si>
  <si>
    <t>Columnas CA [ 0.20 x 0.20 ]</t>
  </si>
  <si>
    <t>Muro de H.A (0.40m) modulo aturdimiento 1</t>
  </si>
  <si>
    <t>Muro de H.A ( 0.40m) modulo aturdimiento 2</t>
  </si>
  <si>
    <t>Vigas  de Amarre VA-1 [ 0.20 x 0.20 ]</t>
  </si>
  <si>
    <t>Vigas  V1  [ 0.20 x 0.28 ]</t>
  </si>
  <si>
    <t>Vigas  de amarre VA [ 0.20 x 0.28 ]</t>
  </si>
  <si>
    <t>Vigas de Amarre VA-3 [ 0.20 x 0.40 ]</t>
  </si>
  <si>
    <t>Vigas  V4 [ 0.20 x 0.40 ]</t>
  </si>
  <si>
    <t>Vigas V4 escalera [ 0.20 x 0.30 ]</t>
  </si>
  <si>
    <t>Vigas V5 escalera [ 0.20 x 0.15 ]</t>
  </si>
  <si>
    <t>Viga de (0.20 x 0.28) y vuelo de meseta (e= 0.12 m) 4 ud</t>
  </si>
  <si>
    <t>Dintel D1 [ 0.20 x 0.30 ]</t>
  </si>
  <si>
    <t>Viga de amarre BNP  [ 0.20 x 0.20 ]</t>
  </si>
  <si>
    <t>Losa L1 y L2 [  e= 0.12 ]</t>
  </si>
  <si>
    <t>Rampa de Escalera 2  (e=0.15 m)</t>
  </si>
  <si>
    <t>Losa de Piso con malla elect. D2.3x2.3x100x100,hormigon pulido con juntas por cortes [  e= 0.10 ]</t>
  </si>
  <si>
    <t xml:space="preserve">MUROS </t>
  </si>
  <si>
    <t xml:space="preserve">Suministro y colocación de bloque calados </t>
  </si>
  <si>
    <t xml:space="preserve">Suministro y colocación de violinado en muros exteriores </t>
  </si>
  <si>
    <t xml:space="preserve">Suministro y colocación de zabaleta de piso interior </t>
  </si>
  <si>
    <t xml:space="preserve">TERMINACION DE ESCALERA </t>
  </si>
  <si>
    <t xml:space="preserve">Suministro y colocación de escalones de hormigón </t>
  </si>
  <si>
    <t xml:space="preserve">Suministro y colocación de baranda de escalera </t>
  </si>
  <si>
    <t>suministro y colocación de Puerta metálica con visor  (1.30x2.10)  P2</t>
  </si>
  <si>
    <t>suministro y colocación de Puerta Puerta de polimetal (0.90x2.10) P3</t>
  </si>
  <si>
    <t>suministro y colocación de Puerta de barra metálica HN2'' (1.50x1.80) P7 2 ud</t>
  </si>
  <si>
    <t>suministro y colocación de Puerta Comercial de vidrio y aluminio p40 (0.90x2.10)   P9</t>
  </si>
  <si>
    <t>Suministro y colocación de Puerta enrrollable (3.51x5.42) P10</t>
  </si>
  <si>
    <t>suministro y colocación de Compuerta en acero inoxidable en compartimiento aturdimiento (4.00 x 0.90)m</t>
  </si>
  <si>
    <t>Suministro de fregadero simple</t>
  </si>
  <si>
    <t xml:space="preserve">Suministro y colocación de plataforma de trabajo en acero inoxidable </t>
  </si>
  <si>
    <t>Suministro y colocación de artesana de desangrado en acero inoxidable 2.70x4.00 y 1.20 metros de altura</t>
  </si>
  <si>
    <t>Suministro y colocación de cisterna para cerdo en acero inoxidable 1.80x2.10 de 1.00 metro de altura</t>
  </si>
  <si>
    <t>Suministro y colocación de plataforma en acero inoxidable (2.00 x 1.20) 1.50 metros de altura</t>
  </si>
  <si>
    <t>Suministro y colocación de fregadero de 0.80 metros de profundidad 0.75x0.75 accionado por pedestal. En acero inoxidable</t>
  </si>
  <si>
    <t>Suministro y colocación de meseta de trabajo de (1.50 x 4.00) en acero inoxidable</t>
  </si>
  <si>
    <t>Suministro y colocación de fregadero de 0.60 metros de profundidad 0.75x0.60 accionado por pedestal. En acero inoxidable</t>
  </si>
  <si>
    <t>Suministro colocación de desagüe de piso Ø 2''</t>
  </si>
  <si>
    <t>Suministro y colocación de ventilación de Ø 4''</t>
  </si>
  <si>
    <t xml:space="preserve">Suministro y colocación de llave de chorro </t>
  </si>
  <si>
    <t>Suministro y colocación de registro imbornal</t>
  </si>
  <si>
    <t>Suministro y colocación de Tubería de arrastre de Ø 3" SDR-41</t>
  </si>
  <si>
    <t>Suministro y colocación de Tubería de arrastre de Ø 6" SDR-41</t>
  </si>
  <si>
    <t>w.-</t>
  </si>
  <si>
    <t>Suministro y colocación de Tubería de arrastre de Ø 8" SDR-41</t>
  </si>
  <si>
    <t>Tuberías y piezas por aparato</t>
  </si>
  <si>
    <t>a1.-</t>
  </si>
  <si>
    <t xml:space="preserve">Mano de obra plomero </t>
  </si>
  <si>
    <t xml:space="preserve">Suministro y colocación de losa de plataforma para acceso exterior en modulo de carnizacion </t>
  </si>
  <si>
    <t>Suministro y colocación de señal de Botiquín</t>
  </si>
  <si>
    <t xml:space="preserve">Suministro de señal de salida </t>
  </si>
  <si>
    <t>SUB-TOTAL PRIMER NIVEL</t>
  </si>
  <si>
    <t xml:space="preserve">SEGUNDO NIVEL </t>
  </si>
  <si>
    <t>Viga de Amarre VA-2 [ 0.20 x 0.50 ]</t>
  </si>
  <si>
    <t>Losa Aligerada [  e= 0.25 ]</t>
  </si>
  <si>
    <t>Vuelos en ventanas [  e= 0.10 ]</t>
  </si>
  <si>
    <r>
      <t xml:space="preserve">Suministro y colocación de muros de Bloques   4''  con </t>
    </r>
    <r>
      <rPr>
        <sz val="11"/>
        <color theme="1"/>
        <rFont val="Calibri"/>
        <family val="2"/>
      </rPr>
      <t>Ø 3/8 @ 0.80</t>
    </r>
    <r>
      <rPr>
        <sz val="11"/>
        <color theme="1"/>
        <rFont val="Calibri"/>
        <family val="2"/>
        <scheme val="minor"/>
      </rPr>
      <t xml:space="preserve"> S.N.P </t>
    </r>
  </si>
  <si>
    <t xml:space="preserve">Suministro y colocación de bloques calados </t>
  </si>
  <si>
    <t xml:space="preserve">TERMINACION DE SUPERFICIE </t>
  </si>
  <si>
    <t xml:space="preserve">Suministro y colocación de Violinado en muros exteriores </t>
  </si>
  <si>
    <t>Suministro y colocación de Violinado en muros interiores</t>
  </si>
  <si>
    <t xml:space="preserve">Suministro y colocación de pañete en muros interiores </t>
  </si>
  <si>
    <t xml:space="preserve">Suministro y colocación de pañete en superficie de hormigón </t>
  </si>
  <si>
    <t xml:space="preserve">TERMINACION DE PISOS </t>
  </si>
  <si>
    <t xml:space="preserve">Suministro y colocación de piso de porcelanato de alto transito (0.60 x 0.60) </t>
  </si>
  <si>
    <t xml:space="preserve">Suministro y colocación de piso de zócalos de alto transito (0.10 x 0.60) </t>
  </si>
  <si>
    <t xml:space="preserve">Suministro y colocación de piso de hormigón frotado </t>
  </si>
  <si>
    <t xml:space="preserve">REVESTIMIENTOS </t>
  </si>
  <si>
    <t xml:space="preserve">TERMINACION DE TECHO </t>
  </si>
  <si>
    <t>Suministro y colocación de bajante pluvial Ø 4''</t>
  </si>
  <si>
    <t xml:space="preserve">PORTAJE </t>
  </si>
  <si>
    <t>suministro y colocación de puertas comercial de vidrio y aluminio P40 (0.90x2.10 ) P6</t>
  </si>
  <si>
    <t>suministro y colocación de puertas polimetal (0.75x2.10 ) P4</t>
  </si>
  <si>
    <t>Suministro y colocación de ventanas en celosías de aluminio (1.20 x 1.00,4 ud), (0.60 x 0.40, 1 ud)</t>
  </si>
  <si>
    <t xml:space="preserve">Suministro y colocación de paño en vidrio fijo </t>
  </si>
  <si>
    <t xml:space="preserve">INSTALACIONES SANITARIAS </t>
  </si>
  <si>
    <t xml:space="preserve">Suministro de inodoro con tanque </t>
  </si>
  <si>
    <t>Suministro y colocación de bajante de descarga Ø 4''</t>
  </si>
  <si>
    <t>Suministro y colocación  de ventilación Ø 3''</t>
  </si>
  <si>
    <t xml:space="preserve">Suministro y colocación de columna de agua fria Ø 1'' </t>
  </si>
  <si>
    <t>Suministro y colocación de columna de agua caliente Ø 1''</t>
  </si>
  <si>
    <t xml:space="preserve">Suministro de dispensador de papel higiénico </t>
  </si>
  <si>
    <t xml:space="preserve">Suministro de dispensador de jabón liquido </t>
  </si>
  <si>
    <t xml:space="preserve">Tuberías y piezas por aparato </t>
  </si>
  <si>
    <t>SUB-TOTAL SEGUNDO NIVEL</t>
  </si>
  <si>
    <t>SUB-TOTAL NAVE DE CARNIZACION (MATADERO)</t>
  </si>
  <si>
    <t xml:space="preserve">CUARTO FRIO </t>
  </si>
  <si>
    <t>1-</t>
  </si>
  <si>
    <t>Replanteo</t>
  </si>
  <si>
    <t>2-</t>
  </si>
  <si>
    <t xml:space="preserve">Excavación </t>
  </si>
  <si>
    <t>Relleno de reposición</t>
  </si>
  <si>
    <t>Bote de material excavado</t>
  </si>
  <si>
    <t>3-</t>
  </si>
  <si>
    <t>HORMIGÓNES</t>
  </si>
  <si>
    <t>Hormigón en Zapata ZM [ 0.60 x 44.72 x 0.30 ]  AsØ 1/2'' @ 0.20 m + AsØ 3/8'' @ 0.15m AD</t>
  </si>
  <si>
    <t>Hormigón en Columna CA [ 0.20 x 4.50 x 0.20 ] m -  4 As Ø 3/4'' m + AsØ 3/8'' @ 0.15m AD</t>
  </si>
  <si>
    <t>Hormigón enViga VAP [ 0.20 x 44.72 x 0.20 ] m -2 As Ø 1/2'' + 2 As Ø 1/2'' + Est. Ø 3/8'' @ 0.20 m</t>
  </si>
  <si>
    <t>Hormigón en Viga V1 [ 0.20 x 10.56 x 0.20 ] m, 2 As Ø 1/2'' + 2 As Ø 3/4'' + Est. Ø 3/8'' @ 0.10 m</t>
  </si>
  <si>
    <t>Hormigón en Viga VA [ 0.20 x 39.51 x 0.20 ] m  2 As Ø 1/2'' + 2 As Ø 1/2'' + Est. Ø 3/8'' @ 0.20 m</t>
  </si>
  <si>
    <t>Hormigón en Dintel D [ 0.20 x2.4 x 0.30 ] 2 As Ø 1/2'' + 2 As Ø 1/2'' + Est. Ø 3/8'' @ 0.20 m</t>
  </si>
  <si>
    <t>Hormigón en Losa piso  Acero malla (D2.3 x D2.3, 100 x 100,Rollo 2.40 x 40.00 m., 4.85 qq)</t>
  </si>
  <si>
    <t>Losa de techo Ø 3/8'' @ 0.20 m</t>
  </si>
  <si>
    <t>4-</t>
  </si>
  <si>
    <t xml:space="preserve">Suministro y colocación de muros de block 8''  B.N.P ,          ( As serp. 2 Ø 3/8'' y Ø 3/8'' @ 0.40 m) </t>
  </si>
  <si>
    <t xml:space="preserve">Suministro y colocación de muros de block 8''  S.N.P ,          ( As serp. 2 Ø 3/8'' y Ø 3/8'' @ 0.40 m) </t>
  </si>
  <si>
    <t>Suministro y colocación de revestimiento interior en placa de poliestireno en muros</t>
  </si>
  <si>
    <t xml:space="preserve">Esta partida va en el piso </t>
  </si>
  <si>
    <t>Suministro y colocación de piso de hormigón frotado  antideslizante</t>
  </si>
  <si>
    <t>Suministro y Colocación de piso aséptico de vinil</t>
  </si>
  <si>
    <t>Suministro y colocación de zócalo  de alto transito aséptico de vinil</t>
  </si>
  <si>
    <t>TERMINACIÓN  DE TECHOS</t>
  </si>
  <si>
    <t>Puerta corrediza. Metálica con hoja llena material aislante.(2.00x5.30m)</t>
  </si>
  <si>
    <t>Suministro y colocación de desagüe de piso con rejilla (1.0x 0.20)</t>
  </si>
  <si>
    <t>Suministro y colocación de caja de inspección (0.80x0.80)</t>
  </si>
  <si>
    <t>Suministro y colocación de tubería de arrastre de Ø 2" SDR-41</t>
  </si>
  <si>
    <t>Suministro y colocación de tubería de arrastre de Ø 3" SDR-41</t>
  </si>
  <si>
    <t>Suministro y colocación de tubería de arrastre de Ø 4" SDR-41</t>
  </si>
  <si>
    <t xml:space="preserve">PINTURA </t>
  </si>
  <si>
    <t>Suministro y aplicación de pintura base</t>
  </si>
  <si>
    <t xml:space="preserve">VARIOS GENERALES </t>
  </si>
  <si>
    <t>Suministro y colocación de falsa fachada de Aluzinc</t>
  </si>
  <si>
    <t>Suministro y colocación de rieles para canales</t>
  </si>
  <si>
    <t>Suministro y colocación de señalética de punto de reunión</t>
  </si>
  <si>
    <t xml:space="preserve">Suministro y colocación de flechas de ruta de evacuación de pisos </t>
  </si>
  <si>
    <t xml:space="preserve">SUB-TOTAL CUARTO FRIO </t>
  </si>
  <si>
    <t>CUARTO DE PIELES</t>
  </si>
  <si>
    <t>Relleno compactado (e= 0.20 mts)</t>
  </si>
  <si>
    <t>Columnas CA 0.20x0.20m</t>
  </si>
  <si>
    <t>Viga de Amarre BNP 0.20x0.20m</t>
  </si>
  <si>
    <t>Viga V1 (0.18x0.20m)</t>
  </si>
  <si>
    <t>Viga V2 (0.53x0.20m)</t>
  </si>
  <si>
    <t>Losa superior (e=0.13 m)</t>
  </si>
  <si>
    <t>Suministro y colocación de muros de 6" con acero de 3/8 @ 0.40 m, B.N.P.</t>
  </si>
  <si>
    <t>Suministro y colocación de muros de 6" con acero de 3/8 @ 0.40 m, S.N.P.</t>
  </si>
  <si>
    <t>Suministro y colocación de bloques calados de (0.20x0.20)m</t>
  </si>
  <si>
    <t>Suministro y colocación de pañete en muro exterior</t>
  </si>
  <si>
    <t xml:space="preserve">Losa de piso con malla electrosoldada, D2.3x2.30 x 100x100 (e = 0.10 mts), con terminación frotado </t>
  </si>
  <si>
    <t xml:space="preserve">Suministro e instalación de puerta P3 (0.90x2.10)m color blanca de polimetal lisa </t>
  </si>
  <si>
    <t xml:space="preserve">Suministro y aplicación de pintura acrílica en interior </t>
  </si>
  <si>
    <t xml:space="preserve">Suministro y aplicación de pintura acrílica en exterior </t>
  </si>
  <si>
    <t xml:space="preserve">Andamios en exterior </t>
  </si>
  <si>
    <t xml:space="preserve">SUB-TOTAL  CUARTO DE PIELES </t>
  </si>
  <si>
    <t>CORRAL GANADO Y CERDO</t>
  </si>
  <si>
    <t>Zapata de muros de 0.20m</t>
  </si>
  <si>
    <t>Viga de amarre (0.20x0.20)</t>
  </si>
  <si>
    <t>Losa de piso en hormigón armado con malla electroldada       (e= 0.10 m)</t>
  </si>
  <si>
    <t>Suministro y colocación de muros de 8" con acero de 3/8 @ 0.40 m,  B.N.P.</t>
  </si>
  <si>
    <t>Suministro y colocación de muros de 8" con acero de 3/8 @ 0.40 m,  S.N.P.</t>
  </si>
  <si>
    <t xml:space="preserve">Suministro y colocación de zabaleta sanitaria </t>
  </si>
  <si>
    <t xml:space="preserve">Suministro y colocación de pisos de hormigón frotado </t>
  </si>
  <si>
    <t>Suministro y colocación de puertas barras HN 2'' (1.00x1.50)</t>
  </si>
  <si>
    <t>Suministro y colocación de puertas barras HN 2'' (1.80x1.50)</t>
  </si>
  <si>
    <t>Suministro y colocación de puertas barras HN 2'' (1.80x1.00)</t>
  </si>
  <si>
    <t>Suministro y colocación de puertas barras HN 2'' (1.00x1.00)</t>
  </si>
  <si>
    <t>Suministro y colocación de tubería de arrastre de Ø 6" SDR-41</t>
  </si>
  <si>
    <t>Suministro y colocación de tubería de arrastre de Ø 8" SDR-41</t>
  </si>
  <si>
    <t>Suministro y colocación de válvula de paso Ø 1 1/2''</t>
  </si>
  <si>
    <t>Suministro y colocación de pintura base</t>
  </si>
  <si>
    <t xml:space="preserve">Suministro y colocación de pintura acrílica en exterior </t>
  </si>
  <si>
    <t>Suministro y colocación de paño fijo de hierro negro            Ø 2¨ y Ø 4´´</t>
  </si>
  <si>
    <t>Suministro y colocación baranda pasillo corrales h=1.00</t>
  </si>
  <si>
    <t>Suministro y colocación de baranda pasillo corrales h=1.80</t>
  </si>
  <si>
    <t>Suministro y colocación de rampa para animales con baranda</t>
  </si>
  <si>
    <t>SUB-TOTAL  CORRAL GANADO Y CERDO</t>
  </si>
  <si>
    <t>GARITA DE SEGURIDAD</t>
  </si>
  <si>
    <t>Zapata de muros 0.15 mts</t>
  </si>
  <si>
    <t>Dintel (0.15 x 0.20 )</t>
  </si>
  <si>
    <t>Losa Superior (e= 0.12 mt)</t>
  </si>
  <si>
    <t xml:space="preserve">MUROS DE BLOCK </t>
  </si>
  <si>
    <t>Suministro y colocación de muros de 6" con acero de 3/8 @ 0.40 m B.N.P.</t>
  </si>
  <si>
    <t>Suministro y colocación de muros de 6" con acero de 3/8 @ 0.40 m S.N.P.</t>
  </si>
  <si>
    <t>Suministro y colocación de pisos de hormigón pulido con malla electrosoldada (e= 0.15 mt)</t>
  </si>
  <si>
    <t>Suministro y colocación de Impermeabilizante de (e=3.00mm ) tipo granular con terminación de pintura de aluminio (incl. Antepecho)</t>
  </si>
  <si>
    <t>Suministro y colocación de antepecho H = 0.30 mts incluyen pañete y pintura</t>
  </si>
  <si>
    <t>Suministro y colocación de bajante pluvial Ø 3''</t>
  </si>
  <si>
    <t>Suministro y colocación de desagüe de techo Ø 3''tipo cúpula</t>
  </si>
  <si>
    <t xml:space="preserve">Suministro e instalación de puerta metálica con ranura de ventilación  P9 (0.85x2.10)m </t>
  </si>
  <si>
    <t>Suministro y colocación de ventana corrediza en vidrio y aluminio V7 (1.20 x 1.00) m 2 ud</t>
  </si>
  <si>
    <t xml:space="preserve">Suministro y colocación de pintura acrílica en interior </t>
  </si>
  <si>
    <t>Suministro y colocación de pintura acrílica en exterior</t>
  </si>
  <si>
    <t xml:space="preserve">SUB-TOTAL  GARITA DE SEGURIDAD </t>
  </si>
  <si>
    <t>SUB-TOTAL  GARITA DE SEGURIDAD (2 UNIDADES)</t>
  </si>
  <si>
    <t xml:space="preserve">CISTERNA ( 7.60 x 7.60 x 2.34 ) </t>
  </si>
  <si>
    <t>Bote de material</t>
  </si>
  <si>
    <t>Relleno compactado</t>
  </si>
  <si>
    <t>Losa de techo (e = 0.13)</t>
  </si>
  <si>
    <t>Losa de fondo (e = 0.15)</t>
  </si>
  <si>
    <t>Muros de hormigón armado (e=0.25)</t>
  </si>
  <si>
    <t>Zapata de Muros de hormigón armado</t>
  </si>
  <si>
    <t>Zapata de Columnas C1 (1 Columna)</t>
  </si>
  <si>
    <t>Columnas C1  (0.30 x 0.30)</t>
  </si>
  <si>
    <t>Viga V1 (0.15 x 0.20)</t>
  </si>
  <si>
    <t>TERMINACION DE SUPERFICIES</t>
  </si>
  <si>
    <t>Suministro y colocación de pañete pulido en muros de hormigón armado, losa inferior y vigas.</t>
  </si>
  <si>
    <t>Suministro y colocación de fraguache en superficie de hormigón</t>
  </si>
  <si>
    <t>Suministro y colocación de cantos</t>
  </si>
  <si>
    <t>Suministro y colocación de fino en losa superior</t>
  </si>
  <si>
    <t>Suministro de tapa de cisterna metálica (0.70 x 0.70)</t>
  </si>
  <si>
    <t>Suministro  de bomba de 1 HP</t>
  </si>
  <si>
    <t>Suministro de tanque precargado 56 gl</t>
  </si>
  <si>
    <t>Instalación de bombas y tanques</t>
  </si>
  <si>
    <t xml:space="preserve">pa </t>
  </si>
  <si>
    <t xml:space="preserve">SUB-TOTAL  CISTERNA(7.60 x 7.60 x 2.34) </t>
  </si>
  <si>
    <t xml:space="preserve">CASETA SOBRE CISTERNA </t>
  </si>
  <si>
    <t>Viga de Coronación (0.23 x 0.20)</t>
  </si>
  <si>
    <t>Dintel (0.20 x 0.20) m</t>
  </si>
  <si>
    <t>Losa Superior (e= 0.12mt)</t>
  </si>
  <si>
    <t>Suministro y colocación de bloques calados (0.20 x 0.20)</t>
  </si>
  <si>
    <t xml:space="preserve">Suministro y colocación de pañete en muro interior </t>
  </si>
  <si>
    <t xml:space="preserve">Suministro y colocación de pañete en muro exterior </t>
  </si>
  <si>
    <t xml:space="preserve">Suministro y colocación de fraguache en superficie de hormigón </t>
  </si>
  <si>
    <t xml:space="preserve">Suministro y colocación de cantos </t>
  </si>
  <si>
    <t>Suministro y colocación de piso de hormigón frotado con malla electrosoldada</t>
  </si>
  <si>
    <t>Suministro y colocación de puerta metálica P9                    (0.85 x 2.10)m</t>
  </si>
  <si>
    <t>PINTURA</t>
  </si>
  <si>
    <t>SUB-TOTAL  CASETA SOBRE CISTERNA</t>
  </si>
  <si>
    <t>CISTERNA DE SEDIMENTACION ( 11.90  x  3.70  x  4.35 )</t>
  </si>
  <si>
    <t>Losa de techo (e = 0.15)</t>
  </si>
  <si>
    <t>Muros de hormigón armado (e=0.35)</t>
  </si>
  <si>
    <t>Viga V1 de amarre (0.15 x 0.35)</t>
  </si>
  <si>
    <t>Viga de amarre V2 (0.15 x 0.20)</t>
  </si>
  <si>
    <t>Viga V3 (0.20 x 0.15)</t>
  </si>
  <si>
    <t>MUROS DE BLOCK</t>
  </si>
  <si>
    <t>Muros de Bloques 8" 3/8 @ 60</t>
  </si>
  <si>
    <t>SUB-TOTAL  CISTERNA DE SEDIMENTACION ( 11.90 x 3.70 x 4.85 )</t>
  </si>
  <si>
    <t xml:space="preserve">SEPTICO ( 18.65 x 5.00 x 6.00 ) RAFA </t>
  </si>
  <si>
    <t>Losa de techo (e = 0.20)</t>
  </si>
  <si>
    <t>Losa de fondo (e = 0.20)</t>
  </si>
  <si>
    <t>Viga de amarre (0.15 x 0.35)</t>
  </si>
  <si>
    <t>Viga de amarre (0.15 x 0.20)</t>
  </si>
  <si>
    <t>Viga  V-3 (0.20 X 0.45)</t>
  </si>
  <si>
    <t>Losa en recamara (e=0.20)</t>
  </si>
  <si>
    <t>Muro de Hormigón Armado (e=0.35)</t>
  </si>
  <si>
    <t>Muro de Hormigón Armado (e=0.20)</t>
  </si>
  <si>
    <t>Suministro y colocación de tapa de metálica (0.60 x 0.60)</t>
  </si>
  <si>
    <t>Pozo Filtrante perforado en Ø 10'' y encamisado en Ø 8''</t>
  </si>
  <si>
    <t xml:space="preserve">Conexión septico - filtrante </t>
  </si>
  <si>
    <t xml:space="preserve">SUB-TOTAL  SEPTICO  ( 18.65 x 5.00 x 6.00 ) RAFA </t>
  </si>
  <si>
    <t>LAGUNA DESALINACION ( 5.50 x 5.50 x 2.00 )</t>
  </si>
  <si>
    <t>Zapata de muro de H.A</t>
  </si>
  <si>
    <t>Viga de Amarre VA( 0.25x0.25)m</t>
  </si>
  <si>
    <t>Losa de piso  e= 0.15m</t>
  </si>
  <si>
    <t>Muros de H.A de 8 "</t>
  </si>
  <si>
    <t>Suministro y colocación de pañete en superficie de hormigón</t>
  </si>
  <si>
    <t>TERMINACION DE PISOS</t>
  </si>
  <si>
    <t xml:space="preserve">Suministro y colocación de piso de hormigón con terminación pulido </t>
  </si>
  <si>
    <t>SUB-TOTAL  LAGUNA DESALINACION ( 1.00 UD )</t>
  </si>
  <si>
    <t>SUB-TOTAL  LAGUNA DESALINACION ( 2.00 UD )</t>
  </si>
  <si>
    <t>VERJA PERIMETRAL EN MUROS DE BLOCK (H= 2.50 mt, L=439.30)</t>
  </si>
  <si>
    <t xml:space="preserve">Relleno de reposición </t>
  </si>
  <si>
    <t>Zapata de muro 0.15 mt (0.45 x 0.20 )m</t>
  </si>
  <si>
    <t>Zapata Z1 ( 0.80 x 0.80 x 0.30 )</t>
  </si>
  <si>
    <t>Zapata Z2 ( 1.05 x 0.80 x 0.30 )</t>
  </si>
  <si>
    <t>Columna CA simple (0.20 x 0.20 )</t>
  </si>
  <si>
    <t>Columna CA Doble (0.20 x 0.20 )</t>
  </si>
  <si>
    <t>Columna C1 (0.40 x 0.23)</t>
  </si>
  <si>
    <t>Viga de amarre B.N.P (0.15 x 0.20)</t>
  </si>
  <si>
    <t>Viga de amarre coronación sobre muros (0.15 x 0.20)         4 Ø 3/8'', Est. Ø 3/8'' @ 0.20mts</t>
  </si>
  <si>
    <t>Suministro y colocación de muros de block de 6'' B.N.P con Ø 3/8'' @ 0.80 mt</t>
  </si>
  <si>
    <t>Suministro y colocación de muros de block de 6'' S.N.P con Ø 3/8'' @ 0.80 mt violinado</t>
  </si>
  <si>
    <t xml:space="preserve">Suministro y colocación de pintura base </t>
  </si>
  <si>
    <t>VARIOS</t>
  </si>
  <si>
    <t xml:space="preserve">Suministro y colocación de alambre de trinchera </t>
  </si>
  <si>
    <t>Suministro y colocación de puerta de tola corrediza (en verja) (12.70 x 2.10) 2 ud.</t>
  </si>
  <si>
    <t>SUB-TOTAL  VERJA PERIMETRAL EN MUROS DE BLOCK</t>
  </si>
  <si>
    <t xml:space="preserve">PAISAJISMO </t>
  </si>
  <si>
    <t>Suministro y colocación de Palma  Viajero  Matas Adaptadas, altura de 12´</t>
  </si>
  <si>
    <t>Suministro y colocación de Palma  Real Matas Adaptadas, altura de 12´</t>
  </si>
  <si>
    <t>Suministro y colocación de Palma  cana  Matas Adaptadas, altura de 12´</t>
  </si>
  <si>
    <t>Suministro y colocación de Gri-Gri Matas Adaptadas, altura de 4´</t>
  </si>
  <si>
    <t>Suministro y colocación de Fusión Tea</t>
  </si>
  <si>
    <t>Suministro y colocación de Palma Areca Matas Adaptadas, altura de 5´ @ 6´</t>
  </si>
  <si>
    <t>Suministro y colocación de Aloe Vera, altura de 1´ @ 1 1/2´</t>
  </si>
  <si>
    <t>Suministro y colocación de Agave Angus, altura de 1´ @ 1 1/2´</t>
  </si>
  <si>
    <t>Suministro y colocación de Rhodeo Discolor, altura de 0.20  @ 0.25 mts</t>
  </si>
  <si>
    <t>Suministro y colocación de Flor del Perú, altura de 0.60 mts</t>
  </si>
  <si>
    <t>Suministro y colocación de Uva de Playa, altura de 0.30 mts</t>
  </si>
  <si>
    <t>Suministro y colocación de Caoba, altura de  5´ @ 8´</t>
  </si>
  <si>
    <t>Suministro y colocación de Cañafístula, altura de  5´ @ 8´</t>
  </si>
  <si>
    <t>Suministro y colocación de Copey, altura de  7´ @ 10´</t>
  </si>
  <si>
    <t xml:space="preserve">Suministro y colocación de Grama Bermuda </t>
  </si>
  <si>
    <t>Suministro y colocación de Tierra negra ( para grama) esp=0.10</t>
  </si>
  <si>
    <t xml:space="preserve">SUB-TOTAL  PAISAJISMO </t>
  </si>
  <si>
    <t xml:space="preserve">CASETA DE BASURA </t>
  </si>
  <si>
    <t>PRELIMINAR</t>
  </si>
  <si>
    <t xml:space="preserve">Replanteo </t>
  </si>
  <si>
    <t>Zapata de muro</t>
  </si>
  <si>
    <t>Losa de piso con malla electrosoldada e=0.10 2.3x2.3-100x100</t>
  </si>
  <si>
    <t>Viga V1 0.18x0.20m</t>
  </si>
  <si>
    <t>Losa Superior e=0.12</t>
  </si>
  <si>
    <t>Dintel 0.20x0.20m</t>
  </si>
  <si>
    <t>Suministro y colocación de pisos de hormigón frotado con malla electrosoldada (e= 0.10 mt)</t>
  </si>
  <si>
    <t xml:space="preserve">ml </t>
  </si>
  <si>
    <t>SUB-TOTAL CASETA DE BASURA</t>
  </si>
  <si>
    <t>INSTALACIONES ELECTRICAS GENERALES</t>
  </si>
  <si>
    <t>I.-</t>
  </si>
  <si>
    <t>PRIMER NIVEL</t>
  </si>
  <si>
    <t>MODULO ADMINISTRATIVO</t>
  </si>
  <si>
    <t>S/C Salidas de iluminación con bombillo LED</t>
  </si>
  <si>
    <t xml:space="preserve">S/C Salidas de interruptores simples </t>
  </si>
  <si>
    <t>S/C Salidas de tomacorrientes 120V dobles aterrizado y polarizado</t>
  </si>
  <si>
    <t>S/C Salidas de tomacorrientes 220V dobles aterrizado y polarizado para A/Ac</t>
  </si>
  <si>
    <t>S/C Salidas de tomacorrientes 120V para extractores de aire de pared 1.80 SNP</t>
  </si>
  <si>
    <t>S/C Salidas de teléfonos/data</t>
  </si>
  <si>
    <t>S/C de extractores de aire de pared con damper</t>
  </si>
  <si>
    <t>S/C de Aire acondicionado Split, Inverter de 12000BTU, 220V</t>
  </si>
  <si>
    <t xml:space="preserve">NAVE CARNIZACION </t>
  </si>
  <si>
    <t xml:space="preserve">S/C Salidas de iluminación </t>
  </si>
  <si>
    <t>S/C Salidas de tomacorrientes Water-proof 120V dobles aterrizado y polarizado</t>
  </si>
  <si>
    <t>S/C de Luminarias 1' x 4' tipo antihumedad de superficie con dos tubos Led</t>
  </si>
  <si>
    <t>A ser colocadas con andamio por tener doble altura el lugar donde se van a instalar</t>
  </si>
  <si>
    <t>S/C de Extractores de aire de techo, exterior tipo hongo</t>
  </si>
  <si>
    <t>CUARTO FRIO: INTALACION DE ILUMINACION</t>
  </si>
  <si>
    <t>S/C de Luminarias tipo cuarto frio</t>
  </si>
  <si>
    <t>CUARTO FRIO DE CONGELACION: INTALACION DE EQUIPOS Y REVESTIMIENTO AISLANTE</t>
  </si>
  <si>
    <t>Suministro e instalación de un cuarto frio de conservación a doble altura con revestimiento en pisos techo y paredes con poliestileno expandido de 800mm según planos y dos unidades de 13CV con sus evaporadores, Una Puerta Especial de 1.2 x 2.05 mt2 y angulares de metal de sujeción de paneles, techo y terminaciones. Dimensiones de (5.35 x 9.70 x 6.0) mt3 para carne vacuna y porcina.</t>
  </si>
  <si>
    <t>OFICINAS ADMINISTRATIVAS SEGUNDO NIVEL (MESANINE)</t>
  </si>
  <si>
    <t>S/C de extractores de aire de pared con damper, en baño</t>
  </si>
  <si>
    <t>S/C Salidas de tomacorrientes 120V dobles aterrizado y polarizado, para extractor</t>
  </si>
  <si>
    <t>TRATAMIENTO DE SUBPRODUCTOS VACUNOS</t>
  </si>
  <si>
    <t>TRATAMIENTO PORCINO</t>
  </si>
  <si>
    <t>COMPARTIMIENTO DE ATURDIMIENTO</t>
  </si>
  <si>
    <t xml:space="preserve">CUARTO ELECTRICO </t>
  </si>
  <si>
    <t>GARITA DE SEGURIDAD 1</t>
  </si>
  <si>
    <t>13.-</t>
  </si>
  <si>
    <t>GARITA DE SEGURIDAD 2</t>
  </si>
  <si>
    <t>14.-</t>
  </si>
  <si>
    <t xml:space="preserve">ILUMINACION EXTERIOR </t>
  </si>
  <si>
    <t>a .-</t>
  </si>
  <si>
    <t xml:space="preserve"> S/C. Postes de hormigón armado pretensado y una luminarias tipo Cobra de 250W HPS. Precio incluye: mano de obra,  e instalación completa con sus luminarias</t>
  </si>
  <si>
    <t>b .-</t>
  </si>
  <si>
    <t xml:space="preserve"> S/C Alimentador desde Panel de iluminación hasta los circuitos de iluminación exterior compuesto por: 2C-thhn   No.10 Fases, Tubería PVC-sdr-26 de 3/4" ¢, </t>
  </si>
  <si>
    <t>pies</t>
  </si>
  <si>
    <t>c .-</t>
  </si>
  <si>
    <t xml:space="preserve"> S/C Alimentador de luminarias entre base de postes compuesto por: 1C-thhn   No.12 Fases, 1C-thhn  No.12 tierra,  1C-thhn  No.14 tierra, Tubería PVC-sdr-26 de 1/2" ¢, </t>
  </si>
  <si>
    <t>d .-</t>
  </si>
  <si>
    <t>Excavación para conductores de luminarias exteriores (0.30 x 0.40 x 141.25)mt3</t>
  </si>
  <si>
    <t>mt3</t>
  </si>
  <si>
    <t>15.-</t>
  </si>
  <si>
    <t>SISTEMA DE TIERRA:</t>
  </si>
  <si>
    <t xml:space="preserve">Suministro e Instalación de un Sistema de Tierra formado por: 431.90 pies de cable 2/0 Soft Drawn, tipo canasta, soldado en 31 puntos alrededor del perímetro, y malla de tierra formada por 3 varillas de cobre de 5/8" X 8' interconectadas soldadas, registro de prueba de 9",  una Barra de tierra para conexión de, paneles eléctricos, equipos de Aire acondicionado.    </t>
  </si>
  <si>
    <t>16.-</t>
  </si>
  <si>
    <t>CASETA DE BOMBA:</t>
  </si>
  <si>
    <t xml:space="preserve">S/C de Salidas de interruptores sencillos </t>
  </si>
  <si>
    <t>S/C de Panel de distribución (PB1-ADM-1A- TLM-4-8C ) de circuitos. Formado por: 2- Bkrs. 40A/2P, 1- Bkrs. 20A/1P</t>
  </si>
  <si>
    <t>S/C de Alimentador  desde Sistema existente a panel de bomba compuesto por:  2C- thhn  No. 8 fases,1C-thhn   No. 10 neutro, 1C-thhn   No.10 tierra, Tubería PVC de  1"¢  (distancia asumida)</t>
  </si>
  <si>
    <t>e .-</t>
  </si>
  <si>
    <t>S/C de salida Registro eléctrico  8" x 8" x 6"  en tubería de 1" PVC srd-26</t>
  </si>
  <si>
    <t>17.-</t>
  </si>
  <si>
    <t>PANELES ELECTRICOS:</t>
  </si>
  <si>
    <t>S/C Panel de Fuerza Matadero de distribución (TLM-12/24C ), de circuitos formado por: 8- Bkrs. 20A/1P, 4- Bkrs. 20A/2P, 3- Bkrs. 70A/2P,</t>
  </si>
  <si>
    <t>S/C Alimentador  desde PBP a panel (PA) compuesto por: 2C- thhn  No.1/0 fases, 1C-thhn No.2 neutro, 1C-thhn No.4 tierra, Tubería EMT-PVC-sdr-26 de 1 1/2" ¢, (Distancia asumida)</t>
  </si>
  <si>
    <t>S/C Panel de Iluminación Matadero de distribución (TLM-8/16C ), de circuitos formado por: 10- Bkrs. 20A/1P, 1- Bkrs. 20A/2P</t>
  </si>
  <si>
    <t>S/C Alimentador  desde PBP a panel (PA) compuesto por: 2C- thhn  No.8 fases, 1C-thhn No.10 neutro, 1C-thhn No.12 tierra, Tubería PVC-sdr-26 de 1 1/2" ¢, (Distancia asumida)</t>
  </si>
  <si>
    <t>18.-</t>
  </si>
  <si>
    <t>ACOMETIDA TELEFONICA:</t>
  </si>
  <si>
    <t>Suministro y Colocación de  Acometida Telefónica, formado por: Condulet de 1"¢, Tubo IMC de 1"¢,   en Ducto Ø  1" P.V.C. SDR-26</t>
  </si>
  <si>
    <t>Excavaciones hasta registro RTD en cuarto eléctrico (0.30 x 0.40 x 103.24)mt3</t>
  </si>
  <si>
    <t>S/C.  Registro  teléfono 6 x 6 x 4, N-1R, en Tubería pvc de 3/4"</t>
  </si>
  <si>
    <t>19.-</t>
  </si>
  <si>
    <t>ENTRADA ELECTRICA GENERAL:</t>
  </si>
  <si>
    <t>S/C de postes HA pretensados de 35 pies 500DAN</t>
  </si>
  <si>
    <t>S/C Cable de aluminio tipo AAAC No. 1/0</t>
  </si>
  <si>
    <t>S/C de estructura MT en poste, MT-105</t>
  </si>
  <si>
    <t>S/C de estructura MT en poste, HA-100B</t>
  </si>
  <si>
    <t>S/C de estructura MT en poste, PR-101</t>
  </si>
  <si>
    <t>Soporte para cut-out y pararrayo.</t>
  </si>
  <si>
    <t>Pararrayo de 10 Kv. Polimérico</t>
  </si>
  <si>
    <t>Cut Out de 200 amperes con lamina de 7.0 amp.</t>
  </si>
  <si>
    <t>Condulet de 2"¢</t>
  </si>
  <si>
    <t>Tuberías imc de 2"¢.</t>
  </si>
  <si>
    <t>k .-</t>
  </si>
  <si>
    <t>Barra channel unistrau de 11/2" x 10 pies</t>
  </si>
  <si>
    <t>l .-</t>
  </si>
  <si>
    <t>abrazadera unistrau de 2'¢</t>
  </si>
  <si>
    <t>m .-</t>
  </si>
  <si>
    <t>Suministro y Colocación de Cono de alivio Exterior, No. 2</t>
  </si>
  <si>
    <t>n .-</t>
  </si>
  <si>
    <t>Suministro y Colocación de Cono de alivio Interior</t>
  </si>
  <si>
    <t>ñ .-</t>
  </si>
  <si>
    <t>Transformador de 50 Kva. Pad-Mounted 12.47/7.2KV-120/240V.</t>
  </si>
  <si>
    <t>o .-</t>
  </si>
  <si>
    <t>Base de contador con breaker de 200 A-120/220V-Nema 3R.</t>
  </si>
  <si>
    <t>p .-</t>
  </si>
  <si>
    <t xml:space="preserve">Suministro y Colocación de Generador G1: 50KVA stand-by 120/240V, 60HZ, con ECB-02 integrado </t>
  </si>
  <si>
    <t>q .-</t>
  </si>
  <si>
    <t>S/C de ECB-01  de 225Amp, 120/220V-Nema 3R.</t>
  </si>
  <si>
    <t>r .-</t>
  </si>
  <si>
    <t>S/C de Transfer automático ITA  de 225Amp, 120/220V-Nema 3R.</t>
  </si>
  <si>
    <t>s .-</t>
  </si>
  <si>
    <t>S/C Panel PBG del Matadero en barras de 225 Amp/2P: 1- Bkrs. 20A/2P, 1- Bkrs. 150A/2P</t>
  </si>
  <si>
    <t>t .-</t>
  </si>
  <si>
    <t>S/C Alimentador  desde TR de 50KVA a panel Medidor compuesto por: 2C- thhn  No.1/0 fases, 1C-thhn No.2 neutro, 1C-thhn No.4  tierra, Tubería EMT-PVC-sdr-26 de 2" ¢</t>
  </si>
  <si>
    <t>u .-</t>
  </si>
  <si>
    <t>S/C Alimentador  desde Panel Medidor hasta ECB-01 compuesto por: 2C- thhn  No.1/0 fases, 1C-thhn No.2 neutro, 1C-thhn No.4  tierra, Tubería EMT-PVC-sdr-26 de 2" ¢</t>
  </si>
  <si>
    <t>v .-</t>
  </si>
  <si>
    <t>S/C Alimentador  desde ECB-01 hasta ITA compuesto por: 2C- thhn  No.1/0 fases, 1C-thhn No.2 neutro, 1C-thhn No.4  tierra, Tubería EMT-PVC-sdr-26 de 2" ¢</t>
  </si>
  <si>
    <t>S/C Alimentador  desde ITA hasta PBG compuesto por: 2C- thhn  No.1/0 fases, 1C-thhn No.2 neutro, 1C-thhn No.4  tierra, Tubería EMT-PVC-sdr-26 de 2" ¢</t>
  </si>
  <si>
    <t>S/C Alimentador  desde ITA hasta ECB-Generador compuesto por: 2C- thhn  No.1/0 fases, 1C-thhn No.2 neutro, 1C-thhn No.4  tierra, Tubería EMT-PVC-sdr-26 de 2" ¢</t>
  </si>
  <si>
    <t>S/C de Registro de piso Eléctrico 0.60 x 0.60 x 0.60</t>
  </si>
  <si>
    <t>S/C de Registro de piso de Comunicación 0.60 x 0.60 x 0.61</t>
  </si>
  <si>
    <t>a1 .-</t>
  </si>
  <si>
    <t>Excavación zanja de 1.2m de profundidad tipo A2 según detalles en planos</t>
  </si>
  <si>
    <t>20.-</t>
  </si>
  <si>
    <t xml:space="preserve">Base de Generador y tanque de gasolina </t>
  </si>
  <si>
    <t>SUB-TOTAL INSTALACIONES ELECTRICAS GENERALES</t>
  </si>
  <si>
    <t xml:space="preserve">MISCELANEOS </t>
  </si>
  <si>
    <t xml:space="preserve">Suministro y colocación de letreros en matadero </t>
  </si>
  <si>
    <t>SUB-TOTAL MISCELANEOS</t>
  </si>
  <si>
    <t>RESUMEN  GENERAL:</t>
  </si>
  <si>
    <t>SUB-TOTAL  NAVE DE CARNIZACION (MATADERO)</t>
  </si>
  <si>
    <t xml:space="preserve">SUB-TOTAL  CUARTO FRIO </t>
  </si>
  <si>
    <t>SUB-TOTAL GARITA DE SEGURIDAD (2 UNIDADES)</t>
  </si>
  <si>
    <t>SUB-TOTAL  CISTERNA(7.60X7.60X2.00</t>
  </si>
  <si>
    <t>SUB-TOTAL  CISTERNA DE SEDIMENTACION (11.90x3.70x4.85)</t>
  </si>
  <si>
    <t>SUB-TOTAL  SEPTICO (19.35 x 5.70 x 6.60)</t>
  </si>
  <si>
    <t>SUB-TOTAL LAGUNA DESALINACION ( 2.00 UD )</t>
  </si>
  <si>
    <t xml:space="preserve">SUB-TOTAL  VERJA PERIMETRAL EN MUROS DE BLOCK </t>
  </si>
  <si>
    <t>SUB-TOTAL  PAISAJISMO</t>
  </si>
  <si>
    <t xml:space="preserve">SUB-TOTAL CASETA DE BASURA </t>
  </si>
  <si>
    <t xml:space="preserve">SUB-TOTAL INSTALACIONES ELECTRICAS GENERALES </t>
  </si>
  <si>
    <t xml:space="preserve">SUB-TOTAL MISCELANEOS </t>
  </si>
  <si>
    <t>SUB TOTAL  RESUMEN</t>
  </si>
  <si>
    <t>LIMPIEZA FINAL</t>
  </si>
  <si>
    <t>a-</t>
  </si>
  <si>
    <t>Limpieza continua y  final</t>
  </si>
  <si>
    <t>SUB TOTAL  LIMPIEZA FINAL</t>
  </si>
  <si>
    <t>SUB-TOTAL GENERAL ( A )</t>
  </si>
  <si>
    <t>GASTOS  INDIRECTOS</t>
  </si>
  <si>
    <t>DIRECCIÓN  TÉCNICA</t>
  </si>
  <si>
    <t>INSPECCIÓN  Y SUPERVISIÓN  DE  OBRAS</t>
  </si>
  <si>
    <t xml:space="preserve">SEGUROS Y FIANZAS </t>
  </si>
  <si>
    <t>GASTOS ADMINISTRATIVOS</t>
  </si>
  <si>
    <t xml:space="preserve">TRANSPORTE </t>
  </si>
  <si>
    <t>IMPREVISTOS</t>
  </si>
  <si>
    <t>LEY -686 ( Ley de Pensiones y Jubilaciones a los Trabajadores Sindicalizados del área de la Construcción y todas sus Ramas Afines)</t>
  </si>
  <si>
    <t xml:space="preserve">CODIA </t>
  </si>
  <si>
    <t>ITBIS ( 18% de la Dirección Técnica)</t>
  </si>
  <si>
    <t>INSPECCIÓN  DE CALIDAD DE LOS MATERIALES (ROTURA DE PROBETAS) ESTA PARTIDA SERA PAGADA CONTRA FACTURA</t>
  </si>
  <si>
    <t>PA</t>
  </si>
  <si>
    <t>ESTUDIO DE SUELOS</t>
  </si>
  <si>
    <t>SUB-TOTAL GASTOS  INDIRECTOS</t>
  </si>
  <si>
    <t>TOTAL GENERAL  ( A )</t>
  </si>
  <si>
    <t>B.-</t>
  </si>
  <si>
    <t>CONSTRUCCION DE VIAS INTERNAS Y PARQUEO</t>
  </si>
  <si>
    <t>TRABAJOS GENERALES</t>
  </si>
  <si>
    <t>Ingeniería</t>
  </si>
  <si>
    <t>Mantenimiento de Tránsito</t>
  </si>
  <si>
    <t xml:space="preserve">Campamento </t>
  </si>
  <si>
    <t>Limpieza ,Desmonte y Destronque Tipo A ( Tala de Arboles )</t>
  </si>
  <si>
    <t xml:space="preserve">Limpieza ,Desmonte y Destronque Tipo B </t>
  </si>
  <si>
    <t>ha</t>
  </si>
  <si>
    <t>Remoción y Recolocación tuberías de acueducto</t>
  </si>
  <si>
    <t>Remoción y Recolocación de postes de tendido eléctrico</t>
  </si>
  <si>
    <t>Excavación en Material No Clasificado:</t>
  </si>
  <si>
    <t>e1.-</t>
  </si>
  <si>
    <t>Con sobre acarreo</t>
  </si>
  <si>
    <t>m3n</t>
  </si>
  <si>
    <t>e2.-</t>
  </si>
  <si>
    <t>Excavación de préstamo, caso I, 1er KM con Acarreo Libre</t>
  </si>
  <si>
    <t>Relleno:</t>
  </si>
  <si>
    <t>f1.-</t>
  </si>
  <si>
    <t xml:space="preserve">Para conformación explanación </t>
  </si>
  <si>
    <t>m3c</t>
  </si>
  <si>
    <t>f2.-</t>
  </si>
  <si>
    <t>Bajo acera</t>
  </si>
  <si>
    <t>f3.-</t>
  </si>
  <si>
    <t>Cuneta en Pie de talud</t>
  </si>
  <si>
    <t>f4.-</t>
  </si>
  <si>
    <t>Escarificación de Superficie</t>
  </si>
  <si>
    <t>m1</t>
  </si>
  <si>
    <t>Acarreo Adicional (Bote) de: A 5.00 KM</t>
  </si>
  <si>
    <t>g1.-</t>
  </si>
  <si>
    <t>Material No Clasificado</t>
  </si>
  <si>
    <t>m3h-hect.</t>
  </si>
  <si>
    <t>g2.-</t>
  </si>
  <si>
    <t>Material de Estructuras</t>
  </si>
  <si>
    <t>g3.-</t>
  </si>
  <si>
    <t>Acarreo Adicional de Material de Préstamo (5.0 km.)</t>
  </si>
  <si>
    <t>m3e-km</t>
  </si>
  <si>
    <t>g4.-</t>
  </si>
  <si>
    <t>Acarreo adicional material de Base (5.0 km.)</t>
  </si>
  <si>
    <t>g5.-</t>
  </si>
  <si>
    <t>Acarreo adicional material de Sub Base (5.0 km.)</t>
  </si>
  <si>
    <t>g6.-</t>
  </si>
  <si>
    <t>Excavación para Estructuras Hasta 1.50M de Profundidad</t>
  </si>
  <si>
    <t>g7.-</t>
  </si>
  <si>
    <t>Terminación de Sub-Rasante</t>
  </si>
  <si>
    <t>SUB BASE Y BASE</t>
  </si>
  <si>
    <t>Sub Base Granular Clasificada  (Incluye Acarreo del 1er km)</t>
  </si>
  <si>
    <t>Base Granular Triturada  (Incluye Acarreo del 1er km)</t>
  </si>
  <si>
    <t>Gravilla (e= 0.10)</t>
  </si>
  <si>
    <t>CAPA DE RODADURA</t>
  </si>
  <si>
    <t>Riego de imprimación 0.5 gls./m²</t>
  </si>
  <si>
    <t>Señalización horizontal y vertical:</t>
  </si>
  <si>
    <t>Paragomas</t>
  </si>
  <si>
    <t>5-</t>
  </si>
  <si>
    <t xml:space="preserve">ESTRUCTURAS Y PUENTES </t>
  </si>
  <si>
    <t>Hormigón Estructural clase E (Pasarelas)</t>
  </si>
  <si>
    <t xml:space="preserve">Losa Vehicular </t>
  </si>
  <si>
    <t>Hormigón Ciclópeo</t>
  </si>
  <si>
    <t>Hormigón Simple Ind. 180 Kg/cm2 para batea de contén</t>
  </si>
  <si>
    <t>Hormigón Simple para cunetas vaciado en sitio</t>
  </si>
  <si>
    <t>6-</t>
  </si>
  <si>
    <t>DRENAJE</t>
  </si>
  <si>
    <t>Imbornal tipo III y Filtrante  hasta 1.50 m de prof.   (incluye Excav.)</t>
  </si>
  <si>
    <t>Marco y tapa metálica P/ Imbornal</t>
  </si>
  <si>
    <t xml:space="preserve">Marco y rejilla metálica para imbornal </t>
  </si>
  <si>
    <t>7-</t>
  </si>
  <si>
    <t>OBRAS COMPLEMENTARIAS</t>
  </si>
  <si>
    <t>Bordillo y Contén de Hormigón vaciado en sitio ( Hormigón Ind. 180kg/cm2)</t>
  </si>
  <si>
    <t>Aceras de Hormigón ( Hormigón Simple Ind. 180 Kg/cm2 )</t>
  </si>
  <si>
    <t>Limpieza Final y Bote</t>
  </si>
  <si>
    <t xml:space="preserve">SUB-TOTAL </t>
  </si>
  <si>
    <t xml:space="preserve"> SUB-TOTAL GENERAL </t>
  </si>
  <si>
    <t>BENEFICIOS</t>
  </si>
  <si>
    <t>ITBIS 18% DEL BENEFICIO</t>
  </si>
  <si>
    <t xml:space="preserve">SEGUROS, PÓLIZAS Y FIANZAS </t>
  </si>
  <si>
    <t>CODIA</t>
  </si>
  <si>
    <t>INSPECCIÓN Y LABORATORIO</t>
  </si>
  <si>
    <t>IMPREVISTO</t>
  </si>
  <si>
    <t>LETREROS</t>
  </si>
  <si>
    <t>P.A.</t>
  </si>
  <si>
    <t>LEY 6/86</t>
  </si>
  <si>
    <t>TRANSPORTE DE EQUIPOS</t>
  </si>
  <si>
    <t>TOTAL GENERAL PRESUPUESTO ( B )</t>
  </si>
  <si>
    <t>C.-</t>
  </si>
  <si>
    <t>Carpeta de hormigón asfáltico de 2.5" mezclado en planta</t>
  </si>
  <si>
    <t>Elaboración de carpeta</t>
  </si>
  <si>
    <t>Aplicación</t>
  </si>
  <si>
    <t>Transporte (40.00 km.)</t>
  </si>
  <si>
    <t>Riego de adherencia</t>
  </si>
  <si>
    <t xml:space="preserve">SUB-TOTAL CARPETA </t>
  </si>
  <si>
    <t xml:space="preserve">ITBIS DE LA ELABORACION DE CARPETA </t>
  </si>
  <si>
    <t>TOTAL GENERAL  CARPETA</t>
  </si>
  <si>
    <t>TOTAL GENERAL ( B + C )</t>
  </si>
  <si>
    <t>COEFICIENTES UTILIZADOS:</t>
  </si>
  <si>
    <t>DISTANCIA DE MINAS:</t>
  </si>
  <si>
    <t>Material No Clasificado: N - S: 1.44</t>
  </si>
  <si>
    <t>Base:</t>
  </si>
  <si>
    <t>5.0 Km.</t>
  </si>
  <si>
    <t>Material de Estructuras: N - S: 1.44</t>
  </si>
  <si>
    <t>Sub Base:</t>
  </si>
  <si>
    <t>Material de Relleno: C - S: 1.25 y N - S: 1.20</t>
  </si>
  <si>
    <t xml:space="preserve">Préstamo </t>
  </si>
  <si>
    <t>Material de Sub Base: C - S: 1.38</t>
  </si>
  <si>
    <t xml:space="preserve">Distancia de bote </t>
  </si>
  <si>
    <t>Material de Base: C - S: 1.38</t>
  </si>
  <si>
    <t>TOTAL GENERAL  (A + B + C )</t>
  </si>
  <si>
    <t>NOTAS GENERALES PARTE  ( A )</t>
  </si>
  <si>
    <t>a)</t>
  </si>
  <si>
    <t>Presupuesto preparado de acuerdo a volantes  No. 070-19  d/f  30 / 01 / 2019  de  la  Dirección General  de Edificaciones  del  MOPC .-</t>
  </si>
  <si>
    <t>b)</t>
  </si>
  <si>
    <t>Los volúmenes de este presupuesto serán pagados de acuerdo a levantamiento en obra  y  a  las cubicaciones  realizadas  por el  la supervisión y aprobada por el MOPC .-</t>
  </si>
  <si>
    <t>c)</t>
  </si>
  <si>
    <t>Los planos pueden variar en obra previa verificación y autorización del supervisor .</t>
  </si>
  <si>
    <t>d)</t>
  </si>
  <si>
    <t>Los precios alzados (P.A.) y todos los precios serán pagados en las cubicaciones mediante desglose de partidas previa autorización del MOPC .-</t>
  </si>
  <si>
    <t>e)</t>
  </si>
  <si>
    <t>La partida de Inspección y  Supervisión de Obras  pertenece al   MOPC.-</t>
  </si>
  <si>
    <t>f)</t>
  </si>
  <si>
    <t>La partida de Imprevistos solo podrá ser utilizada  previa autorización del   MOPC.-</t>
  </si>
  <si>
    <t>NOTAS GENERALES PARTE  ( B + C )</t>
  </si>
  <si>
    <t xml:space="preserve">Los contenes se construirán conforme a las especificaciones generales para la Construcción de Carreteras (R-014), sin necesidad de construir una Base de piedra argamasada (TELFORD). </t>
  </si>
  <si>
    <t>El Gasto de Imprevisto solo puede ser utilizado con previa autorización de este Ministerio</t>
  </si>
  <si>
    <t>La Partida de Inspección y Laboratorio solo podrá ser utilizada con previa autorización de la Dirección General de Supervisión y Fiscalización de Obras</t>
  </si>
  <si>
    <t>La limpieza final será requisito indispensable para la formal recepción de la obra</t>
  </si>
  <si>
    <t>El precio del  Gasoil usado fue de:  RD$ 179.40 gl;  y Costo del dólar RD$ 50.46/US</t>
  </si>
  <si>
    <t>Cuando los insumos: Combustible, Acero, Cemento, Concreto, varíen ascendente o descendente del porciento (%) indicado en el contrato, con relación a los Insumos del Presupuesto Original, se reconsideraría un reajuste en las partidas que son afectadas por estos insumos.</t>
  </si>
  <si>
    <t>g)</t>
  </si>
  <si>
    <t>Los P.A serán pagados en las cubicaciones mediante desgloses de partidas. Transporte de equipos, letreros en Obra, y Estudios se pagarían a presentación de facturas.</t>
  </si>
  <si>
    <t>h)</t>
  </si>
  <si>
    <t>Los P. A. de los Trabajos Generales deberán ser pagados proporcional al monto cubicado. El Campamento, y Desvíos deberán de pagarse mediante desglose.</t>
  </si>
  <si>
    <t>PREPARADO POR:</t>
  </si>
  <si>
    <t>REVISADO POR:</t>
  </si>
  <si>
    <t xml:space="preserve">VAL JOCHI CASTRO CARMONA </t>
  </si>
  <si>
    <t>CLAUDIO V. TEIJEIRO HENRIQUEZ</t>
  </si>
  <si>
    <t xml:space="preserve">Analista de Costos </t>
  </si>
  <si>
    <t>ALBANIA M. SANTANA</t>
  </si>
  <si>
    <t>NARLY RODRIGUEZ</t>
  </si>
  <si>
    <t>Analista De Costos De Carretera</t>
  </si>
  <si>
    <t>HECTOR FIGUEREO</t>
  </si>
  <si>
    <t>Analista de Costos Eléctricos</t>
  </si>
  <si>
    <t>SOMETIDO POR:</t>
  </si>
  <si>
    <t>|</t>
  </si>
  <si>
    <t xml:space="preserve">  MARTHA MARISOL LÓPEZ MENA</t>
  </si>
  <si>
    <t>Encargada del Depto. de Presupuestos Proyectos Especiales de Edificaciones.-</t>
  </si>
  <si>
    <t>Santo Domingo, D. N.</t>
  </si>
  <si>
    <t>30 de  Enero   del  2019</t>
  </si>
  <si>
    <t>ml/vc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</si>
</sst>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#,##0.00;[Red]#,##0.00"/>
    <numFmt numFmtId="167" formatCode="#,##0.000"/>
    <numFmt numFmtId="168" formatCode="[$$-409]#,##0.00"/>
    <numFmt numFmtId="169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0"/>
      <name val="Geneva"/>
      <family val="2"/>
    </font>
    <font>
      <b/>
      <sz val="11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36">
    <xf numFmtId="0" fontId="0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" fillId="0" borderId="0" applyNumberFormat="0" applyFill="0" applyBorder="0" applyProtection="0">
      <alignment vertical="top" wrapText="1"/>
    </xf>
    <xf numFmtId="0" fontId="3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11" fillId="0" borderId="0"/>
    <xf numFmtId="165" fontId="4" fillId="0" borderId="0" applyFont="0" applyFill="0" applyBorder="0" applyAlignment="0" applyProtection="0"/>
    <xf numFmtId="4" fontId="11" fillId="0" borderId="0" applyNumberFormat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0" fontId="19" fillId="0" borderId="0"/>
    <xf numFmtId="0" fontId="3" fillId="0" borderId="0"/>
    <xf numFmtId="0" fontId="1" fillId="0" borderId="0"/>
    <xf numFmtId="4" fontId="11" fillId="0" borderId="0" applyNumberFormat="0"/>
    <xf numFmtId="0" fontId="11" fillId="0" borderId="0"/>
    <xf numFmtId="0" fontId="1" fillId="0" borderId="0"/>
    <xf numFmtId="0" fontId="21" fillId="0" borderId="0"/>
    <xf numFmtId="168" fontId="4" fillId="0" borderId="0"/>
    <xf numFmtId="0" fontId="11" fillId="0" borderId="0"/>
    <xf numFmtId="41" fontId="11" fillId="0" borderId="0" applyFont="0" applyFill="0" applyBorder="0" applyAlignment="0" applyProtection="0"/>
  </cellStyleXfs>
  <cellXfs count="379">
    <xf numFmtId="0" fontId="0" fillId="0" borderId="0" xfId="0"/>
    <xf numFmtId="4" fontId="2" fillId="0" borderId="0" xfId="1" applyNumberFormat="1" applyFont="1" applyFill="1" applyBorder="1" applyAlignment="1">
      <alignment horizontal="right"/>
    </xf>
    <xf numFmtId="4" fontId="2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/>
    <xf numFmtId="4" fontId="5" fillId="0" borderId="0" xfId="1" applyNumberFormat="1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right" wrapText="1"/>
    </xf>
    <xf numFmtId="49" fontId="5" fillId="0" borderId="0" xfId="0" applyNumberFormat="1" applyFont="1" applyFill="1" applyAlignment="1">
      <alignment horizontal="center" vertical="center"/>
    </xf>
    <xf numFmtId="4" fontId="5" fillId="0" borderId="0" xfId="2" applyNumberFormat="1" applyFont="1" applyFill="1" applyAlignment="1">
      <alignment horizontal="right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" fontId="2" fillId="0" borderId="0" xfId="2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0" fontId="2" fillId="0" borderId="1" xfId="4" applyFont="1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wrapText="1"/>
    </xf>
    <xf numFmtId="4" fontId="2" fillId="0" borderId="2" xfId="5" applyNumberFormat="1" applyFont="1" applyFill="1" applyBorder="1" applyAlignment="1">
      <alignment horizontal="right"/>
    </xf>
    <xf numFmtId="4" fontId="2" fillId="0" borderId="2" xfId="4" applyNumberFormat="1" applyFont="1" applyFill="1" applyBorder="1" applyAlignment="1">
      <alignment horizontal="center"/>
    </xf>
    <xf numFmtId="4" fontId="2" fillId="0" borderId="2" xfId="6" applyNumberFormat="1" applyFont="1" applyFill="1" applyBorder="1" applyAlignment="1">
      <alignment horizontal="center"/>
    </xf>
    <xf numFmtId="4" fontId="2" fillId="0" borderId="3" xfId="2" applyNumberFormat="1" applyFont="1" applyFill="1" applyBorder="1" applyAlignment="1">
      <alignment horizontal="center"/>
    </xf>
    <xf numFmtId="0" fontId="5" fillId="0" borderId="0" xfId="4" applyFont="1" applyFill="1" applyAlignment="1">
      <alignment horizontal="left"/>
    </xf>
    <xf numFmtId="0" fontId="5" fillId="0" borderId="0" xfId="4" applyFont="1" applyFill="1" applyAlignment="1">
      <alignment horizontal="center"/>
    </xf>
    <xf numFmtId="49" fontId="5" fillId="0" borderId="0" xfId="7" applyNumberFormat="1" applyFont="1" applyFill="1" applyAlignment="1">
      <alignment horizontal="center" vertical="center"/>
    </xf>
    <xf numFmtId="0" fontId="5" fillId="0" borderId="0" xfId="7" applyFont="1" applyFill="1" applyAlignment="1">
      <alignment wrapText="1"/>
    </xf>
    <xf numFmtId="4" fontId="2" fillId="0" borderId="0" xfId="8" applyNumberFormat="1" applyFont="1" applyFill="1" applyAlignment="1">
      <alignment horizontal="right"/>
    </xf>
    <xf numFmtId="43" fontId="5" fillId="0" borderId="0" xfId="8" applyFont="1" applyFill="1" applyAlignment="1">
      <alignment horizontal="center"/>
    </xf>
    <xf numFmtId="43" fontId="2" fillId="0" borderId="0" xfId="8" applyFont="1" applyFill="1" applyAlignment="1">
      <alignment horizontal="right"/>
    </xf>
    <xf numFmtId="4" fontId="5" fillId="0" borderId="0" xfId="8" applyNumberFormat="1" applyFont="1" applyFill="1" applyAlignment="1">
      <alignment horizontal="right"/>
    </xf>
    <xf numFmtId="4" fontId="5" fillId="0" borderId="0" xfId="7" applyNumberFormat="1" applyFont="1" applyFill="1" applyBorder="1" applyAlignment="1">
      <alignment horizontal="left"/>
    </xf>
    <xf numFmtId="0" fontId="5" fillId="0" borderId="0" xfId="7" applyFont="1" applyFill="1" applyAlignment="1"/>
    <xf numFmtId="49" fontId="2" fillId="0" borderId="0" xfId="7" applyNumberFormat="1" applyFont="1" applyFill="1" applyAlignment="1">
      <alignment horizontal="center" vertical="center"/>
    </xf>
    <xf numFmtId="0" fontId="2" fillId="0" borderId="0" xfId="7" applyFont="1" applyFill="1" applyAlignment="1">
      <alignment wrapText="1"/>
    </xf>
    <xf numFmtId="0" fontId="2" fillId="0" borderId="0" xfId="3" applyFont="1" applyFill="1" applyBorder="1" applyAlignment="1">
      <alignment horizontal="center" vertical="center"/>
    </xf>
    <xf numFmtId="0" fontId="2" fillId="0" borderId="0" xfId="9" applyFont="1" applyFill="1" applyBorder="1" applyAlignment="1">
      <alignment horizontal="left"/>
    </xf>
    <xf numFmtId="4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43" fontId="5" fillId="0" borderId="0" xfId="3" applyNumberFormat="1" applyFont="1" applyFill="1" applyBorder="1" applyAlignment="1"/>
    <xf numFmtId="4" fontId="5" fillId="0" borderId="0" xfId="10" applyNumberFormat="1" applyFont="1" applyFill="1" applyBorder="1" applyAlignment="1"/>
    <xf numFmtId="4" fontId="2" fillId="0" borderId="0" xfId="3" applyNumberFormat="1" applyFont="1" applyFill="1" applyBorder="1" applyAlignment="1"/>
    <xf numFmtId="0" fontId="5" fillId="0" borderId="0" xfId="7" applyFont="1" applyFill="1" applyAlignment="1">
      <alignment horizontal="left"/>
    </xf>
    <xf numFmtId="0" fontId="5" fillId="0" borderId="0" xfId="3" applyFont="1" applyFill="1" applyAlignment="1">
      <alignment wrapText="1"/>
    </xf>
    <xf numFmtId="0" fontId="2" fillId="0" borderId="0" xfId="9" applyFont="1" applyFill="1" applyBorder="1" applyAlignment="1">
      <alignment horizontal="center" vertical="center"/>
    </xf>
    <xf numFmtId="4" fontId="2" fillId="0" borderId="0" xfId="11" applyNumberFormat="1" applyFont="1" applyFill="1" applyBorder="1" applyAlignment="1">
      <alignment horizontal="right"/>
    </xf>
    <xf numFmtId="4" fontId="2" fillId="0" borderId="0" xfId="9" applyNumberFormat="1" applyFont="1" applyFill="1" applyBorder="1" applyAlignment="1">
      <alignment horizontal="center"/>
    </xf>
    <xf numFmtId="4" fontId="2" fillId="0" borderId="0" xfId="12" applyNumberFormat="1" applyFont="1" applyFill="1" applyBorder="1" applyAlignment="1"/>
    <xf numFmtId="4" fontId="2" fillId="0" borderId="0" xfId="12" applyNumberFormat="1" applyFont="1" applyFill="1" applyBorder="1" applyAlignment="1">
      <alignment horizontal="right"/>
    </xf>
    <xf numFmtId="4" fontId="2" fillId="0" borderId="0" xfId="8" applyNumberFormat="1" applyFont="1" applyFill="1" applyBorder="1" applyAlignment="1">
      <alignment horizontal="right"/>
    </xf>
    <xf numFmtId="4" fontId="2" fillId="0" borderId="0" xfId="9" applyNumberFormat="1" applyFont="1" applyFill="1" applyAlignment="1">
      <alignment horizontal="center"/>
    </xf>
    <xf numFmtId="0" fontId="5" fillId="0" borderId="0" xfId="9" applyFont="1" applyFill="1" applyAlignment="1">
      <alignment horizontal="center"/>
    </xf>
    <xf numFmtId="0" fontId="5" fillId="0" borderId="0" xfId="13" applyFont="1" applyFill="1" applyAlignment="1">
      <alignment horizontal="center"/>
    </xf>
    <xf numFmtId="0" fontId="5" fillId="0" borderId="0" xfId="9" applyFont="1" applyFill="1" applyBorder="1" applyAlignment="1">
      <alignment horizontal="center" vertical="center"/>
    </xf>
    <xf numFmtId="4" fontId="5" fillId="0" borderId="0" xfId="11" applyNumberFormat="1" applyFont="1" applyFill="1" applyBorder="1" applyAlignment="1">
      <alignment horizontal="right"/>
    </xf>
    <xf numFmtId="4" fontId="5" fillId="0" borderId="0" xfId="9" applyNumberFormat="1" applyFont="1" applyFill="1" applyBorder="1" applyAlignment="1">
      <alignment horizontal="center"/>
    </xf>
    <xf numFmtId="164" fontId="5" fillId="0" borderId="0" xfId="14" applyFont="1" applyFill="1" applyAlignment="1"/>
    <xf numFmtId="4" fontId="5" fillId="0" borderId="0" xfId="14" applyNumberFormat="1" applyFont="1" applyFill="1" applyBorder="1" applyAlignment="1">
      <alignment horizontal="right"/>
    </xf>
    <xf numFmtId="4" fontId="5" fillId="0" borderId="0" xfId="0" applyNumberFormat="1" applyFont="1" applyFill="1" applyAlignment="1">
      <alignment horizontal="right"/>
    </xf>
    <xf numFmtId="4" fontId="2" fillId="0" borderId="0" xfId="9" applyNumberFormat="1" applyFont="1" applyFill="1" applyAlignment="1">
      <alignment horizontal="right"/>
    </xf>
    <xf numFmtId="0" fontId="5" fillId="0" borderId="0" xfId="9" applyFont="1" applyFill="1" applyAlignment="1">
      <alignment horizontal="left"/>
    </xf>
    <xf numFmtId="4" fontId="5" fillId="0" borderId="0" xfId="9" applyNumberFormat="1" applyFont="1" applyFill="1" applyAlignment="1">
      <alignment horizontal="center"/>
    </xf>
    <xf numFmtId="0" fontId="5" fillId="0" borderId="0" xfId="9" applyFont="1" applyFill="1" applyAlignment="1">
      <alignment horizontal="left" wrapText="1"/>
    </xf>
    <xf numFmtId="4" fontId="5" fillId="0" borderId="0" xfId="12" applyNumberFormat="1" applyFont="1" applyFill="1" applyBorder="1" applyAlignment="1"/>
    <xf numFmtId="4" fontId="5" fillId="0" borderId="0" xfId="12" applyNumberFormat="1" applyFont="1" applyFill="1" applyBorder="1" applyAlignment="1">
      <alignment horizontal="right"/>
    </xf>
    <xf numFmtId="0" fontId="5" fillId="0" borderId="0" xfId="4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43" fontId="2" fillId="0" borderId="0" xfId="8" applyFont="1" applyFill="1" applyAlignment="1"/>
    <xf numFmtId="0" fontId="2" fillId="0" borderId="0" xfId="0" applyFont="1" applyFill="1" applyBorder="1" applyAlignment="1">
      <alignment wrapText="1"/>
    </xf>
    <xf numFmtId="4" fontId="2" fillId="0" borderId="0" xfId="7" applyNumberFormat="1" applyFont="1" applyFill="1" applyAlignment="1">
      <alignment wrapText="1"/>
    </xf>
    <xf numFmtId="43" fontId="7" fillId="0" borderId="0" xfId="15" applyFont="1" applyFill="1" applyBorder="1" applyAlignment="1"/>
    <xf numFmtId="4" fontId="5" fillId="0" borderId="0" xfId="8" applyNumberFormat="1" applyFont="1" applyFill="1" applyAlignment="1">
      <alignment horizontal="center"/>
    </xf>
    <xf numFmtId="4" fontId="2" fillId="0" borderId="0" xfId="14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vertical="center"/>
    </xf>
    <xf numFmtId="43" fontId="8" fillId="0" borderId="0" xfId="15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43" fontId="7" fillId="0" borderId="0" xfId="15" applyFont="1" applyFill="1" applyBorder="1" applyAlignment="1">
      <alignment wrapText="1"/>
    </xf>
    <xf numFmtId="164" fontId="5" fillId="0" borderId="0" xfId="14" applyFont="1" applyFill="1" applyAlignment="1">
      <alignment horizontal="right"/>
    </xf>
    <xf numFmtId="4" fontId="5" fillId="0" borderId="0" xfId="7" applyNumberFormat="1" applyFont="1" applyFill="1" applyAlignment="1"/>
    <xf numFmtId="4" fontId="7" fillId="0" borderId="0" xfId="0" applyNumberFormat="1" applyFont="1" applyFill="1" applyBorder="1" applyAlignment="1"/>
    <xf numFmtId="4" fontId="5" fillId="0" borderId="0" xfId="14" applyNumberFormat="1" applyFont="1" applyFill="1" applyAlignment="1">
      <alignment horizontal="right"/>
    </xf>
    <xf numFmtId="4" fontId="5" fillId="0" borderId="0" xfId="7" applyNumberFormat="1" applyFont="1" applyFill="1" applyAlignment="1">
      <alignment wrapText="1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right" wrapText="1"/>
    </xf>
    <xf numFmtId="0" fontId="5" fillId="0" borderId="0" xfId="3" applyFont="1" applyFill="1" applyBorder="1" applyAlignment="1">
      <alignment horizontal="left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9" applyFont="1" applyFill="1" applyAlignment="1">
      <alignment horizontal="left"/>
    </xf>
    <xf numFmtId="0" fontId="2" fillId="0" borderId="0" xfId="9" applyFont="1" applyFill="1" applyAlignment="1">
      <alignment horizontal="center"/>
    </xf>
    <xf numFmtId="0" fontId="2" fillId="0" borderId="0" xfId="13" applyFont="1" applyFill="1" applyAlignment="1">
      <alignment horizontal="center"/>
    </xf>
    <xf numFmtId="0" fontId="5" fillId="0" borderId="0" xfId="9" applyFont="1" applyFill="1" applyAlignment="1">
      <alignment horizontal="right"/>
    </xf>
    <xf numFmtId="0" fontId="2" fillId="0" borderId="0" xfId="16" applyFont="1" applyFill="1" applyBorder="1" applyAlignment="1">
      <alignment horizontal="justify" wrapText="1"/>
    </xf>
    <xf numFmtId="0" fontId="5" fillId="0" borderId="0" xfId="0" applyFont="1" applyFill="1" applyAlignment="1">
      <alignment horizontal="center"/>
    </xf>
    <xf numFmtId="4" fontId="5" fillId="0" borderId="0" xfId="0" applyNumberFormat="1" applyFont="1" applyFill="1" applyAlignment="1"/>
    <xf numFmtId="4" fontId="2" fillId="0" borderId="0" xfId="0" applyNumberFormat="1" applyFont="1" applyFill="1" applyAlignment="1"/>
    <xf numFmtId="43" fontId="5" fillId="0" borderId="0" xfId="8" applyFont="1" applyFill="1" applyAlignment="1"/>
    <xf numFmtId="49" fontId="2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4" fontId="5" fillId="0" borderId="0" xfId="16" applyNumberFormat="1" applyFont="1" applyFill="1" applyAlignment="1">
      <alignment wrapText="1"/>
    </xf>
    <xf numFmtId="4" fontId="2" fillId="0" borderId="0" xfId="0" applyNumberFormat="1" applyFont="1" applyFill="1" applyAlignment="1">
      <alignment horizontal="right"/>
    </xf>
    <xf numFmtId="4" fontId="2" fillId="0" borderId="0" xfId="7" applyNumberFormat="1" applyFont="1" applyFill="1" applyAlignment="1">
      <alignment horizontal="right"/>
    </xf>
    <xf numFmtId="4" fontId="2" fillId="0" borderId="0" xfId="7" applyNumberFormat="1" applyFont="1" applyFill="1" applyAlignment="1">
      <alignment horizontal="center"/>
    </xf>
    <xf numFmtId="164" fontId="2" fillId="0" borderId="0" xfId="14" applyFont="1" applyFill="1" applyAlignment="1">
      <alignment horizontal="right"/>
    </xf>
    <xf numFmtId="4" fontId="2" fillId="0" borderId="0" xfId="16" applyNumberFormat="1" applyFont="1" applyFill="1" applyAlignment="1"/>
    <xf numFmtId="0" fontId="5" fillId="0" borderId="0" xfId="7" applyFont="1" applyFill="1" applyAlignment="1">
      <alignment vertical="center"/>
    </xf>
    <xf numFmtId="4" fontId="2" fillId="0" borderId="0" xfId="16" applyNumberFormat="1" applyFont="1" applyFill="1" applyAlignment="1">
      <alignment wrapText="1"/>
    </xf>
    <xf numFmtId="4" fontId="5" fillId="0" borderId="0" xfId="16" applyNumberFormat="1" applyFont="1" applyFill="1" applyAlignment="1">
      <alignment horizontal="center"/>
    </xf>
    <xf numFmtId="4" fontId="5" fillId="0" borderId="0" xfId="16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5" fillId="0" borderId="0" xfId="0" applyFont="1" applyFill="1" applyAlignment="1">
      <alignment wrapText="1"/>
    </xf>
    <xf numFmtId="4" fontId="5" fillId="0" borderId="0" xfId="16" applyNumberFormat="1" applyFont="1" applyFill="1" applyAlignment="1"/>
    <xf numFmtId="4" fontId="2" fillId="0" borderId="0" xfId="7" applyNumberFormat="1" applyFont="1" applyFill="1" applyAlignment="1">
      <alignment horizontal="left"/>
    </xf>
    <xf numFmtId="4" fontId="5" fillId="0" borderId="0" xfId="7" applyNumberFormat="1" applyFont="1" applyFill="1" applyAlignment="1">
      <alignment horizontal="center"/>
    </xf>
    <xf numFmtId="164" fontId="5" fillId="0" borderId="0" xfId="14" applyFont="1" applyFill="1" applyAlignment="1">
      <alignment horizontal="center"/>
    </xf>
    <xf numFmtId="4" fontId="5" fillId="0" borderId="0" xfId="8" applyNumberFormat="1" applyFont="1" applyFill="1" applyAlignment="1">
      <alignment horizontal="center" wrapText="1"/>
    </xf>
    <xf numFmtId="4" fontId="2" fillId="0" borderId="0" xfId="14" applyNumberFormat="1" applyFont="1" applyFill="1" applyAlignment="1"/>
    <xf numFmtId="4" fontId="5" fillId="0" borderId="0" xfId="0" applyNumberFormat="1" applyFont="1" applyFill="1" applyAlignment="1">
      <alignment horizontal="center"/>
    </xf>
    <xf numFmtId="4" fontId="5" fillId="0" borderId="0" xfId="16" applyNumberFormat="1" applyFont="1" applyFill="1" applyAlignment="1">
      <alignment horizontal="right"/>
    </xf>
    <xf numFmtId="4" fontId="2" fillId="0" borderId="0" xfId="16" applyNumberFormat="1" applyFont="1" applyFill="1" applyAlignment="1">
      <alignment horizontal="right"/>
    </xf>
    <xf numFmtId="49" fontId="5" fillId="0" borderId="0" xfId="7" applyNumberFormat="1" applyFont="1" applyFill="1" applyAlignment="1">
      <alignment horizontal="center" vertical="center" wrapText="1"/>
    </xf>
    <xf numFmtId="4" fontId="5" fillId="0" borderId="0" xfId="11" applyNumberFormat="1" applyFont="1" applyFill="1" applyBorder="1" applyAlignment="1">
      <alignment horizontal="right" wrapText="1"/>
    </xf>
    <xf numFmtId="4" fontId="2" fillId="0" borderId="0" xfId="14" applyNumberFormat="1" applyFont="1" applyFill="1" applyAlignment="1">
      <alignment horizontal="right" wrapText="1"/>
    </xf>
    <xf numFmtId="4" fontId="5" fillId="0" borderId="0" xfId="7" applyNumberFormat="1" applyFont="1" applyFill="1" applyBorder="1" applyAlignment="1">
      <alignment horizontal="left" wrapText="1"/>
    </xf>
    <xf numFmtId="49" fontId="5" fillId="0" borderId="0" xfId="0" applyNumberFormat="1" applyFont="1" applyFill="1" applyAlignment="1">
      <alignment wrapText="1"/>
    </xf>
    <xf numFmtId="4" fontId="2" fillId="0" borderId="0" xfId="17" applyNumberFormat="1" applyFont="1" applyFill="1" applyAlignment="1">
      <alignment horizontal="right"/>
    </xf>
    <xf numFmtId="0" fontId="5" fillId="0" borderId="0" xfId="16" applyFont="1" applyFill="1" applyAlignment="1">
      <alignment horizontal="center" vertical="center"/>
    </xf>
    <xf numFmtId="4" fontId="2" fillId="0" borderId="0" xfId="7" applyNumberFormat="1" applyFont="1" applyFill="1" applyAlignment="1"/>
    <xf numFmtId="4" fontId="5" fillId="0" borderId="0" xfId="7" applyNumberFormat="1" applyFont="1" applyFill="1" applyAlignment="1">
      <alignment horizontal="right"/>
    </xf>
    <xf numFmtId="0" fontId="5" fillId="0" borderId="0" xfId="7" applyFont="1" applyFill="1" applyAlignment="1">
      <alignment horizontal="right"/>
    </xf>
    <xf numFmtId="0" fontId="2" fillId="0" borderId="0" xfId="7" applyFont="1" applyFill="1" applyAlignment="1"/>
    <xf numFmtId="4" fontId="2" fillId="0" borderId="0" xfId="7" applyNumberFormat="1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Border="1" applyAlignment="1"/>
    <xf numFmtId="4" fontId="5" fillId="0" borderId="0" xfId="0" applyNumberFormat="1" applyFont="1" applyFill="1" applyAlignment="1">
      <alignment horizontal="left" wrapText="1"/>
    </xf>
    <xf numFmtId="0" fontId="5" fillId="0" borderId="0" xfId="7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43" fontId="5" fillId="0" borderId="0" xfId="7" applyNumberFormat="1" applyFont="1" applyFill="1" applyAlignment="1"/>
    <xf numFmtId="4" fontId="2" fillId="0" borderId="0" xfId="7" applyNumberFormat="1" applyFont="1" applyFill="1" applyAlignment="1">
      <alignment vertical="center" wrapText="1"/>
    </xf>
    <xf numFmtId="4" fontId="5" fillId="0" borderId="0" xfId="8" applyNumberFormat="1" applyFont="1" applyFill="1" applyAlignment="1">
      <alignment horizontal="right" vertical="center"/>
    </xf>
    <xf numFmtId="4" fontId="5" fillId="0" borderId="0" xfId="7" applyNumberFormat="1" applyFont="1" applyFill="1" applyAlignment="1">
      <alignment horizontal="center" vertical="center"/>
    </xf>
    <xf numFmtId="4" fontId="5" fillId="0" borderId="0" xfId="7" applyNumberFormat="1" applyFont="1" applyFill="1" applyAlignment="1">
      <alignment vertical="center" wrapText="1"/>
    </xf>
    <xf numFmtId="4" fontId="2" fillId="0" borderId="0" xfId="7" applyNumberFormat="1" applyFont="1" applyFill="1" applyAlignment="1">
      <alignment horizontal="right" vertical="center"/>
    </xf>
    <xf numFmtId="0" fontId="2" fillId="0" borderId="0" xfId="16" applyFont="1" applyFill="1" applyBorder="1" applyAlignment="1">
      <alignment horizontal="justify" vertical="center" wrapText="1"/>
    </xf>
    <xf numFmtId="0" fontId="2" fillId="0" borderId="0" xfId="7" applyFont="1" applyFill="1" applyAlignment="1">
      <alignment horizontal="left"/>
    </xf>
    <xf numFmtId="49" fontId="2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5" fillId="0" borderId="0" xfId="8" applyNumberFormat="1" applyFont="1" applyFill="1" applyBorder="1" applyAlignment="1">
      <alignment horizontal="right"/>
    </xf>
    <xf numFmtId="0" fontId="8" fillId="0" borderId="0" xfId="0" applyFont="1" applyFill="1"/>
    <xf numFmtId="0" fontId="5" fillId="0" borderId="0" xfId="18" applyFont="1" applyFill="1" applyAlignment="1">
      <alignment wrapText="1"/>
    </xf>
    <xf numFmtId="4" fontId="2" fillId="0" borderId="0" xfId="0" applyNumberFormat="1" applyFont="1" applyFill="1" applyAlignment="1">
      <alignment wrapText="1"/>
    </xf>
    <xf numFmtId="4" fontId="5" fillId="0" borderId="0" xfId="14" applyNumberFormat="1" applyFont="1" applyFill="1" applyAlignment="1"/>
    <xf numFmtId="0" fontId="5" fillId="0" borderId="0" xfId="0" applyFont="1" applyFill="1" applyAlignment="1">
      <alignment horizontal="center" wrapText="1"/>
    </xf>
    <xf numFmtId="4" fontId="5" fillId="0" borderId="0" xfId="0" applyNumberFormat="1" applyFont="1" applyFill="1" applyAlignment="1">
      <alignment horizontal="right" wrapText="1"/>
    </xf>
    <xf numFmtId="4" fontId="5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5" fillId="0" borderId="0" xfId="7" applyFont="1" applyFill="1" applyBorder="1" applyAlignment="1">
      <alignment horizontal="left"/>
    </xf>
    <xf numFmtId="0" fontId="5" fillId="0" borderId="0" xfId="7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2" fontId="5" fillId="0" borderId="0" xfId="3" applyNumberFormat="1" applyFont="1" applyFill="1" applyBorder="1" applyAlignment="1">
      <alignment horizontal="center" wrapText="1"/>
    </xf>
    <xf numFmtId="43" fontId="5" fillId="0" borderId="0" xfId="10" applyNumberFormat="1" applyFont="1" applyFill="1" applyBorder="1" applyAlignment="1"/>
    <xf numFmtId="4" fontId="2" fillId="0" borderId="0" xfId="16" applyNumberFormat="1" applyFont="1" applyFill="1" applyAlignment="1">
      <alignment horizontal="center"/>
    </xf>
    <xf numFmtId="0" fontId="8" fillId="0" borderId="0" xfId="0" applyFont="1" applyFill="1" applyBorder="1" applyAlignment="1"/>
    <xf numFmtId="0" fontId="2" fillId="0" borderId="0" xfId="0" applyFont="1" applyFill="1" applyAlignment="1">
      <alignment horizontal="left" wrapText="1"/>
    </xf>
    <xf numFmtId="164" fontId="2" fillId="0" borderId="0" xfId="14" applyFont="1" applyFill="1" applyAlignment="1">
      <alignment horizontal="center" vertical="center"/>
    </xf>
    <xf numFmtId="164" fontId="2" fillId="0" borderId="0" xfId="14" applyFont="1" applyFill="1" applyAlignment="1">
      <alignment horizontal="left"/>
    </xf>
    <xf numFmtId="4" fontId="2" fillId="0" borderId="0" xfId="16" applyNumberFormat="1" applyFont="1" applyFill="1" applyAlignment="1">
      <alignment horizontal="right" wrapText="1"/>
    </xf>
    <xf numFmtId="4" fontId="5" fillId="0" borderId="0" xfId="16" applyNumberFormat="1" applyFont="1" applyFill="1" applyAlignment="1">
      <alignment horizontal="right" wrapText="1"/>
    </xf>
    <xf numFmtId="4" fontId="2" fillId="0" borderId="0" xfId="19" applyNumberFormat="1" applyFont="1" applyFill="1" applyAlignment="1">
      <alignment horizontal="right"/>
    </xf>
    <xf numFmtId="4" fontId="5" fillId="0" borderId="0" xfId="16" applyNumberFormat="1" applyFont="1" applyFill="1" applyAlignment="1">
      <alignment horizontal="left"/>
    </xf>
    <xf numFmtId="0" fontId="8" fillId="0" borderId="0" xfId="0" applyFont="1" applyFill="1" applyAlignment="1">
      <alignment horizontal="center" vertical="center"/>
    </xf>
    <xf numFmtId="4" fontId="8" fillId="0" borderId="0" xfId="20" applyFont="1" applyFill="1" applyAlignment="1">
      <alignment wrapText="1"/>
    </xf>
    <xf numFmtId="166" fontId="5" fillId="0" borderId="0" xfId="0" applyNumberFormat="1" applyFont="1" applyFill="1" applyBorder="1" applyAlignment="1">
      <alignment horizontal="center"/>
    </xf>
    <xf numFmtId="4" fontId="8" fillId="0" borderId="0" xfId="20" applyNumberFormat="1" applyFont="1" applyFill="1"/>
    <xf numFmtId="4" fontId="8" fillId="0" borderId="0" xfId="20" applyFont="1" applyFill="1" applyAlignment="1">
      <alignment vertical="center" wrapText="1"/>
    </xf>
    <xf numFmtId="4" fontId="2" fillId="0" borderId="0" xfId="2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2" fontId="5" fillId="0" borderId="0" xfId="18" applyNumberFormat="1" applyFont="1" applyFill="1" applyAlignment="1">
      <alignment horizontal="right" wrapText="1"/>
    </xf>
    <xf numFmtId="4" fontId="5" fillId="0" borderId="0" xfId="18" applyNumberFormat="1" applyFont="1" applyFill="1" applyAlignment="1">
      <alignment horizontal="right" wrapText="1"/>
    </xf>
    <xf numFmtId="4" fontId="5" fillId="0" borderId="0" xfId="16" applyNumberFormat="1" applyFont="1" applyFill="1" applyAlignment="1">
      <alignment vertical="center"/>
    </xf>
    <xf numFmtId="4" fontId="5" fillId="0" borderId="0" xfId="8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4" fontId="5" fillId="0" borderId="0" xfId="2" applyNumberFormat="1" applyFont="1" applyFill="1" applyAlignment="1"/>
    <xf numFmtId="4" fontId="2" fillId="0" borderId="0" xfId="2" applyNumberFormat="1" applyFont="1" applyFill="1" applyAlignment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Alignment="1">
      <alignment horizontal="left" vertical="justify"/>
    </xf>
    <xf numFmtId="0" fontId="2" fillId="0" borderId="0" xfId="0" applyFont="1" applyFill="1" applyAlignment="1">
      <alignment vertical="justify"/>
    </xf>
    <xf numFmtId="0" fontId="5" fillId="0" borderId="0" xfId="16" applyFont="1" applyFill="1" applyBorder="1" applyAlignment="1">
      <alignment horizontal="right" vertical="center"/>
    </xf>
    <xf numFmtId="0" fontId="12" fillId="0" borderId="0" xfId="0" applyFont="1" applyFill="1" applyAlignment="1">
      <alignment vertical="justify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4" fontId="0" fillId="0" borderId="0" xfId="0" applyNumberFormat="1" applyFill="1"/>
    <xf numFmtId="0" fontId="0" fillId="0" borderId="0" xfId="0" applyFill="1" applyAlignment="1">
      <alignment vertical="center"/>
    </xf>
    <xf numFmtId="0" fontId="5" fillId="0" borderId="0" xfId="16" applyFont="1" applyFill="1" applyBorder="1" applyAlignment="1">
      <alignment horizontal="right" vertical="center" wrapText="1"/>
    </xf>
    <xf numFmtId="4" fontId="5" fillId="0" borderId="0" xfId="2" applyNumberFormat="1" applyFont="1" applyFill="1" applyAlignment="1">
      <alignment wrapText="1"/>
    </xf>
    <xf numFmtId="4" fontId="5" fillId="0" borderId="0" xfId="0" applyNumberFormat="1" applyFont="1" applyFill="1" applyAlignment="1">
      <alignment horizontal="center" wrapText="1"/>
    </xf>
    <xf numFmtId="4" fontId="2" fillId="0" borderId="0" xfId="2" applyNumberFormat="1" applyFont="1" applyFill="1" applyAlignment="1">
      <alignment horizontal="right" wrapText="1"/>
    </xf>
    <xf numFmtId="0" fontId="5" fillId="0" borderId="0" xfId="0" applyFont="1" applyFill="1" applyAlignment="1">
      <alignment horizontal="left" wrapText="1"/>
    </xf>
    <xf numFmtId="164" fontId="5" fillId="0" borderId="0" xfId="14" applyFont="1" applyFill="1" applyAlignment="1">
      <alignment wrapText="1"/>
    </xf>
    <xf numFmtId="4" fontId="5" fillId="0" borderId="0" xfId="14" applyNumberFormat="1" applyFont="1" applyFill="1" applyAlignment="1">
      <alignment horizontal="right" wrapText="1"/>
    </xf>
    <xf numFmtId="4" fontId="5" fillId="0" borderId="0" xfId="2" applyNumberFormat="1" applyFont="1" applyFill="1" applyAlignment="1">
      <alignment vertical="top"/>
    </xf>
    <xf numFmtId="4" fontId="5" fillId="0" borderId="0" xfId="0" applyNumberFormat="1" applyFont="1" applyFill="1" applyAlignment="1">
      <alignment horizontal="center" vertical="top"/>
    </xf>
    <xf numFmtId="43" fontId="8" fillId="0" borderId="0" xfId="0" applyNumberFormat="1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4" fontId="2" fillId="0" borderId="0" xfId="2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3" fontId="8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0" xfId="0" applyFont="1" applyFill="1" applyBorder="1"/>
    <xf numFmtId="43" fontId="7" fillId="0" borderId="0" xfId="15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 vertical="justify"/>
    </xf>
    <xf numFmtId="0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Fill="1"/>
    <xf numFmtId="4" fontId="12" fillId="0" borderId="0" xfId="2" applyNumberFormat="1" applyFont="1" applyFill="1" applyAlignment="1"/>
    <xf numFmtId="4" fontId="12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43" fontId="8" fillId="0" borderId="0" xfId="15" applyFont="1" applyFill="1"/>
    <xf numFmtId="0" fontId="8" fillId="0" borderId="0" xfId="0" applyFont="1" applyFill="1" applyAlignment="1">
      <alignment vertical="top" wrapText="1"/>
    </xf>
    <xf numFmtId="0" fontId="5" fillId="0" borderId="0" xfId="0" applyFont="1" applyFill="1" applyAlignment="1">
      <alignment vertical="justify"/>
    </xf>
    <xf numFmtId="4" fontId="2" fillId="0" borderId="0" xfId="16" applyNumberFormat="1" applyFont="1" applyFill="1" applyAlignment="1">
      <alignment vertical="center"/>
    </xf>
    <xf numFmtId="0" fontId="2" fillId="0" borderId="0" xfId="16" applyFont="1" applyFill="1" applyBorder="1" applyAlignment="1"/>
    <xf numFmtId="0" fontId="2" fillId="0" borderId="0" xfId="4" applyFont="1" applyFill="1" applyAlignment="1">
      <alignment wrapText="1"/>
    </xf>
    <xf numFmtId="4" fontId="2" fillId="0" borderId="0" xfId="16" applyNumberFormat="1" applyFont="1" applyFill="1" applyBorder="1" applyAlignment="1">
      <alignment horizontal="right"/>
    </xf>
    <xf numFmtId="43" fontId="2" fillId="0" borderId="0" xfId="22" applyFont="1" applyFill="1" applyAlignment="1">
      <alignment horizontal="right"/>
    </xf>
    <xf numFmtId="10" fontId="5" fillId="0" borderId="0" xfId="2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left"/>
    </xf>
    <xf numFmtId="4" fontId="2" fillId="0" borderId="0" xfId="2" applyNumberFormat="1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3" applyFont="1" applyFill="1" applyBorder="1" applyAlignment="1">
      <alignment wrapText="1"/>
    </xf>
    <xf numFmtId="0" fontId="15" fillId="0" borderId="0" xfId="23" applyFont="1" applyFill="1" applyBorder="1" applyAlignment="1">
      <alignment horizontal="center" vertical="center" wrapText="1"/>
    </xf>
    <xf numFmtId="0" fontId="16" fillId="0" borderId="0" xfId="23" applyFont="1" applyFill="1" applyBorder="1" applyAlignment="1">
      <alignment vertical="center"/>
    </xf>
    <xf numFmtId="43" fontId="17" fillId="0" borderId="0" xfId="24" applyFont="1" applyFill="1" applyBorder="1" applyAlignment="1">
      <alignment horizontal="center" vertical="center" wrapText="1"/>
    </xf>
    <xf numFmtId="4" fontId="15" fillId="0" borderId="0" xfId="23" applyNumberFormat="1" applyFont="1" applyFill="1" applyBorder="1" applyAlignment="1">
      <alignment horizontal="center" vertical="center" wrapText="1"/>
    </xf>
    <xf numFmtId="4" fontId="18" fillId="0" borderId="0" xfId="23" applyNumberFormat="1" applyFont="1" applyFill="1" applyBorder="1" applyAlignment="1">
      <alignment horizontal="center" vertical="center" wrapText="1"/>
    </xf>
    <xf numFmtId="0" fontId="18" fillId="0" borderId="0" xfId="2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vertical="center" wrapText="1"/>
    </xf>
    <xf numFmtId="4" fontId="15" fillId="0" borderId="0" xfId="23" applyNumberFormat="1" applyFont="1" applyFill="1" applyBorder="1" applyAlignment="1">
      <alignment horizontal="center" vertical="center"/>
    </xf>
    <xf numFmtId="43" fontId="17" fillId="0" borderId="0" xfId="24" applyFont="1" applyFill="1" applyBorder="1" applyAlignment="1">
      <alignment vertical="center"/>
    </xf>
    <xf numFmtId="4" fontId="15" fillId="0" borderId="0" xfId="23" applyNumberFormat="1" applyFont="1" applyFill="1" applyBorder="1" applyAlignment="1">
      <alignment vertical="center"/>
    </xf>
    <xf numFmtId="4" fontId="18" fillId="0" borderId="0" xfId="23" applyNumberFormat="1" applyFont="1" applyFill="1" applyBorder="1" applyAlignment="1">
      <alignment vertical="center"/>
    </xf>
    <xf numFmtId="0" fontId="5" fillId="0" borderId="0" xfId="25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center" wrapText="1"/>
    </xf>
    <xf numFmtId="2" fontId="8" fillId="0" borderId="0" xfId="8" applyNumberFormat="1" applyFont="1" applyFill="1" applyAlignment="1">
      <alignment horizontal="right" vertical="center"/>
    </xf>
    <xf numFmtId="43" fontId="5" fillId="0" borderId="0" xfId="8" applyFont="1" applyFill="1" applyAlignment="1">
      <alignment horizontal="center" vertical="center"/>
    </xf>
    <xf numFmtId="43" fontId="8" fillId="0" borderId="0" xfId="24" applyFont="1" applyFill="1" applyAlignment="1">
      <alignment horizontal="right" vertical="center"/>
    </xf>
    <xf numFmtId="4" fontId="7" fillId="0" borderId="0" xfId="2" applyNumberFormat="1" applyFont="1" applyFill="1" applyAlignment="1">
      <alignment vertical="center"/>
    </xf>
    <xf numFmtId="4" fontId="2" fillId="0" borderId="0" xfId="3" applyNumberFormat="1" applyFont="1" applyFill="1" applyBorder="1" applyAlignment="1">
      <alignment vertical="center"/>
    </xf>
    <xf numFmtId="4" fontId="15" fillId="0" borderId="0" xfId="23" applyNumberFormat="1" applyFont="1" applyFill="1" applyBorder="1" applyAlignment="1">
      <alignment vertical="center" wrapText="1"/>
    </xf>
    <xf numFmtId="43" fontId="15" fillId="0" borderId="0" xfId="24" applyFont="1" applyFill="1" applyBorder="1" applyAlignment="1">
      <alignment horizontal="center" vertical="center"/>
    </xf>
    <xf numFmtId="0" fontId="2" fillId="0" borderId="0" xfId="25" applyFont="1" applyFill="1" applyBorder="1" applyAlignment="1">
      <alignment horizontal="center" vertical="center"/>
    </xf>
    <xf numFmtId="43" fontId="17" fillId="0" borderId="0" xfId="24" applyFont="1" applyFill="1" applyBorder="1" applyAlignment="1">
      <alignment horizontal="center" vertical="center"/>
    </xf>
    <xf numFmtId="0" fontId="15" fillId="0" borderId="0" xfId="23" applyFont="1" applyFill="1" applyBorder="1" applyAlignment="1">
      <alignment horizontal="center" vertical="center"/>
    </xf>
    <xf numFmtId="0" fontId="15" fillId="0" borderId="0" xfId="23" applyFont="1" applyFill="1" applyBorder="1" applyAlignment="1">
      <alignment vertical="center" wrapText="1"/>
    </xf>
    <xf numFmtId="4" fontId="16" fillId="0" borderId="0" xfId="23" applyNumberFormat="1" applyFont="1" applyFill="1"/>
    <xf numFmtId="0" fontId="15" fillId="0" borderId="0" xfId="26" applyFont="1" applyFill="1" applyBorder="1" applyAlignment="1">
      <alignment horizontal="center" vertical="center"/>
    </xf>
    <xf numFmtId="0" fontId="15" fillId="0" borderId="0" xfId="26" applyFont="1" applyFill="1" applyBorder="1" applyAlignment="1">
      <alignment vertical="center"/>
    </xf>
    <xf numFmtId="4" fontId="2" fillId="0" borderId="0" xfId="8" applyNumberFormat="1" applyFont="1" applyFill="1" applyAlignment="1">
      <alignment horizontal="right" vertical="center"/>
    </xf>
    <xf numFmtId="0" fontId="15" fillId="0" borderId="0" xfId="23" applyFont="1" applyFill="1"/>
    <xf numFmtId="43" fontId="15" fillId="0" borderId="0" xfId="24" applyFont="1" applyFill="1" applyBorder="1" applyAlignment="1">
      <alignment vertical="center"/>
    </xf>
    <xf numFmtId="4" fontId="2" fillId="0" borderId="0" xfId="16" applyNumberFormat="1" applyFont="1" applyFill="1" applyBorder="1" applyAlignment="1">
      <alignment horizontal="right" vertical="center"/>
    </xf>
    <xf numFmtId="4" fontId="2" fillId="0" borderId="0" xfId="16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16" fillId="0" borderId="0" xfId="23" applyFont="1" applyFill="1"/>
    <xf numFmtId="10" fontId="2" fillId="0" borderId="0" xfId="2" applyNumberFormat="1" applyFont="1" applyFill="1" applyAlignment="1">
      <alignment horizontal="right" vertical="center"/>
    </xf>
    <xf numFmtId="4" fontId="15" fillId="0" borderId="0" xfId="23" applyNumberFormat="1" applyFont="1" applyFill="1" applyBorder="1" applyAlignment="1">
      <alignment horizontal="right" vertical="center"/>
    </xf>
    <xf numFmtId="4" fontId="17" fillId="0" borderId="0" xfId="27" applyNumberFormat="1" applyFont="1" applyFill="1" applyBorder="1" applyAlignment="1">
      <alignment horizontal="right"/>
    </xf>
    <xf numFmtId="4" fontId="2" fillId="0" borderId="0" xfId="2" applyNumberFormat="1" applyFont="1" applyFill="1" applyAlignment="1">
      <alignment horizontal="right" vertical="center"/>
    </xf>
    <xf numFmtId="0" fontId="20" fillId="0" borderId="0" xfId="27" applyFont="1" applyFill="1" applyBorder="1"/>
    <xf numFmtId="43" fontId="20" fillId="0" borderId="0" xfId="24" applyFont="1" applyFill="1" applyBorder="1"/>
    <xf numFmtId="4" fontId="20" fillId="0" borderId="0" xfId="27" applyNumberFormat="1" applyFont="1" applyFill="1" applyBorder="1" applyAlignment="1">
      <alignment horizontal="right"/>
    </xf>
    <xf numFmtId="4" fontId="20" fillId="0" borderId="0" xfId="27" applyNumberFormat="1" applyFont="1" applyFill="1" applyBorder="1"/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2" fillId="0" borderId="0" xfId="3" applyNumberFormat="1" applyFont="1" applyFill="1" applyBorder="1" applyAlignment="1">
      <alignment vertical="center"/>
    </xf>
    <xf numFmtId="0" fontId="15" fillId="0" borderId="0" xfId="23" applyFont="1" applyFill="1" applyBorder="1" applyAlignment="1">
      <alignment horizontal="left" vertical="center" wrapText="1"/>
    </xf>
    <xf numFmtId="10" fontId="2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0" xfId="27" applyFont="1" applyFill="1" applyAlignment="1">
      <alignment horizontal="center" vertical="center"/>
    </xf>
    <xf numFmtId="4" fontId="2" fillId="0" borderId="0" xfId="2" applyNumberFormat="1" applyFont="1" applyFill="1" applyBorder="1" applyAlignment="1">
      <alignment horizontal="right" vertical="center"/>
    </xf>
    <xf numFmtId="0" fontId="17" fillId="0" borderId="0" xfId="27" applyFont="1" applyFill="1"/>
    <xf numFmtId="4" fontId="17" fillId="0" borderId="0" xfId="27" applyNumberFormat="1" applyFont="1" applyFill="1"/>
    <xf numFmtId="4" fontId="20" fillId="0" borderId="0" xfId="27" applyNumberFormat="1" applyFont="1" applyFill="1" applyAlignment="1">
      <alignment vertical="center" wrapText="1"/>
    </xf>
    <xf numFmtId="0" fontId="15" fillId="0" borderId="0" xfId="28" applyFont="1" applyFill="1" applyBorder="1"/>
    <xf numFmtId="0" fontId="18" fillId="0" borderId="0" xfId="28" applyFont="1" applyFill="1" applyBorder="1" applyAlignment="1">
      <alignment horizontal="center"/>
    </xf>
    <xf numFmtId="0" fontId="20" fillId="0" borderId="0" xfId="28" applyFont="1" applyFill="1" applyBorder="1" applyAlignment="1">
      <alignment horizontal="center"/>
    </xf>
    <xf numFmtId="4" fontId="18" fillId="0" borderId="0" xfId="0" applyNumberFormat="1" applyFont="1" applyFill="1" applyBorder="1" applyAlignment="1">
      <alignment horizontal="right"/>
    </xf>
    <xf numFmtId="4" fontId="18" fillId="0" borderId="0" xfId="28" applyNumberFormat="1" applyFont="1" applyFill="1" applyBorder="1" applyAlignment="1"/>
    <xf numFmtId="0" fontId="2" fillId="0" borderId="0" xfId="3" applyFont="1" applyFill="1" applyBorder="1" applyAlignment="1">
      <alignment vertical="center"/>
    </xf>
    <xf numFmtId="4" fontId="20" fillId="0" borderId="0" xfId="27" applyNumberFormat="1" applyFont="1" applyFill="1"/>
    <xf numFmtId="4" fontId="5" fillId="0" borderId="0" xfId="3" applyNumberFormat="1" applyFont="1" applyFill="1" applyBorder="1" applyAlignment="1">
      <alignment horizontal="left" vertical="center" wrapText="1"/>
    </xf>
    <xf numFmtId="43" fontId="17" fillId="0" borderId="0" xfId="24" applyFont="1" applyFill="1"/>
    <xf numFmtId="4" fontId="17" fillId="0" borderId="0" xfId="27" applyNumberFormat="1" applyFont="1" applyFill="1" applyAlignment="1">
      <alignment horizontal="right"/>
    </xf>
    <xf numFmtId="167" fontId="2" fillId="0" borderId="0" xfId="29" applyNumberFormat="1" applyFont="1" applyFill="1" applyAlignment="1">
      <alignment horizontal="center" vertical="center"/>
    </xf>
    <xf numFmtId="0" fontId="9" fillId="0" borderId="0" xfId="30" applyFont="1" applyFill="1" applyAlignment="1">
      <alignment vertical="center" wrapText="1"/>
    </xf>
    <xf numFmtId="4" fontId="2" fillId="0" borderId="0" xfId="8" applyNumberFormat="1" applyFont="1" applyFill="1" applyAlignment="1">
      <alignment horizontal="center"/>
    </xf>
    <xf numFmtId="4" fontId="5" fillId="0" borderId="0" xfId="31" applyNumberFormat="1" applyFont="1" applyFill="1" applyAlignment="1"/>
    <xf numFmtId="4" fontId="5" fillId="0" borderId="0" xfId="29" applyFont="1" applyFill="1" applyAlignment="1"/>
    <xf numFmtId="4" fontId="2" fillId="0" borderId="0" xfId="29" applyNumberFormat="1" applyFont="1" applyFill="1" applyAlignment="1">
      <alignment horizontal="left"/>
    </xf>
    <xf numFmtId="0" fontId="5" fillId="0" borderId="0" xfId="29" applyNumberFormat="1" applyFont="1" applyFill="1" applyBorder="1" applyAlignment="1">
      <alignment horizontal="center" vertical="center"/>
    </xf>
    <xf numFmtId="4" fontId="5" fillId="0" borderId="0" xfId="31" applyNumberFormat="1" applyFont="1" applyFill="1" applyAlignment="1">
      <alignment horizontal="left"/>
    </xf>
    <xf numFmtId="167" fontId="5" fillId="0" borderId="0" xfId="29" applyNumberFormat="1" applyFont="1" applyFill="1" applyAlignment="1">
      <alignment horizontal="center" vertical="center"/>
    </xf>
    <xf numFmtId="0" fontId="5" fillId="0" borderId="0" xfId="29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/>
    </xf>
    <xf numFmtId="4" fontId="9" fillId="0" borderId="0" xfId="0" applyNumberFormat="1" applyFont="1" applyFill="1" applyAlignment="1">
      <alignment horizontal="right"/>
    </xf>
    <xf numFmtId="4" fontId="9" fillId="0" borderId="0" xfId="0" applyNumberFormat="1" applyFont="1" applyFill="1" applyAlignment="1"/>
    <xf numFmtId="0" fontId="8" fillId="0" borderId="0" xfId="16" applyFont="1" applyFill="1" applyAlignment="1">
      <alignment horizontal="center" vertical="center"/>
    </xf>
    <xf numFmtId="0" fontId="8" fillId="0" borderId="0" xfId="29" applyNumberFormat="1" applyFont="1" applyFill="1" applyBorder="1" applyAlignment="1">
      <alignment horizontal="center" vertical="center"/>
    </xf>
    <xf numFmtId="167" fontId="8" fillId="0" borderId="0" xfId="29" applyNumberFormat="1" applyFont="1" applyFill="1" applyAlignment="1">
      <alignment horizontal="center" vertical="center"/>
    </xf>
    <xf numFmtId="0" fontId="8" fillId="0" borderId="0" xfId="29" applyNumberFormat="1" applyFont="1" applyFill="1" applyAlignment="1">
      <alignment horizontal="center" vertical="center"/>
    </xf>
    <xf numFmtId="168" fontId="2" fillId="0" borderId="0" xfId="33" applyFont="1" applyFill="1" applyAlignment="1">
      <alignment horizontal="right"/>
    </xf>
    <xf numFmtId="168" fontId="5" fillId="0" borderId="0" xfId="33" applyFont="1" applyFill="1" applyAlignment="1"/>
    <xf numFmtId="4" fontId="8" fillId="0" borderId="0" xfId="0" applyNumberFormat="1" applyFont="1" applyFill="1" applyAlignment="1"/>
    <xf numFmtId="0" fontId="5" fillId="0" borderId="0" xfId="29" applyNumberFormat="1" applyFont="1" applyFill="1" applyAlignment="1">
      <alignment horizontal="left"/>
    </xf>
    <xf numFmtId="0" fontId="5" fillId="0" borderId="0" xfId="29" applyNumberFormat="1" applyFont="1" applyFill="1" applyAlignment="1"/>
    <xf numFmtId="168" fontId="5" fillId="0" borderId="0" xfId="33" applyFont="1" applyFill="1" applyAlignment="1">
      <alignment horizontal="left"/>
    </xf>
    <xf numFmtId="4" fontId="2" fillId="0" borderId="0" xfId="35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4" fontId="2" fillId="0" borderId="0" xfId="35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169" fontId="2" fillId="0" borderId="0" xfId="21" applyNumberFormat="1" applyFont="1" applyFill="1" applyAlignment="1">
      <alignment horizontal="center"/>
    </xf>
    <xf numFmtId="169" fontId="5" fillId="0" borderId="0" xfId="21" applyNumberFormat="1" applyFont="1" applyFill="1" applyAlignment="1">
      <alignment horizontal="center"/>
    </xf>
    <xf numFmtId="0" fontId="5" fillId="0" borderId="0" xfId="34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168" fontId="8" fillId="0" borderId="0" xfId="33" applyFont="1" applyFill="1" applyAlignment="1">
      <alignment horizontal="center" vertical="center"/>
    </xf>
    <xf numFmtId="0" fontId="8" fillId="0" borderId="0" xfId="32" applyFont="1" applyFill="1" applyAlignment="1">
      <alignment horizontal="left" vertical="center" wrapText="1"/>
    </xf>
    <xf numFmtId="168" fontId="2" fillId="0" borderId="0" xfId="33" applyFont="1" applyFill="1" applyAlignment="1">
      <alignment horizontal="center"/>
    </xf>
    <xf numFmtId="168" fontId="5" fillId="0" borderId="0" xfId="33" applyFont="1" applyFill="1" applyAlignment="1">
      <alignment horizontal="center"/>
    </xf>
    <xf numFmtId="169" fontId="5" fillId="0" borderId="0" xfId="33" applyNumberFormat="1" applyFont="1" applyFill="1" applyAlignment="1">
      <alignment horizontal="center"/>
    </xf>
    <xf numFmtId="0" fontId="5" fillId="0" borderId="0" xfId="0" applyFont="1" applyFill="1" applyAlignment="1">
      <alignment horizontal="left" wrapText="1"/>
    </xf>
    <xf numFmtId="4" fontId="5" fillId="0" borderId="0" xfId="16" applyNumberFormat="1" applyFont="1" applyFill="1" applyAlignment="1">
      <alignment horizontal="left" wrapText="1"/>
    </xf>
    <xf numFmtId="0" fontId="5" fillId="0" borderId="0" xfId="29" applyNumberFormat="1" applyFont="1" applyFill="1" applyAlignment="1">
      <alignment horizontal="left" wrapText="1"/>
    </xf>
    <xf numFmtId="4" fontId="2" fillId="0" borderId="0" xfId="16" applyNumberFormat="1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4" fontId="2" fillId="0" borderId="0" xfId="16" applyNumberFormat="1" applyFont="1" applyFill="1" applyAlignment="1">
      <alignment horizontal="right" wrapText="1"/>
    </xf>
    <xf numFmtId="0" fontId="2" fillId="0" borderId="0" xfId="0" applyFont="1" applyFill="1" applyAlignment="1">
      <alignment horizontal="left" wrapText="1"/>
    </xf>
    <xf numFmtId="4" fontId="2" fillId="0" borderId="0" xfId="16" applyNumberFormat="1" applyFont="1" applyFill="1" applyAlignment="1">
      <alignment horizontal="left"/>
    </xf>
    <xf numFmtId="0" fontId="2" fillId="0" borderId="0" xfId="4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4" applyFont="1" applyFill="1" applyAlignment="1">
      <alignment horizontal="left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4" fontId="2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</cellXfs>
  <cellStyles count="36">
    <cellStyle name="Millares [0] 3" xfId="35"/>
    <cellStyle name="Millares [0] 5" xfId="5"/>
    <cellStyle name="Millares [0] 5 2" xfId="11"/>
    <cellStyle name="Millares 10 2" xfId="8"/>
    <cellStyle name="Millares 10 2 2" xfId="24"/>
    <cellStyle name="Millares 12 5" xfId="17"/>
    <cellStyle name="Millares 16 3" xfId="15"/>
    <cellStyle name="Millares 2" xfId="1"/>
    <cellStyle name="Millares 2 2 2 2" xfId="21"/>
    <cellStyle name="Millares 3 2 2" xfId="2"/>
    <cellStyle name="Millares 3 3" xfId="19"/>
    <cellStyle name="Millares 3 4" xfId="14"/>
    <cellStyle name="Millares 4 2" xfId="22"/>
    <cellStyle name="Millares 9" xfId="6"/>
    <cellStyle name="Millares 9 2 5" xfId="12"/>
    <cellStyle name="Moneda 4" xfId="10"/>
    <cellStyle name="Normal" xfId="0" builtinId="0"/>
    <cellStyle name="Normal 10 2" xfId="27"/>
    <cellStyle name="Normal 11" xfId="3"/>
    <cellStyle name="Normal 13 2 2" xfId="13"/>
    <cellStyle name="Normal 14 2 2" xfId="31"/>
    <cellStyle name="Normal 15" xfId="33"/>
    <cellStyle name="Normal 15 2" xfId="30"/>
    <cellStyle name="Normal 16" xfId="7"/>
    <cellStyle name="Normal 2 10" xfId="25"/>
    <cellStyle name="Normal 2 2" xfId="4"/>
    <cellStyle name="Normal 2 2 2 2" xfId="9"/>
    <cellStyle name="Normal 3" xfId="28"/>
    <cellStyle name="Normal 7" xfId="20"/>
    <cellStyle name="Normal 8 2" xfId="16"/>
    <cellStyle name="Normal 9 2" xfId="18"/>
    <cellStyle name="Normal_EDIFICIO VILLA OLIMPICA 2" xfId="29"/>
    <cellStyle name="Normal_Formato Pres." xfId="26"/>
    <cellStyle name="Normal_Presp. Recon. Car. cruce Carretera  mella-guerra-bayaguana  2" xfId="32"/>
    <cellStyle name="Normal_RESIDENCIAL SAN ANDRES 2" xfId="34"/>
    <cellStyle name="Normal_Xl0000020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147207</xdr:colOff>
      <xdr:row>1</xdr:row>
      <xdr:rowOff>8658</xdr:rowOff>
    </xdr:from>
    <xdr:to>
      <xdr:col>6</xdr:col>
      <xdr:colOff>339194</xdr:colOff>
      <xdr:row>2</xdr:row>
      <xdr:rowOff>148107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757" y="199158"/>
          <a:ext cx="1134962" cy="329949"/>
        </a:xfrm>
        <a:prstGeom prst="rect">
          <a:avLst/>
        </a:prstGeom>
      </xdr:spPr>
    </xdr:pic>
    <xdr:clientData/>
  </xdr:twoCellAnchor>
  <xdr:oneCellAnchor>
    <xdr:from>
      <xdr:col>5</xdr:col>
      <xdr:colOff>147207</xdr:colOff>
      <xdr:row>1</xdr:row>
      <xdr:rowOff>8658</xdr:rowOff>
    </xdr:from>
    <xdr:ext cx="1123082" cy="328044"/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0757" y="199158"/>
          <a:ext cx="1123082" cy="3280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Reparacion%20Sub-centro%20de%20Salud%20Licey,%20Santiago%20(2)(Incremento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Analis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0.0.0.18\Users\Users\supervision\AppData\Local\Microsoft\Windows\Temporary%20Internet%20Files\Low\Content.IE5\ALDN6VTN\CARPETA%20GENERAL\San%20Francisco%20de%20Macoris\Analisis%20de%20Precios%20Unitari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edor%20Juegos%20Regionales%20Bayaguan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encosme\Downloads\Administrador%20de%20Obras%208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rvidor01\ingenieria\Documents%20and%20Settings\Raul%20N.%20%20Rizek\My%20Documents\Carretera%20Sto.%20Dgo.%20-%20Samana\Precios%20Rincon%20de%20Molinil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eefs01\kfwpresupuesto\Documents%20and%20Settings\Soraya%20%20Mora\My%20Documents\SEE-KFW\BAHORUCO%20(NEIBA)\Documentos%20Soraya\SEE-2003\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.%20dise&#241;o%20original%20(30-mar-04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encosme\Downloads\Caballeria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Aceros%201erN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portes%20Grales.Controles%20de%20Obr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Habitacional%20Piedra%20BlancaX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CARPETAS%20DEPTO.%20PRESUPUESTOS\YANEL%20FERNANDEZ\sanchez%20ramirez\iteco\EDIFICIO%20ADMINISTRATIVO%20ITEC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Documents%20and%20Settings\Tony%20Hernandez\Mis%20documentos\presupuesto\presupuesto\SANCHEZ%20CURIEL\CADENA%20MAR%20PROYECTO\LOLIN%20NAVE%20PTA%20CAN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bencosme\Documents\Trabajos%20MOPC\CABALLERIA\E_IN_06-017%20CABALLERIA%20AEREA%20-%2027-10-2017\PLANOS\Reinforcement%20Bar%20Analysis%20-%20MOPC%20(3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ardo%20Leslie\Documents\PRESUPUESTO%20GARDEN%20TOWER%20(Autosaved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.A.1(07junio2005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ime\Documents\Oficina%20Comision%20Desarrollo%20Provincial\Iglesia%20Catalina\Iglesia%20Catalina%20(version%20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ynet-17\E\LICITACION%20VILLAS%20TIPO%20PRESIDENCIAL%20BISONO\Villa%20%20Presidencial4,5,6%20BISONO-ultimo%20DEFINITIV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Pres.%20Cubierta%20Altar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p\AppData\Local\Temp\Rar$DIa0.969\ANALISIS\MURO%20DE%20GAVIONES%20RIO%20PANSO\Presupuesto%20Canalizacion%20rio%20Ocoa,%20%20%20R.D.,jio%202012%20-%20copia%20(1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ACIA%20be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igador\amell%20(d)\DONALD%20EXELL\D'%20DONALD\D'%20RaSol\presupuesto\presupuesto\antony's\SANCHEZ%20CURIEL\DSD%20(tanques%20falconbridge+varios)\nave%20fadoc%2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alibur\presupuesto\Users\yanel\Documents\PERSONALTRABAJOS\YANEL%200IS0E\YANEL%20FERNANDEZ\ITECO\edf.%20administrativo\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-03\Almacen%20(D)\LP\Mis%20doc.%20of\OZORIA%202006\LAS%20AMERICAS\PRESUPUESTO\PRES.%20TUNEL%20CHARLE%20REV%20ABRIL%2007\TUNEL%20CHARLES%20ABRIL%20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PIT%20OFFIC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ARELA%20PEATONAL%20ESTACION%20ISABE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"/>
      <sheetName val="anal te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 refreshError="1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ciones de Proyectos"/>
      <sheetName val="Personal"/>
      <sheetName val="Proveedores"/>
      <sheetName val="Provincias"/>
      <sheetName val="AISC 13th Ed Properties Viewer"/>
      <sheetName val="Presupuesto MotoLobby"/>
      <sheetName val="HormigónArmado"/>
      <sheetName val="ListaPrecios"/>
      <sheetName val="Cotizaciones"/>
      <sheetName val="Conexiones"/>
      <sheetName val="Informe de Cuantía"/>
      <sheetName val="Presupuesto"/>
      <sheetName val="M.O. MinisterioTrabajo"/>
      <sheetName val="Hoja2"/>
      <sheetName val="EstructuraMetalica"/>
      <sheetName val="PRESUPUESTO-viceministe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ID</v>
          </cell>
          <cell r="B1" t="str">
            <v>Partida</v>
          </cell>
          <cell r="C1" t="str">
            <v>Vol</v>
          </cell>
          <cell r="D1" t="str">
            <v>Desp.</v>
          </cell>
          <cell r="E1" t="str">
            <v>Ud</v>
          </cell>
          <cell r="F1" t="str">
            <v>Costo Unitario</v>
          </cell>
          <cell r="G1" t="str">
            <v>ITBIS</v>
          </cell>
          <cell r="H1" t="str">
            <v>Importe</v>
          </cell>
          <cell r="I1" t="str">
            <v>Precio Unitario</v>
          </cell>
        </row>
        <row r="3">
          <cell r="A3" t="str">
            <v>I</v>
          </cell>
          <cell r="B3" t="str">
            <v>Hormigón Armado</v>
          </cell>
          <cell r="E3">
            <v>1</v>
          </cell>
        </row>
        <row r="5">
          <cell r="A5">
            <v>1</v>
          </cell>
          <cell r="B5" t="str">
            <v>Análisis de Precio Unitario de 1.00 m3 de Zapata Z1 [ 1.00 x 1.00 x 0.30 ] m - f'c 210 kg/cm2 @ 28d - AsInf Ø1/2'' @ 0.20 m AD + AsSup Ø1/2'' @ 0.25 m AD :</v>
          </cell>
        </row>
        <row r="6">
          <cell r="B6" t="str">
            <v>Materiales</v>
          </cell>
        </row>
        <row r="7">
          <cell r="B7" t="str">
            <v>Hormigón Industrial f'c 240 kg/cm² @ 28d</v>
          </cell>
          <cell r="C7">
            <v>1</v>
          </cell>
          <cell r="D7">
            <v>5.0000000000000044E-2</v>
          </cell>
          <cell r="E7" t="str">
            <v>m3</v>
          </cell>
          <cell r="F7">
            <v>4703.3898305084749</v>
          </cell>
          <cell r="G7">
            <v>846.61</v>
          </cell>
          <cell r="H7">
            <v>5827.5</v>
          </cell>
        </row>
        <row r="8">
          <cell r="B8" t="str">
            <v>Acero ø3/8''</v>
          </cell>
          <cell r="C8">
            <v>0</v>
          </cell>
          <cell r="D8">
            <v>0</v>
          </cell>
          <cell r="E8" t="str">
            <v>QQ</v>
          </cell>
          <cell r="F8">
            <v>1864.4067796610161</v>
          </cell>
          <cell r="G8">
            <v>335.59</v>
          </cell>
          <cell r="H8">
            <v>0</v>
          </cell>
        </row>
        <row r="9">
          <cell r="B9" t="str">
            <v>Acero ø1/2''</v>
          </cell>
          <cell r="C9">
            <v>1.5189999999999999</v>
          </cell>
          <cell r="D9">
            <v>5.3324555628703217E-2</v>
          </cell>
          <cell r="E9" t="str">
            <v>QQ</v>
          </cell>
          <cell r="F9">
            <v>1864.4067796610161</v>
          </cell>
          <cell r="G9">
            <v>335.59</v>
          </cell>
          <cell r="H9">
            <v>3519.99</v>
          </cell>
        </row>
        <row r="10">
          <cell r="B10" t="str">
            <v>Acero ø3/4''</v>
          </cell>
          <cell r="C10">
            <v>0</v>
          </cell>
          <cell r="D10">
            <v>0</v>
          </cell>
          <cell r="E10" t="str">
            <v>QQ</v>
          </cell>
          <cell r="F10">
            <v>1864.4067796610161</v>
          </cell>
          <cell r="G10">
            <v>335.59</v>
          </cell>
          <cell r="H10">
            <v>0</v>
          </cell>
        </row>
        <row r="11">
          <cell r="B11" t="str">
            <v>Acero ø1''</v>
          </cell>
          <cell r="C11">
            <v>0</v>
          </cell>
          <cell r="D11">
            <v>0</v>
          </cell>
          <cell r="E11" t="str">
            <v>QQ</v>
          </cell>
          <cell r="F11">
            <v>1864.4067796610161</v>
          </cell>
          <cell r="G11">
            <v>335.59</v>
          </cell>
          <cell r="H11">
            <v>0</v>
          </cell>
        </row>
        <row r="12">
          <cell r="B12" t="str">
            <v xml:space="preserve">Alambre No.18 </v>
          </cell>
          <cell r="C12">
            <v>3.0379999999999998</v>
          </cell>
          <cell r="D12">
            <v>2.0408163265306214E-2</v>
          </cell>
          <cell r="E12" t="str">
            <v xml:space="preserve"> Lbs </v>
          </cell>
          <cell r="F12">
            <v>32.203389830508478</v>
          </cell>
          <cell r="G12">
            <v>5.8</v>
          </cell>
          <cell r="H12">
            <v>117.81</v>
          </cell>
        </row>
        <row r="13">
          <cell r="B13" t="str">
            <v>Mano de Obra</v>
          </cell>
        </row>
        <row r="14">
          <cell r="B14" t="str">
            <v>M. O.1014A-1 [1] Vaciado de Hormigón Industrial</v>
          </cell>
          <cell r="C14">
            <v>1</v>
          </cell>
          <cell r="D14">
            <v>0</v>
          </cell>
          <cell r="E14" t="str">
            <v>m³</v>
          </cell>
          <cell r="F14">
            <v>491.64407094362468</v>
          </cell>
          <cell r="G14">
            <v>0</v>
          </cell>
          <cell r="H14">
            <v>491.64</v>
          </cell>
        </row>
        <row r="15">
          <cell r="B15" t="str">
            <v>M. O.1077-9 [9] Coloc. acero normal</v>
          </cell>
          <cell r="C15">
            <v>1.5189999999999999</v>
          </cell>
          <cell r="D15">
            <v>5.3324555628703217E-2</v>
          </cell>
          <cell r="E15" t="str">
            <v>qq</v>
          </cell>
          <cell r="F15">
            <v>321.74313473582782</v>
          </cell>
          <cell r="G15">
            <v>0</v>
          </cell>
          <cell r="H15">
            <v>514.79</v>
          </cell>
        </row>
        <row r="16">
          <cell r="B16" t="str">
            <v>Servicios, Herramientas y Equipos</v>
          </cell>
        </row>
        <row r="17">
          <cell r="B17" t="str">
            <v>Calzos para Acero</v>
          </cell>
          <cell r="C17">
            <v>1.5189999999999999</v>
          </cell>
          <cell r="D17">
            <v>5.3324555628703217E-2</v>
          </cell>
          <cell r="E17" t="str">
            <v>QQ</v>
          </cell>
          <cell r="F17">
            <v>3</v>
          </cell>
          <cell r="G17">
            <v>0.54</v>
          </cell>
          <cell r="H17">
            <v>5.66</v>
          </cell>
        </row>
        <row r="18">
          <cell r="A18">
            <v>1</v>
          </cell>
          <cell r="B18" t="str">
            <v xml:space="preserve">Zapata Z1 [ 1.00 x 1.00 x 0.30 ] m - f'c 210 kg/cm2 @ 28d - AsInf Ø1/2'' @ 0.20 m AD + AsSup Ø1/2'' @ 0.25 m AD </v>
          </cell>
          <cell r="C18">
            <v>1</v>
          </cell>
          <cell r="E18" t="str">
            <v>m3</v>
          </cell>
          <cell r="I18">
            <v>10477.39</v>
          </cell>
        </row>
        <row r="20">
          <cell r="A20">
            <v>2</v>
          </cell>
          <cell r="B20" t="str">
            <v>Análisis de Precio Unitario de 1.00 m3 de Zapata Zesc [ 0.60 x 1.60 x 0.30 ] m - f'c 210 kg/cm2 @ 28d - As 4 Ø1/2'' - Est Ø1/2''@ 0.20 m:</v>
          </cell>
        </row>
        <row r="21">
          <cell r="B21" t="str">
            <v>Materiales</v>
          </cell>
        </row>
        <row r="22">
          <cell r="B22" t="str">
            <v>Hormigón Industrial f'c 240 kg/cm² @ 28d</v>
          </cell>
          <cell r="C22">
            <v>1</v>
          </cell>
          <cell r="D22">
            <v>5.0000000000000044E-2</v>
          </cell>
          <cell r="E22" t="str">
            <v>m3</v>
          </cell>
          <cell r="F22">
            <v>4703.3898305084749</v>
          </cell>
          <cell r="G22">
            <v>846.61</v>
          </cell>
          <cell r="H22">
            <v>5827.5</v>
          </cell>
        </row>
        <row r="23">
          <cell r="B23" t="str">
            <v>Acero ø3/8''</v>
          </cell>
          <cell r="C23">
            <v>0.32</v>
          </cell>
          <cell r="D23">
            <v>0.25000000000000006</v>
          </cell>
          <cell r="E23" t="str">
            <v>QQ</v>
          </cell>
          <cell r="F23">
            <v>1864.4067796610161</v>
          </cell>
          <cell r="G23">
            <v>335.59</v>
          </cell>
          <cell r="H23">
            <v>880</v>
          </cell>
        </row>
        <row r="24">
          <cell r="B24" t="str">
            <v>Acero ø1/2''</v>
          </cell>
          <cell r="C24">
            <v>0.53400000000000003</v>
          </cell>
          <cell r="D24">
            <v>0.12359550561797764</v>
          </cell>
          <cell r="E24" t="str">
            <v>QQ</v>
          </cell>
          <cell r="F24">
            <v>1864.4067796610161</v>
          </cell>
          <cell r="G24">
            <v>335.59</v>
          </cell>
          <cell r="H24">
            <v>1320</v>
          </cell>
        </row>
        <row r="25">
          <cell r="B25" t="str">
            <v>Acero ø3/4''</v>
          </cell>
          <cell r="C25">
            <v>0</v>
          </cell>
          <cell r="D25">
            <v>0</v>
          </cell>
          <cell r="E25" t="str">
            <v>QQ</v>
          </cell>
          <cell r="F25">
            <v>1864.4067796610161</v>
          </cell>
          <cell r="G25">
            <v>335.59</v>
          </cell>
          <cell r="H25">
            <v>0</v>
          </cell>
        </row>
        <row r="26">
          <cell r="B26" t="str">
            <v>Acero ø1''</v>
          </cell>
          <cell r="C26">
            <v>0</v>
          </cell>
          <cell r="D26">
            <v>0</v>
          </cell>
          <cell r="E26" t="str">
            <v>QQ</v>
          </cell>
          <cell r="F26">
            <v>1864.4067796610161</v>
          </cell>
          <cell r="G26">
            <v>335.59</v>
          </cell>
          <cell r="H26">
            <v>0</v>
          </cell>
        </row>
        <row r="27">
          <cell r="B27" t="str">
            <v xml:space="preserve">Alambre No.18 </v>
          </cell>
          <cell r="C27">
            <v>1.7080000000000002</v>
          </cell>
          <cell r="D27">
            <v>5.3864168618266893E-2</v>
          </cell>
          <cell r="E27" t="str">
            <v xml:space="preserve"> Lbs </v>
          </cell>
          <cell r="F27">
            <v>32.203389830508478</v>
          </cell>
          <cell r="G27">
            <v>5.8</v>
          </cell>
          <cell r="H27">
            <v>68.41</v>
          </cell>
        </row>
        <row r="28">
          <cell r="B28" t="str">
            <v>Mano de Obra</v>
          </cell>
        </row>
        <row r="29">
          <cell r="B29" t="str">
            <v>M. O.1014A-1 [1] Vaciado de Hormigón Industrial</v>
          </cell>
          <cell r="C29">
            <v>1</v>
          </cell>
          <cell r="D29">
            <v>0</v>
          </cell>
          <cell r="E29" t="str">
            <v>m³</v>
          </cell>
          <cell r="F29">
            <v>491.64407094362468</v>
          </cell>
          <cell r="G29">
            <v>0</v>
          </cell>
          <cell r="H29">
            <v>491.64</v>
          </cell>
        </row>
        <row r="30">
          <cell r="B30" t="str">
            <v>M. O.1077-9 [9] Coloc. acero normal</v>
          </cell>
          <cell r="C30">
            <v>0.85400000000000009</v>
          </cell>
          <cell r="D30">
            <v>5.3864168618266893E-2</v>
          </cell>
          <cell r="E30" t="str">
            <v>qq</v>
          </cell>
          <cell r="F30">
            <v>321.74313473582782</v>
          </cell>
          <cell r="G30">
            <v>0</v>
          </cell>
          <cell r="H30">
            <v>289.57</v>
          </cell>
        </row>
        <row r="31">
          <cell r="B31" t="str">
            <v>Servicios, Herramientas y Equipos</v>
          </cell>
        </row>
        <row r="32">
          <cell r="B32" t="str">
            <v>Calzos para Acero</v>
          </cell>
          <cell r="C32">
            <v>0.85400000000000009</v>
          </cell>
          <cell r="D32">
            <v>5.3864168618266893E-2</v>
          </cell>
          <cell r="E32" t="str">
            <v>QQ</v>
          </cell>
          <cell r="F32">
            <v>3</v>
          </cell>
          <cell r="G32">
            <v>0.54</v>
          </cell>
          <cell r="H32">
            <v>3.19</v>
          </cell>
        </row>
        <row r="33">
          <cell r="A33">
            <v>2</v>
          </cell>
          <cell r="B33" t="str">
            <v>Zapata Zesc [ 0.60 x 1.60 x 0.30 ] m - f'c 210 kg/cm2 @ 28d - As 4 Ø1/2'' - Est Ø1/2''@ 0.20 m</v>
          </cell>
          <cell r="C33">
            <v>1</v>
          </cell>
          <cell r="E33" t="str">
            <v>m3</v>
          </cell>
          <cell r="I33">
            <v>8880.31</v>
          </cell>
        </row>
        <row r="35">
          <cell r="A35">
            <v>3</v>
          </cell>
          <cell r="B35" t="str">
            <v>Análisis de Precio Unitario de 1.00 m3 de Columna C1 [ 0.25 x 0.25 x 0.90 ] m - f'c 210 kg/cm2 @ 28d - 4 Ø1/2'' + 2 Est. Ø 3/8'' @ 0.10 m:</v>
          </cell>
        </row>
        <row r="36">
          <cell r="B36" t="str">
            <v>Materiales</v>
          </cell>
        </row>
        <row r="37">
          <cell r="B37" t="str">
            <v>Hormigón Industrial f'c 240 kg/cm² @ 28d</v>
          </cell>
          <cell r="C37">
            <v>1</v>
          </cell>
          <cell r="D37">
            <v>5.0000000000000044E-2</v>
          </cell>
          <cell r="E37" t="str">
            <v>m3</v>
          </cell>
          <cell r="F37">
            <v>4703.3898305084749</v>
          </cell>
          <cell r="G37">
            <v>846.61</v>
          </cell>
          <cell r="H37">
            <v>5827.5</v>
          </cell>
        </row>
        <row r="38">
          <cell r="B38" t="str">
            <v>Acero ø3/8''</v>
          </cell>
          <cell r="C38">
            <v>0</v>
          </cell>
          <cell r="D38">
            <v>0</v>
          </cell>
          <cell r="E38" t="str">
            <v>QQ</v>
          </cell>
          <cell r="F38">
            <v>1864.4067796610161</v>
          </cell>
          <cell r="G38">
            <v>335.59</v>
          </cell>
          <cell r="H38">
            <v>0</v>
          </cell>
        </row>
        <row r="39">
          <cell r="B39" t="str">
            <v>Acero ø1/2''</v>
          </cell>
          <cell r="C39">
            <v>0</v>
          </cell>
          <cell r="D39">
            <v>0</v>
          </cell>
          <cell r="E39" t="str">
            <v>QQ</v>
          </cell>
          <cell r="F39">
            <v>1864.4067796610161</v>
          </cell>
          <cell r="G39">
            <v>335.59</v>
          </cell>
          <cell r="H39">
            <v>0</v>
          </cell>
        </row>
        <row r="40">
          <cell r="B40" t="str">
            <v>Acero ø3/4''</v>
          </cell>
          <cell r="C40">
            <v>2.234</v>
          </cell>
          <cell r="D40">
            <v>2.9543419874664405E-2</v>
          </cell>
          <cell r="E40" t="str">
            <v>QQ</v>
          </cell>
          <cell r="F40">
            <v>1864.4067796610161</v>
          </cell>
          <cell r="G40">
            <v>335.59</v>
          </cell>
          <cell r="H40">
            <v>5059.99</v>
          </cell>
        </row>
        <row r="41">
          <cell r="B41" t="str">
            <v>Acero ø1''</v>
          </cell>
          <cell r="C41">
            <v>0</v>
          </cell>
          <cell r="D41">
            <v>0</v>
          </cell>
          <cell r="E41" t="str">
            <v>QQ</v>
          </cell>
          <cell r="F41">
            <v>1864.4067796610161</v>
          </cell>
          <cell r="G41">
            <v>335.59</v>
          </cell>
          <cell r="H41">
            <v>0</v>
          </cell>
        </row>
        <row r="42">
          <cell r="B42" t="str">
            <v xml:space="preserve">Alambre No.18 </v>
          </cell>
          <cell r="C42">
            <v>4.468</v>
          </cell>
          <cell r="D42">
            <v>7.162041181736801E-3</v>
          </cell>
          <cell r="E42" t="str">
            <v xml:space="preserve"> Lbs </v>
          </cell>
          <cell r="F42">
            <v>32.203389830508478</v>
          </cell>
          <cell r="G42">
            <v>5.8</v>
          </cell>
          <cell r="H42">
            <v>171.02</v>
          </cell>
        </row>
        <row r="43">
          <cell r="B43" t="str">
            <v>Mano de Obra</v>
          </cell>
        </row>
        <row r="44">
          <cell r="B44" t="str">
            <v>M. O.1014A-1 [1] Vaciado de Hormigón Industrial</v>
          </cell>
          <cell r="C44">
            <v>1</v>
          </cell>
          <cell r="D44">
            <v>0</v>
          </cell>
          <cell r="E44" t="str">
            <v>m³</v>
          </cell>
          <cell r="F44">
            <v>491.64407094362468</v>
          </cell>
          <cell r="G44">
            <v>0</v>
          </cell>
          <cell r="H44">
            <v>491.64</v>
          </cell>
        </row>
        <row r="45">
          <cell r="B45" t="str">
            <v>M. O.1077-9 [9] Coloc. acero normal</v>
          </cell>
          <cell r="C45">
            <v>2.234</v>
          </cell>
          <cell r="D45">
            <v>2.9543419874664405E-2</v>
          </cell>
          <cell r="E45" t="str">
            <v>qq</v>
          </cell>
          <cell r="F45">
            <v>321.74313473582782</v>
          </cell>
          <cell r="G45">
            <v>0</v>
          </cell>
          <cell r="H45">
            <v>740.01</v>
          </cell>
        </row>
        <row r="46">
          <cell r="B46" t="str">
            <v>Servicios, Herramientas y Equipos</v>
          </cell>
        </row>
        <row r="47">
          <cell r="B47" t="str">
            <v>Calzos para Acero</v>
          </cell>
          <cell r="C47">
            <v>2.234</v>
          </cell>
          <cell r="D47">
            <v>2.9543419874664405E-2</v>
          </cell>
          <cell r="E47" t="str">
            <v>QQ</v>
          </cell>
          <cell r="F47">
            <v>3</v>
          </cell>
          <cell r="G47">
            <v>0.54</v>
          </cell>
          <cell r="H47">
            <v>8.14</v>
          </cell>
        </row>
        <row r="48">
          <cell r="A48">
            <v>3</v>
          </cell>
          <cell r="B48" t="str">
            <v>Columna C1 [ 0.25 x 0.25 x 0.90 ] m - f'c 210 kg/cm2 @ 28d - 4 Ø1/2'' + 2 Est. Ø 3/8'' @ 0.10 m</v>
          </cell>
          <cell r="C48">
            <v>1</v>
          </cell>
          <cell r="E48" t="str">
            <v>m3</v>
          </cell>
          <cell r="I48">
            <v>12298.3</v>
          </cell>
        </row>
        <row r="50">
          <cell r="A50">
            <v>4</v>
          </cell>
          <cell r="B50" t="str">
            <v>Análisis de Precio Unitario de 1.00 m3 de Viga VR [ 0.20 x 0.15 x 32.18 ] m - f'c 210 kg/cm2 @ 28d - 4 Ø3/4'' + 2 Est. Ø 3/8'' @ 0.10 | 0.20 | 0.10 m:</v>
          </cell>
        </row>
        <row r="51">
          <cell r="B51" t="str">
            <v>Materiales</v>
          </cell>
        </row>
        <row r="52">
          <cell r="B52" t="str">
            <v>Hormigón Industrial f'c 240 kg/cm² @ 28d</v>
          </cell>
          <cell r="C52">
            <v>1</v>
          </cell>
          <cell r="D52">
            <v>5.0000000000000044E-2</v>
          </cell>
          <cell r="E52" t="str">
            <v>m3</v>
          </cell>
          <cell r="F52">
            <v>4703.3898305084749</v>
          </cell>
          <cell r="G52">
            <v>846.61</v>
          </cell>
          <cell r="H52">
            <v>5827.5</v>
          </cell>
        </row>
        <row r="53">
          <cell r="B53" t="str">
            <v>Acero ø3/8''</v>
          </cell>
          <cell r="C53">
            <v>1.0940000000000001</v>
          </cell>
          <cell r="D53">
            <v>5.4844606946983588E-3</v>
          </cell>
          <cell r="E53" t="str">
            <v>QQ</v>
          </cell>
          <cell r="F53">
            <v>1864.4067796610161</v>
          </cell>
          <cell r="G53">
            <v>335.59</v>
          </cell>
          <cell r="H53">
            <v>2420</v>
          </cell>
        </row>
        <row r="54">
          <cell r="B54" t="str">
            <v>Acero ø1/2''</v>
          </cell>
          <cell r="C54">
            <v>2.956</v>
          </cell>
          <cell r="D54">
            <v>1.4884979702300419E-2</v>
          </cell>
          <cell r="E54" t="str">
            <v>QQ</v>
          </cell>
          <cell r="F54">
            <v>1864.4067796610161</v>
          </cell>
          <cell r="G54">
            <v>335.59</v>
          </cell>
          <cell r="H54">
            <v>6599.99</v>
          </cell>
        </row>
        <row r="55">
          <cell r="B55" t="str">
            <v>Acero ø3/4''</v>
          </cell>
          <cell r="C55">
            <v>0</v>
          </cell>
          <cell r="D55">
            <v>0</v>
          </cell>
          <cell r="E55" t="str">
            <v>QQ</v>
          </cell>
          <cell r="F55">
            <v>1864.4067796610161</v>
          </cell>
          <cell r="G55">
            <v>335.59</v>
          </cell>
          <cell r="H55">
            <v>0</v>
          </cell>
        </row>
        <row r="56">
          <cell r="B56" t="str">
            <v>Acero ø1''</v>
          </cell>
          <cell r="C56">
            <v>0</v>
          </cell>
          <cell r="D56">
            <v>0</v>
          </cell>
          <cell r="E56" t="str">
            <v>QQ</v>
          </cell>
          <cell r="F56">
            <v>1864.4067796610161</v>
          </cell>
          <cell r="G56">
            <v>335.59</v>
          </cell>
          <cell r="H56">
            <v>0</v>
          </cell>
        </row>
        <row r="57">
          <cell r="B57" t="str">
            <v xml:space="preserve">Alambre No.18 </v>
          </cell>
          <cell r="C57">
            <v>8.1</v>
          </cell>
          <cell r="D57">
            <v>0</v>
          </cell>
          <cell r="E57" t="str">
            <v xml:space="preserve"> Lbs </v>
          </cell>
          <cell r="F57">
            <v>32.203389830508478</v>
          </cell>
          <cell r="G57">
            <v>5.8</v>
          </cell>
          <cell r="H57">
            <v>307.83</v>
          </cell>
        </row>
        <row r="58">
          <cell r="B58" t="str">
            <v>Mano de Obra</v>
          </cell>
        </row>
        <row r="59">
          <cell r="B59" t="str">
            <v>M. O.1014A-1 [1] Vaciado de Hormigón Industrial</v>
          </cell>
          <cell r="C59">
            <v>1</v>
          </cell>
          <cell r="D59">
            <v>0</v>
          </cell>
          <cell r="E59" t="str">
            <v>m³</v>
          </cell>
          <cell r="F59">
            <v>491.64407094362468</v>
          </cell>
          <cell r="G59">
            <v>0</v>
          </cell>
          <cell r="H59">
            <v>491.64</v>
          </cell>
        </row>
        <row r="60">
          <cell r="B60" t="str">
            <v>M. O.1077-9 [9] Coloc. acero normal</v>
          </cell>
          <cell r="C60">
            <v>4.05</v>
          </cell>
          <cell r="D60">
            <v>1.2345679012345855E-2</v>
          </cell>
          <cell r="E60" t="str">
            <v>qq</v>
          </cell>
          <cell r="F60">
            <v>321.74313473582782</v>
          </cell>
          <cell r="G60">
            <v>0</v>
          </cell>
          <cell r="H60">
            <v>1319.15</v>
          </cell>
        </row>
        <row r="61">
          <cell r="B61" t="str">
            <v>Servicios, Herramientas y Equipos</v>
          </cell>
        </row>
        <row r="62">
          <cell r="B62" t="str">
            <v>Calzos para Acero</v>
          </cell>
          <cell r="C62">
            <v>4.05</v>
          </cell>
          <cell r="D62">
            <v>1.2345679012345855E-2</v>
          </cell>
          <cell r="E62" t="str">
            <v>QQ</v>
          </cell>
          <cell r="F62">
            <v>3</v>
          </cell>
          <cell r="G62">
            <v>0.54</v>
          </cell>
          <cell r="H62">
            <v>14.51</v>
          </cell>
        </row>
        <row r="63">
          <cell r="A63">
            <v>4</v>
          </cell>
          <cell r="B63" t="str">
            <v>Viga VR [ 0.20 x 0.15 x 32.18 ] m - f'c 210 kg/cm2 @ 28d - 4 Ø3/4'' + 2 Est. Ø 3/8'' @ 0.10 | 0.20 | 0.10 m</v>
          </cell>
          <cell r="C63">
            <v>1</v>
          </cell>
          <cell r="E63" t="str">
            <v>m3</v>
          </cell>
          <cell r="I63">
            <v>16980.62</v>
          </cell>
        </row>
        <row r="65">
          <cell r="A65">
            <v>5</v>
          </cell>
          <cell r="B65" t="str">
            <v>Análisis de Precio Unitario de 1.00 m3 de Losa CAF L1 [ 11.98 x 2.84 x 0.10 ] m - f'c 210 kg/cm2 @ 28d - Malla Electrosoldada D2.7 x D 2.7 - 150 x 150:</v>
          </cell>
        </row>
        <row r="66">
          <cell r="B66" t="str">
            <v>Materiales</v>
          </cell>
        </row>
        <row r="67">
          <cell r="B67" t="str">
            <v>Hormigón Industrial f'c 240 kg/cm² @ 28d</v>
          </cell>
          <cell r="C67">
            <v>1</v>
          </cell>
          <cell r="D67">
            <v>5.0000000000000044E-2</v>
          </cell>
          <cell r="E67" t="str">
            <v>m3</v>
          </cell>
          <cell r="F67">
            <v>4703.3898305084749</v>
          </cell>
          <cell r="G67">
            <v>846.61</v>
          </cell>
          <cell r="H67">
            <v>5827.5</v>
          </cell>
        </row>
        <row r="68">
          <cell r="B68" t="str">
            <v xml:space="preserve">Acero malla (D2.7 x D2.7, 150 x 150,Rollo 2.40 x 40.00 m., 3.90 qq) </v>
          </cell>
          <cell r="C68">
            <v>0.10416666666666667</v>
          </cell>
          <cell r="D68">
            <v>5.599999999999996E-2</v>
          </cell>
          <cell r="E68" t="str">
            <v xml:space="preserve"> Rollo </v>
          </cell>
          <cell r="F68">
            <v>6991.7627118644077</v>
          </cell>
          <cell r="G68">
            <v>1258.52</v>
          </cell>
          <cell r="H68">
            <v>907.53</v>
          </cell>
        </row>
        <row r="69">
          <cell r="B69" t="str">
            <v>Acero ø3/8''</v>
          </cell>
          <cell r="C69">
            <v>5.8000000000000003E-2</v>
          </cell>
          <cell r="D69">
            <v>3.4482758620689564E-2</v>
          </cell>
          <cell r="E69" t="str">
            <v>QQ</v>
          </cell>
          <cell r="F69">
            <v>1864.4067796610161</v>
          </cell>
          <cell r="G69">
            <v>335.59</v>
          </cell>
          <cell r="H69">
            <v>132</v>
          </cell>
        </row>
        <row r="70">
          <cell r="B70" t="str">
            <v>Acero ø1/2''</v>
          </cell>
          <cell r="C70">
            <v>0</v>
          </cell>
          <cell r="D70">
            <v>0</v>
          </cell>
          <cell r="E70" t="str">
            <v>QQ</v>
          </cell>
          <cell r="F70">
            <v>1864.4067796610161</v>
          </cell>
          <cell r="G70">
            <v>335.59</v>
          </cell>
          <cell r="H70">
            <v>0</v>
          </cell>
        </row>
        <row r="71">
          <cell r="B71" t="str">
            <v>Acero ø3/4''</v>
          </cell>
          <cell r="C71">
            <v>0</v>
          </cell>
          <cell r="D71">
            <v>0</v>
          </cell>
          <cell r="E71" t="str">
            <v>QQ</v>
          </cell>
          <cell r="F71">
            <v>1864.4067796610161</v>
          </cell>
          <cell r="G71">
            <v>335.59</v>
          </cell>
          <cell r="H71">
            <v>0</v>
          </cell>
        </row>
        <row r="72">
          <cell r="B72" t="str">
            <v>Acero ø1''</v>
          </cell>
          <cell r="C72">
            <v>0</v>
          </cell>
          <cell r="D72">
            <v>0</v>
          </cell>
          <cell r="E72" t="str">
            <v>QQ</v>
          </cell>
          <cell r="F72">
            <v>1864.4067796610161</v>
          </cell>
          <cell r="G72">
            <v>335.59</v>
          </cell>
          <cell r="H72">
            <v>0</v>
          </cell>
        </row>
        <row r="73">
          <cell r="B73" t="str">
            <v xml:space="preserve">Alambre No.18 </v>
          </cell>
          <cell r="C73">
            <v>0.11600000000000001</v>
          </cell>
          <cell r="D73">
            <v>3.4482758620689564E-2</v>
          </cell>
          <cell r="E73" t="str">
            <v xml:space="preserve"> Lbs </v>
          </cell>
          <cell r="F73">
            <v>32.203389830508478</v>
          </cell>
          <cell r="G73">
            <v>5.8</v>
          </cell>
          <cell r="H73">
            <v>4.5599999999999996</v>
          </cell>
        </row>
        <row r="74">
          <cell r="B74" t="str">
            <v>Mano de Obra</v>
          </cell>
        </row>
        <row r="75">
          <cell r="B75" t="str">
            <v>M. O.1014A-1 [1] Vaciado de Hormigón Industrial</v>
          </cell>
          <cell r="C75">
            <v>1</v>
          </cell>
          <cell r="D75">
            <v>0</v>
          </cell>
          <cell r="E75" t="str">
            <v>m³</v>
          </cell>
          <cell r="F75">
            <v>491.64407094362468</v>
          </cell>
          <cell r="G75">
            <v>0</v>
          </cell>
          <cell r="H75">
            <v>491.64</v>
          </cell>
        </row>
        <row r="76">
          <cell r="B76" t="str">
            <v>M. O.1077-9 [9] Coloc. acero normal</v>
          </cell>
          <cell r="C76">
            <v>0.46425</v>
          </cell>
          <cell r="D76">
            <v>7.7005923532579443E-2</v>
          </cell>
          <cell r="E76" t="str">
            <v>qq</v>
          </cell>
          <cell r="F76">
            <v>321.74313473582782</v>
          </cell>
          <cell r="G76">
            <v>0</v>
          </cell>
          <cell r="H76">
            <v>160.87</v>
          </cell>
        </row>
        <row r="77">
          <cell r="B77" t="str">
            <v>Servicios, Herramientas y Equipos</v>
          </cell>
        </row>
        <row r="78">
          <cell r="B78" t="str">
            <v>Calzos para Acero</v>
          </cell>
          <cell r="C78">
            <v>5.8000000000000003E-2</v>
          </cell>
          <cell r="D78">
            <v>3.4482758620689564E-2</v>
          </cell>
          <cell r="E78" t="str">
            <v>QQ</v>
          </cell>
          <cell r="F78">
            <v>3</v>
          </cell>
          <cell r="G78">
            <v>0.54</v>
          </cell>
          <cell r="H78">
            <v>0.21</v>
          </cell>
        </row>
        <row r="79">
          <cell r="A79">
            <v>5</v>
          </cell>
          <cell r="B79" t="str">
            <v>Losa CAF L1 [ 11.98 x 2.84 x 0.10 ] m - f'c 210 kg/cm2 @ 28d - Malla Electrosoldada D2.7 x D 2.7 - 150 x 150</v>
          </cell>
          <cell r="C79">
            <v>1</v>
          </cell>
          <cell r="E79" t="str">
            <v>m3</v>
          </cell>
          <cell r="I79">
            <v>7524.31</v>
          </cell>
        </row>
        <row r="81">
          <cell r="A81">
            <v>6</v>
          </cell>
          <cell r="B81" t="str">
            <v>Análisis de Precio Unitario de 1.00 m3 de Muro Arranque ESC [ 0.15 x 1.25 x 1.60 ] m - f'c 210 kg/cm2 @ 28d - Ø1/2'' @ 0.20 m AD:</v>
          </cell>
        </row>
        <row r="82">
          <cell r="B82" t="str">
            <v>Materiales</v>
          </cell>
        </row>
        <row r="83">
          <cell r="B83" t="str">
            <v>Hormigón Industrial f'c 240 kg/cm² @ 28d</v>
          </cell>
          <cell r="C83">
            <v>1</v>
          </cell>
          <cell r="D83">
            <v>5.0000000000000044E-2</v>
          </cell>
          <cell r="E83" t="str">
            <v>m3</v>
          </cell>
          <cell r="F83">
            <v>4703.3898305084749</v>
          </cell>
          <cell r="G83">
            <v>846.61</v>
          </cell>
          <cell r="H83">
            <v>5827.5</v>
          </cell>
        </row>
        <row r="84">
          <cell r="B84" t="str">
            <v>Acero ø3/8''</v>
          </cell>
          <cell r="C84">
            <v>0</v>
          </cell>
          <cell r="D84">
            <v>0</v>
          </cell>
          <cell r="E84" t="str">
            <v>QQ</v>
          </cell>
          <cell r="F84">
            <v>1864.4067796610161</v>
          </cell>
          <cell r="G84">
            <v>335.59</v>
          </cell>
          <cell r="H84">
            <v>0</v>
          </cell>
        </row>
        <row r="85">
          <cell r="B85" t="str">
            <v>Acero ø1/2''</v>
          </cell>
          <cell r="C85">
            <v>3.18</v>
          </cell>
          <cell r="D85">
            <v>6.2893081761006345E-3</v>
          </cell>
          <cell r="E85" t="str">
            <v>QQ</v>
          </cell>
          <cell r="F85">
            <v>1864.4067796610161</v>
          </cell>
          <cell r="G85">
            <v>335.59</v>
          </cell>
          <cell r="H85">
            <v>7039.99</v>
          </cell>
        </row>
        <row r="86">
          <cell r="B86" t="str">
            <v>Acero ø3/4''</v>
          </cell>
          <cell r="C86">
            <v>0</v>
          </cell>
          <cell r="D86">
            <v>0</v>
          </cell>
          <cell r="E86" t="str">
            <v>QQ</v>
          </cell>
          <cell r="F86">
            <v>1864.4067796610161</v>
          </cell>
          <cell r="G86">
            <v>335.59</v>
          </cell>
          <cell r="H86">
            <v>0</v>
          </cell>
        </row>
        <row r="87">
          <cell r="B87" t="str">
            <v>Acero ø1''</v>
          </cell>
          <cell r="C87">
            <v>0</v>
          </cell>
          <cell r="D87">
            <v>0</v>
          </cell>
          <cell r="E87" t="str">
            <v>QQ</v>
          </cell>
          <cell r="F87">
            <v>1864.4067796610161</v>
          </cell>
          <cell r="G87">
            <v>335.59</v>
          </cell>
          <cell r="H87">
            <v>0</v>
          </cell>
        </row>
        <row r="88">
          <cell r="B88" t="str">
            <v xml:space="preserve">Alambre No.18 </v>
          </cell>
          <cell r="C88">
            <v>6.36</v>
          </cell>
          <cell r="D88">
            <v>6.2893081761006345E-3</v>
          </cell>
          <cell r="E88" t="str">
            <v xml:space="preserve"> Lbs </v>
          </cell>
          <cell r="F88">
            <v>32.203389830508478</v>
          </cell>
          <cell r="G88">
            <v>5.8</v>
          </cell>
          <cell r="H88">
            <v>243.22</v>
          </cell>
        </row>
        <row r="89">
          <cell r="B89" t="str">
            <v>Mano de Obra</v>
          </cell>
        </row>
        <row r="90">
          <cell r="B90" t="str">
            <v>M. O.1014A-1 [1] Vaciado de Hormigón Industrial</v>
          </cell>
          <cell r="C90">
            <v>1</v>
          </cell>
          <cell r="D90">
            <v>0</v>
          </cell>
          <cell r="E90" t="str">
            <v>m³</v>
          </cell>
          <cell r="F90">
            <v>491.64407094362468</v>
          </cell>
          <cell r="G90">
            <v>0</v>
          </cell>
          <cell r="H90">
            <v>491.64</v>
          </cell>
        </row>
        <row r="91">
          <cell r="B91" t="str">
            <v>M. O.1077-9 [9] Coloc. acero normal</v>
          </cell>
          <cell r="C91">
            <v>3.18</v>
          </cell>
          <cell r="D91">
            <v>6.2893081761006345E-3</v>
          </cell>
          <cell r="E91" t="str">
            <v>qq</v>
          </cell>
          <cell r="F91">
            <v>321.74313473582782</v>
          </cell>
          <cell r="G91">
            <v>0</v>
          </cell>
          <cell r="H91">
            <v>1029.58</v>
          </cell>
        </row>
        <row r="92">
          <cell r="B92" t="str">
            <v>Servicios, Herramientas y Equipos</v>
          </cell>
        </row>
        <row r="93">
          <cell r="B93" t="str">
            <v>Enc. &amp; Desenc. Muro [ t= 0.15 ] m</v>
          </cell>
          <cell r="C93">
            <v>3.18</v>
          </cell>
          <cell r="D93">
            <v>6.2893081761006345E-3</v>
          </cell>
          <cell r="E93" t="str">
            <v>m2</v>
          </cell>
          <cell r="F93">
            <v>294.06779661016952</v>
          </cell>
          <cell r="G93">
            <v>52.93</v>
          </cell>
          <cell r="H93">
            <v>1110.3900000000001</v>
          </cell>
        </row>
        <row r="94">
          <cell r="A94">
            <v>6</v>
          </cell>
          <cell r="B94" t="str">
            <v>Muro Arranque ESC [ 0.15 x 1.25 x 1.60 ] m - f'c 210 kg/cm2 @ 28d - Ø1/2'' @ 0.20 m AD</v>
          </cell>
          <cell r="C94">
            <v>1</v>
          </cell>
          <cell r="E94" t="str">
            <v>m3</v>
          </cell>
          <cell r="I94">
            <v>15742.32</v>
          </cell>
        </row>
        <row r="96">
          <cell r="A96">
            <v>7</v>
          </cell>
          <cell r="B96" t="str">
            <v>Análisis de Precio Unitario de 1.00 m3 de Rampa ESC [ 1.60 x 0.15 x 1.70 ] m - f'c 210 kg/cm2 @ 28d - Ø1/2'' @ 0.20 m AD:</v>
          </cell>
        </row>
        <row r="97">
          <cell r="B97" t="str">
            <v>Materiales</v>
          </cell>
        </row>
        <row r="98">
          <cell r="B98" t="str">
            <v>Hormigón Industrial f'c 240 kg/cm² @ 28d</v>
          </cell>
          <cell r="C98">
            <v>1</v>
          </cell>
          <cell r="D98">
            <v>5.0000000000000044E-2</v>
          </cell>
          <cell r="E98" t="str">
            <v>m3</v>
          </cell>
          <cell r="F98">
            <v>4703.3898305084749</v>
          </cell>
          <cell r="G98">
            <v>846.61</v>
          </cell>
          <cell r="H98">
            <v>5827.5</v>
          </cell>
        </row>
        <row r="99">
          <cell r="B99" t="str">
            <v>Acero ø3/8''</v>
          </cell>
          <cell r="C99">
            <v>0</v>
          </cell>
          <cell r="D99">
            <v>0</v>
          </cell>
          <cell r="E99" t="str">
            <v>QQ</v>
          </cell>
          <cell r="F99">
            <v>1864.4067796610161</v>
          </cell>
          <cell r="G99">
            <v>335.59</v>
          </cell>
          <cell r="H99">
            <v>0</v>
          </cell>
        </row>
        <row r="100">
          <cell r="B100" t="str">
            <v>Acero ø1/2''</v>
          </cell>
          <cell r="C100">
            <v>1.651</v>
          </cell>
          <cell r="D100">
            <v>2.9678982434888038E-2</v>
          </cell>
          <cell r="E100" t="str">
            <v>QQ</v>
          </cell>
          <cell r="F100">
            <v>1864.4067796610161</v>
          </cell>
          <cell r="G100">
            <v>335.59</v>
          </cell>
          <cell r="H100">
            <v>3739.99</v>
          </cell>
        </row>
        <row r="101">
          <cell r="B101" t="str">
            <v>Acero ø3/4''</v>
          </cell>
          <cell r="C101">
            <v>0</v>
          </cell>
          <cell r="D101">
            <v>0</v>
          </cell>
          <cell r="E101" t="str">
            <v>QQ</v>
          </cell>
          <cell r="F101">
            <v>1864.4067796610161</v>
          </cell>
          <cell r="G101">
            <v>335.59</v>
          </cell>
          <cell r="H101">
            <v>0</v>
          </cell>
        </row>
        <row r="102">
          <cell r="B102" t="str">
            <v>Acero ø1''</v>
          </cell>
          <cell r="C102">
            <v>0</v>
          </cell>
          <cell r="D102">
            <v>0</v>
          </cell>
          <cell r="E102" t="str">
            <v>QQ</v>
          </cell>
          <cell r="F102">
            <v>1864.4067796610161</v>
          </cell>
          <cell r="G102">
            <v>335.59</v>
          </cell>
          <cell r="H102">
            <v>0</v>
          </cell>
        </row>
        <row r="103">
          <cell r="B103" t="str">
            <v xml:space="preserve">Alambre No.18 </v>
          </cell>
          <cell r="C103">
            <v>3.302</v>
          </cell>
          <cell r="D103">
            <v>2.9678982434888038E-2</v>
          </cell>
          <cell r="E103" t="str">
            <v xml:space="preserve"> Lbs </v>
          </cell>
          <cell r="F103">
            <v>32.203389830508478</v>
          </cell>
          <cell r="G103">
            <v>5.8</v>
          </cell>
          <cell r="H103">
            <v>129.21</v>
          </cell>
        </row>
        <row r="104">
          <cell r="B104" t="str">
            <v>Mano de Obra</v>
          </cell>
        </row>
        <row r="105">
          <cell r="B105" t="str">
            <v>M. O.1014A-1 [1] Vaciado de Hormigón Industrial</v>
          </cell>
          <cell r="C105">
            <v>1</v>
          </cell>
          <cell r="D105">
            <v>0</v>
          </cell>
          <cell r="E105" t="str">
            <v>m³</v>
          </cell>
          <cell r="F105">
            <v>491.64407094362468</v>
          </cell>
          <cell r="G105">
            <v>0</v>
          </cell>
          <cell r="H105">
            <v>491.64</v>
          </cell>
        </row>
        <row r="106">
          <cell r="B106" t="str">
            <v>M. O.1077-9 [9] Coloc. acero normal</v>
          </cell>
          <cell r="C106">
            <v>1.651</v>
          </cell>
          <cell r="D106">
            <v>2.9678982434888038E-2</v>
          </cell>
          <cell r="E106" t="str">
            <v>qq</v>
          </cell>
          <cell r="F106">
            <v>321.74313473582782</v>
          </cell>
          <cell r="G106">
            <v>0</v>
          </cell>
          <cell r="H106">
            <v>546.96</v>
          </cell>
        </row>
        <row r="107">
          <cell r="B107" t="str">
            <v>Servicios, Herramientas y Equipos</v>
          </cell>
        </row>
        <row r="108">
          <cell r="B108" t="str">
            <v>Enc. &amp; Desenc. Tramo Escalones [1.00] m.</v>
          </cell>
          <cell r="C108">
            <v>2.0300000000000002</v>
          </cell>
          <cell r="D108">
            <v>3.4482758620689571E-2</v>
          </cell>
          <cell r="E108" t="str">
            <v>Ud</v>
          </cell>
          <cell r="F108">
            <v>42.372881355932208</v>
          </cell>
          <cell r="G108">
            <v>7.63</v>
          </cell>
          <cell r="H108">
            <v>105.01</v>
          </cell>
        </row>
        <row r="109">
          <cell r="B109" t="str">
            <v>Enc. &amp; Desenc. Tramo Rampa</v>
          </cell>
          <cell r="C109">
            <v>0.5</v>
          </cell>
          <cell r="D109">
            <v>0</v>
          </cell>
          <cell r="E109" t="str">
            <v>Ud</v>
          </cell>
          <cell r="F109">
            <v>4201.6949152542375</v>
          </cell>
          <cell r="G109">
            <v>756.31</v>
          </cell>
          <cell r="H109">
            <v>2479</v>
          </cell>
        </row>
        <row r="110">
          <cell r="A110">
            <v>7</v>
          </cell>
          <cell r="B110" t="str">
            <v>Rampa ESC [ 1.60 x 0.15 x 1.70 ] m - f'c 210 kg/cm2 @ 28d - Ø1/2'' @ 0.20 m AD</v>
          </cell>
          <cell r="C110">
            <v>1</v>
          </cell>
          <cell r="E110" t="str">
            <v>m3</v>
          </cell>
          <cell r="I110">
            <v>13319.31</v>
          </cell>
        </row>
        <row r="112">
          <cell r="A112">
            <v>8</v>
          </cell>
          <cell r="B112" t="str">
            <v>Análisis de Precio Unitario de 39.00 Ud de Combinación Especial:</v>
          </cell>
        </row>
        <row r="113">
          <cell r="B113" t="str">
            <v>Servicios, Herramientas y Equipos</v>
          </cell>
        </row>
        <row r="114">
          <cell r="B114" t="str">
            <v>Rampa ESC [ 1.60 x 0.15 x 1.70 ] m - f'c 210 kg/cm2 @ 28d - Ø1/2'' @ 0.20 m AD</v>
          </cell>
          <cell r="C114">
            <v>13</v>
          </cell>
          <cell r="D114">
            <v>7.6923076923076927E-2</v>
          </cell>
          <cell r="E114" t="str">
            <v>m3</v>
          </cell>
          <cell r="F114">
            <v>13319.31</v>
          </cell>
          <cell r="G114">
            <v>0</v>
          </cell>
          <cell r="H114">
            <v>186470.34</v>
          </cell>
        </row>
        <row r="115">
          <cell r="B115" t="str">
            <v>Rampa ESC [ 1.60 x 0.15 x 1.70 ] m - f'c 210 kg/cm2 @ 28d - Ø1/2'' @ 0.20 m AD</v>
          </cell>
          <cell r="C115">
            <v>13</v>
          </cell>
          <cell r="D115">
            <v>7.6923076923076927E-2</v>
          </cell>
          <cell r="E115" t="str">
            <v>m3</v>
          </cell>
          <cell r="F115">
            <v>13319.31</v>
          </cell>
          <cell r="G115">
            <v>0</v>
          </cell>
          <cell r="H115">
            <v>186470.34</v>
          </cell>
        </row>
        <row r="116">
          <cell r="A116">
            <v>8</v>
          </cell>
          <cell r="B116" t="str">
            <v>Combinación Especial</v>
          </cell>
          <cell r="C116">
            <v>39</v>
          </cell>
          <cell r="E116" t="str">
            <v>Ud</v>
          </cell>
          <cell r="I116">
            <v>9562.58</v>
          </cell>
        </row>
        <row r="119">
          <cell r="A119" t="str">
            <v>II</v>
          </cell>
          <cell r="B119" t="str">
            <v>Estructuras Metálicas</v>
          </cell>
          <cell r="E119">
            <v>2</v>
          </cell>
        </row>
        <row r="121">
          <cell r="A121">
            <v>9</v>
          </cell>
          <cell r="B121" t="str">
            <v>Análisis de Precio Unitario de 1.00 Ud de Escaleras C10x15.3 + Placa Base Plate 3/8 '' + Esparragos y Pernos: Perno Ø  - A325   3/4'' x 2 1/2'' ( incluye Fabricación &amp; Pintura de Taller) 4 Tramos:</v>
          </cell>
          <cell r="H121" t="str">
            <v>Terminal</v>
          </cell>
        </row>
        <row r="122">
          <cell r="B122" t="str">
            <v>Materiales</v>
          </cell>
        </row>
        <row r="123">
          <cell r="A123" t="str">
            <v>lbm</v>
          </cell>
          <cell r="B123" t="str">
            <v>Arranque</v>
          </cell>
          <cell r="I123" t="str">
            <v>perimeter</v>
          </cell>
        </row>
        <row r="124">
          <cell r="A124">
            <v>15.3</v>
          </cell>
          <cell r="B124" t="str">
            <v>C10x15.3</v>
          </cell>
          <cell r="C124">
            <v>10.104986876640419</v>
          </cell>
          <cell r="D124">
            <v>8.8571428571428662E-2</v>
          </cell>
          <cell r="E124" t="str">
            <v>pl</v>
          </cell>
          <cell r="F124">
            <v>413.1</v>
          </cell>
          <cell r="G124">
            <v>74.36</v>
          </cell>
          <cell r="H124">
            <v>5362.06</v>
          </cell>
          <cell r="I124">
            <v>2.4533333333333331</v>
          </cell>
        </row>
        <row r="125">
          <cell r="B125" t="str">
            <v>Stinger</v>
          </cell>
        </row>
        <row r="126">
          <cell r="A126">
            <v>15.3</v>
          </cell>
          <cell r="B126" t="str">
            <v>C10x15.3</v>
          </cell>
          <cell r="C126">
            <v>70.472440944881896</v>
          </cell>
          <cell r="D126">
            <v>1.3162011173184348E-2</v>
          </cell>
          <cell r="E126" t="str">
            <v>pl</v>
          </cell>
          <cell r="F126">
            <v>413.1</v>
          </cell>
          <cell r="G126">
            <v>74.36</v>
          </cell>
          <cell r="H126">
            <v>34804.639999999999</v>
          </cell>
          <cell r="I126">
            <v>2.4533333333333331</v>
          </cell>
        </row>
        <row r="127">
          <cell r="B127" t="str">
            <v>Descanso</v>
          </cell>
        </row>
        <row r="128">
          <cell r="A128">
            <v>0</v>
          </cell>
          <cell r="B128" t="str">
            <v>Tola Corrugada 3/16''</v>
          </cell>
          <cell r="C128">
            <v>3.4444513333471121</v>
          </cell>
          <cell r="D128">
            <v>0.05</v>
          </cell>
          <cell r="E128" t="str">
            <v>Plancha</v>
          </cell>
          <cell r="F128">
            <v>6131.84</v>
          </cell>
          <cell r="G128">
            <v>1103.73</v>
          </cell>
          <cell r="H128">
            <v>26168.7</v>
          </cell>
          <cell r="I128">
            <v>2</v>
          </cell>
        </row>
        <row r="129">
          <cell r="A129">
            <v>15.3</v>
          </cell>
          <cell r="B129" t="str">
            <v>C10x15.3</v>
          </cell>
          <cell r="C129">
            <v>90.157480314960637</v>
          </cell>
          <cell r="D129">
            <v>1.580786026200766E-3</v>
          </cell>
          <cell r="E129" t="str">
            <v>pl</v>
          </cell>
          <cell r="F129">
            <v>413.1</v>
          </cell>
          <cell r="G129">
            <v>74.36</v>
          </cell>
          <cell r="H129">
            <v>44017.64</v>
          </cell>
          <cell r="I129">
            <v>2.4533333333333331</v>
          </cell>
        </row>
        <row r="130">
          <cell r="B130" t="str">
            <v>Placa Base</v>
          </cell>
        </row>
        <row r="131">
          <cell r="A131">
            <v>15.3125</v>
          </cell>
          <cell r="B131" t="str">
            <v>Plate 3/8 ''</v>
          </cell>
          <cell r="C131">
            <v>5.4444444444444446</v>
          </cell>
          <cell r="D131">
            <v>0.05</v>
          </cell>
          <cell r="E131" t="str">
            <v>p2</v>
          </cell>
          <cell r="F131">
            <v>413.4375</v>
          </cell>
          <cell r="G131">
            <v>74.42</v>
          </cell>
          <cell r="H131">
            <v>2788.92</v>
          </cell>
          <cell r="I131">
            <v>288</v>
          </cell>
        </row>
        <row r="132">
          <cell r="A132">
            <v>0</v>
          </cell>
          <cell r="B132" t="str">
            <v>Anclaje HILTY Kwik Bolt TZ-55316 Ø 5/8'' x 4''</v>
          </cell>
          <cell r="C132">
            <v>40</v>
          </cell>
          <cell r="D132">
            <v>2.375000000000007E-2</v>
          </cell>
          <cell r="E132" t="str">
            <v>ud</v>
          </cell>
          <cell r="F132">
            <v>179.66</v>
          </cell>
          <cell r="G132">
            <v>32.340000000000003</v>
          </cell>
          <cell r="H132">
            <v>8681.4</v>
          </cell>
        </row>
        <row r="133">
          <cell r="B133" t="str">
            <v xml:space="preserve">Escalones </v>
          </cell>
          <cell r="C133">
            <v>32</v>
          </cell>
        </row>
        <row r="134">
          <cell r="A134">
            <v>0</v>
          </cell>
          <cell r="B134" t="str">
            <v>Tola Corrugada 3/16''</v>
          </cell>
          <cell r="C134">
            <v>6.8889026666942241</v>
          </cell>
          <cell r="D134">
            <v>1.6126999999999728E-2</v>
          </cell>
          <cell r="E134" t="str">
            <v>Plancha</v>
          </cell>
          <cell r="F134">
            <v>6131.84</v>
          </cell>
          <cell r="G134">
            <v>1103.73</v>
          </cell>
          <cell r="H134">
            <v>50648.99</v>
          </cell>
          <cell r="I134">
            <v>2</v>
          </cell>
        </row>
        <row r="135">
          <cell r="A135">
            <v>3.19</v>
          </cell>
          <cell r="B135" t="str">
            <v>L2X2X1/4</v>
          </cell>
          <cell r="C135">
            <v>31.496062992125985</v>
          </cell>
          <cell r="D135">
            <v>1.2499999999997157E-4</v>
          </cell>
          <cell r="E135" t="str">
            <v>pl</v>
          </cell>
          <cell r="F135">
            <v>86.13</v>
          </cell>
          <cell r="G135">
            <v>15.5</v>
          </cell>
          <cell r="H135">
            <v>3201.35</v>
          </cell>
          <cell r="I135">
            <v>8</v>
          </cell>
        </row>
        <row r="136">
          <cell r="A136">
            <v>0</v>
          </cell>
          <cell r="B136" t="str">
            <v>Perno Ø  - A325   3/8'' x 2 3/4''</v>
          </cell>
          <cell r="C136">
            <v>128</v>
          </cell>
          <cell r="D136">
            <v>7.8124999999995559E-4</v>
          </cell>
          <cell r="E136" t="str">
            <v>Ud</v>
          </cell>
          <cell r="F136">
            <v>31.194915254237291</v>
          </cell>
          <cell r="G136">
            <v>5.62</v>
          </cell>
          <cell r="H136">
            <v>4715.99</v>
          </cell>
        </row>
        <row r="137">
          <cell r="B137" t="str">
            <v>Esparragos y Pernos:</v>
          </cell>
        </row>
        <row r="138">
          <cell r="A138">
            <v>0</v>
          </cell>
          <cell r="B138" t="str">
            <v>Perno Ø  - A325   3/4'' x 2 1/2''</v>
          </cell>
          <cell r="C138">
            <v>32</v>
          </cell>
          <cell r="D138">
            <v>1.7187500000000133E-2</v>
          </cell>
          <cell r="E138" t="str">
            <v>Ud</v>
          </cell>
          <cell r="F138">
            <v>36.347457627118644</v>
          </cell>
          <cell r="G138">
            <v>6.54</v>
          </cell>
          <cell r="H138">
            <v>1395.99</v>
          </cell>
        </row>
        <row r="139">
          <cell r="B139" t="str">
            <v>Conexión Shear plate</v>
          </cell>
        </row>
        <row r="140">
          <cell r="A140">
            <v>4.9000000000000004</v>
          </cell>
          <cell r="B140" t="str">
            <v>L3X3X1/4</v>
          </cell>
          <cell r="C140">
            <v>6</v>
          </cell>
          <cell r="D140">
            <v>5.0000000000000121E-2</v>
          </cell>
          <cell r="E140" t="str">
            <v>pl</v>
          </cell>
          <cell r="F140">
            <v>132.30000000000001</v>
          </cell>
          <cell r="G140">
            <v>23.81</v>
          </cell>
          <cell r="H140">
            <v>983.49</v>
          </cell>
          <cell r="I140">
            <v>1</v>
          </cell>
        </row>
        <row r="141">
          <cell r="A141">
            <v>7.2</v>
          </cell>
          <cell r="B141" t="str">
            <v>L3X3X3/8</v>
          </cell>
          <cell r="C141">
            <v>8</v>
          </cell>
          <cell r="D141">
            <v>5.0000000000000044E-2</v>
          </cell>
          <cell r="E141" t="str">
            <v>pl</v>
          </cell>
          <cell r="F141">
            <v>194.4</v>
          </cell>
          <cell r="G141">
            <v>34.99</v>
          </cell>
          <cell r="H141">
            <v>1926.88</v>
          </cell>
          <cell r="I141">
            <v>1</v>
          </cell>
        </row>
        <row r="142">
          <cell r="B142" t="str">
            <v>Tornillería (para Vigas Secundarias)</v>
          </cell>
        </row>
        <row r="143">
          <cell r="A143">
            <v>0</v>
          </cell>
          <cell r="B143" t="str">
            <v>Perno Ø  - A325   3/4'' x 1 3/4''</v>
          </cell>
          <cell r="C143">
            <v>0</v>
          </cell>
          <cell r="D143">
            <v>0</v>
          </cell>
          <cell r="E143" t="str">
            <v>Ud</v>
          </cell>
          <cell r="F143">
            <v>31.194915254237291</v>
          </cell>
          <cell r="G143">
            <v>5.62</v>
          </cell>
          <cell r="H143">
            <v>0</v>
          </cell>
          <cell r="I143">
            <v>0</v>
          </cell>
        </row>
        <row r="144">
          <cell r="B144" t="str">
            <v>Perno Ø  - A325   3/4'' x 2 1/4''</v>
          </cell>
          <cell r="C144">
            <v>0</v>
          </cell>
          <cell r="D144">
            <v>0</v>
          </cell>
          <cell r="E144" t="str">
            <v>Ud</v>
          </cell>
          <cell r="F144">
            <v>33.33898305084746</v>
          </cell>
          <cell r="G144">
            <v>6</v>
          </cell>
          <cell r="H144">
            <v>0</v>
          </cell>
        </row>
        <row r="145">
          <cell r="B145" t="str">
            <v>Conectores de Cortante</v>
          </cell>
        </row>
        <row r="146">
          <cell r="A146">
            <v>0</v>
          </cell>
          <cell r="B146" t="str">
            <v>Conectores de cortantes Ø 1/2'' x 3''</v>
          </cell>
          <cell r="C146">
            <v>0</v>
          </cell>
          <cell r="D146">
            <v>0</v>
          </cell>
          <cell r="E146" t="str">
            <v>UD</v>
          </cell>
          <cell r="F146">
            <v>42.37</v>
          </cell>
          <cell r="G146">
            <v>7.63</v>
          </cell>
          <cell r="H146">
            <v>0</v>
          </cell>
          <cell r="I146">
            <v>0</v>
          </cell>
        </row>
        <row r="147">
          <cell r="B147" t="str">
            <v>Pinturas</v>
          </cell>
        </row>
        <row r="148">
          <cell r="B148" t="str">
            <v>Pintura Multi-Purpose Epoxy Haze Gray</v>
          </cell>
          <cell r="C148">
            <v>14.081034154666668</v>
          </cell>
          <cell r="D148">
            <v>1.3469071323179843E-3</v>
          </cell>
          <cell r="E148" t="str">
            <v>cub</v>
          </cell>
          <cell r="F148">
            <v>5925.0254237288136</v>
          </cell>
          <cell r="G148">
            <v>1066.5</v>
          </cell>
          <cell r="H148">
            <v>98580.51</v>
          </cell>
        </row>
        <row r="149">
          <cell r="B149" t="str">
            <v>Pintura High Gloss Urethane Gris Perla</v>
          </cell>
          <cell r="C149">
            <v>7.0405170773333339</v>
          </cell>
          <cell r="D149">
            <v>8.4486582467315618E-3</v>
          </cell>
          <cell r="E149" t="str">
            <v>Gls</v>
          </cell>
          <cell r="F149">
            <v>2154.5508474576272</v>
          </cell>
          <cell r="G149">
            <v>387.82</v>
          </cell>
          <cell r="H149">
            <v>18050.830000000002</v>
          </cell>
        </row>
        <row r="150">
          <cell r="B150" t="str">
            <v>Grout</v>
          </cell>
        </row>
        <row r="151">
          <cell r="B151" t="str">
            <v>Mortero Listo Grout 640 kg/cm²</v>
          </cell>
          <cell r="C151">
            <v>0.262193024</v>
          </cell>
          <cell r="D151">
            <v>2.8139840059207679</v>
          </cell>
          <cell r="E151" t="str">
            <v>fdas</v>
          </cell>
          <cell r="F151">
            <v>650</v>
          </cell>
          <cell r="G151">
            <v>117</v>
          </cell>
          <cell r="H151">
            <v>767</v>
          </cell>
        </row>
        <row r="152">
          <cell r="B152" t="str">
            <v>Miscelaneos</v>
          </cell>
        </row>
        <row r="153">
          <cell r="B153" t="str">
            <v>Electrodo E70XX Universal 1/8''</v>
          </cell>
          <cell r="C153">
            <v>144.15422954943134</v>
          </cell>
          <cell r="D153">
            <v>3.1751028541959672E-4</v>
          </cell>
          <cell r="E153" t="str">
            <v>Lbs</v>
          </cell>
          <cell r="F153">
            <v>98</v>
          </cell>
          <cell r="G153">
            <v>17.64</v>
          </cell>
          <cell r="H153">
            <v>16675.29</v>
          </cell>
        </row>
        <row r="154">
          <cell r="B154" t="str">
            <v>Acetileno 390</v>
          </cell>
          <cell r="C154">
            <v>288.30845909886267</v>
          </cell>
          <cell r="D154">
            <v>3.1751028541959672E-4</v>
          </cell>
          <cell r="E154" t="str">
            <v>p3</v>
          </cell>
          <cell r="F154">
            <v>9.6525423728813564</v>
          </cell>
          <cell r="G154">
            <v>1.74</v>
          </cell>
          <cell r="H154">
            <v>3285.61</v>
          </cell>
        </row>
        <row r="155">
          <cell r="B155" t="str">
            <v>Oxigeno Industrial 220</v>
          </cell>
          <cell r="C155">
            <v>95.141791502624685</v>
          </cell>
          <cell r="D155">
            <v>6.1180787597122873E-4</v>
          </cell>
          <cell r="E155" t="str">
            <v>p3</v>
          </cell>
          <cell r="F155">
            <v>2.6864406779661016</v>
          </cell>
          <cell r="G155">
            <v>0.48</v>
          </cell>
          <cell r="H155">
            <v>301.45</v>
          </cell>
        </row>
        <row r="156">
          <cell r="B156" t="str">
            <v>Disco p/ esmerilar</v>
          </cell>
          <cell r="C156">
            <v>5</v>
          </cell>
          <cell r="D156">
            <v>0</v>
          </cell>
          <cell r="E156" t="str">
            <v>Ud</v>
          </cell>
          <cell r="F156">
            <v>150</v>
          </cell>
          <cell r="G156">
            <v>27</v>
          </cell>
          <cell r="H156">
            <v>885</v>
          </cell>
        </row>
        <row r="157">
          <cell r="B157" t="str">
            <v>Mano de Obra</v>
          </cell>
        </row>
        <row r="158">
          <cell r="B158" t="str">
            <v>Fabricación</v>
          </cell>
        </row>
        <row r="159">
          <cell r="B159" t="str">
            <v>SandBlasting Superficie Metálicas</v>
          </cell>
          <cell r="C159">
            <v>211.21551232000002</v>
          </cell>
          <cell r="D159">
            <v>2.1246924294005726E-5</v>
          </cell>
          <cell r="E159" t="str">
            <v>m2</v>
          </cell>
          <cell r="F159">
            <v>169.5</v>
          </cell>
          <cell r="G159">
            <v>30.51</v>
          </cell>
          <cell r="H159">
            <v>42246.11</v>
          </cell>
        </row>
        <row r="160">
          <cell r="B160" t="str">
            <v>Fabricación Estructura Metalica - Trabe Armada</v>
          </cell>
          <cell r="C160">
            <v>1.3061220472440946</v>
          </cell>
          <cell r="D160">
            <v>2.969058491959351E-3</v>
          </cell>
          <cell r="E160" t="str">
            <v>ton</v>
          </cell>
          <cell r="F160">
            <v>22000</v>
          </cell>
          <cell r="G160">
            <v>3960</v>
          </cell>
          <cell r="H160">
            <v>34007.599999999999</v>
          </cell>
        </row>
        <row r="161">
          <cell r="B161" t="str">
            <v>Fabricación Estructura Metalica - Placa</v>
          </cell>
          <cell r="C161">
            <v>0.13542024825021873</v>
          </cell>
          <cell r="D161">
            <v>3.3818810768380704E-2</v>
          </cell>
          <cell r="E161" t="str">
            <v>ton</v>
          </cell>
          <cell r="F161">
            <v>22000</v>
          </cell>
          <cell r="G161">
            <v>3960</v>
          </cell>
          <cell r="H161">
            <v>3634.4</v>
          </cell>
        </row>
        <row r="162">
          <cell r="B162" t="str">
            <v>Pintura de Taller</v>
          </cell>
        </row>
        <row r="163">
          <cell r="B163" t="str">
            <v>MO-1001-12 [PEM] Pintor Estructura Metálica</v>
          </cell>
          <cell r="C163">
            <v>7</v>
          </cell>
          <cell r="D163">
            <v>0</v>
          </cell>
          <cell r="E163" t="str">
            <v>Día</v>
          </cell>
          <cell r="F163">
            <v>737.38099547511399</v>
          </cell>
          <cell r="G163">
            <v>132.72999999999999</v>
          </cell>
          <cell r="H163">
            <v>6090.78</v>
          </cell>
        </row>
        <row r="164">
          <cell r="B164" t="str">
            <v>MO-1001-14 [AyEM] Ayudante Estructuras Metálica</v>
          </cell>
          <cell r="C164">
            <v>7</v>
          </cell>
          <cell r="D164">
            <v>0</v>
          </cell>
          <cell r="E164" t="str">
            <v>Día</v>
          </cell>
          <cell r="F164">
            <v>866.50045248868685</v>
          </cell>
          <cell r="G164">
            <v>155.97</v>
          </cell>
          <cell r="H164">
            <v>7157.29</v>
          </cell>
        </row>
        <row r="165">
          <cell r="B165" t="str">
            <v>Servicios, Herramientas y Equipos</v>
          </cell>
        </row>
        <row r="166">
          <cell r="B166" t="str">
            <v>Compresor p/ Pintura</v>
          </cell>
          <cell r="C166">
            <v>56</v>
          </cell>
          <cell r="D166">
            <v>0</v>
          </cell>
          <cell r="E166" t="str">
            <v>Hr</v>
          </cell>
          <cell r="F166">
            <v>63.56</v>
          </cell>
          <cell r="G166">
            <v>11.44</v>
          </cell>
          <cell r="H166">
            <v>4200</v>
          </cell>
        </row>
        <row r="167">
          <cell r="A167">
            <v>9</v>
          </cell>
          <cell r="B167" t="str">
            <v>Escaleras C10x15.3 + Placa Base Plate 3/8 '' + Esparragos y Pernos: Perno Ø  - A325   3/4'' x 2 1/2'' ( incluye Fabricación &amp; Pintura de Taller) 4 Tramos</v>
          </cell>
          <cell r="C167">
            <v>1</v>
          </cell>
          <cell r="E167" t="str">
            <v>Ud</v>
          </cell>
          <cell r="I167">
            <v>420577.92</v>
          </cell>
        </row>
        <row r="169">
          <cell r="A169">
            <v>16.3125</v>
          </cell>
          <cell r="B169" t="str">
            <v>Análisis de Precio Unitario de 1.00 Ud de Escaleras C10x15.3 + Placa Base Plate 3/8 '' + Esparragos y Pernos: Perno Ø  - A325   3/4'' x 2 1/2'' ( incluye Fabricación &amp; Pintura de Taller) 2 tramos:</v>
          </cell>
          <cell r="H169" t="str">
            <v>Terminal</v>
          </cell>
        </row>
        <row r="170">
          <cell r="B170" t="str">
            <v>Materiales</v>
          </cell>
        </row>
        <row r="171">
          <cell r="A171" t="str">
            <v>lbm</v>
          </cell>
          <cell r="B171" t="str">
            <v>Arranque</v>
          </cell>
          <cell r="I171" t="str">
            <v>perimeter</v>
          </cell>
        </row>
        <row r="172">
          <cell r="A172">
            <v>15.3</v>
          </cell>
          <cell r="B172" t="str">
            <v>C10x15.3</v>
          </cell>
          <cell r="C172">
            <v>5.2493438320209975</v>
          </cell>
          <cell r="D172">
            <v>0.14299999999999996</v>
          </cell>
          <cell r="E172" t="str">
            <v>pl</v>
          </cell>
          <cell r="F172">
            <v>413.1</v>
          </cell>
          <cell r="G172">
            <v>74.36</v>
          </cell>
          <cell r="H172">
            <v>2924.76</v>
          </cell>
          <cell r="I172">
            <v>2.4533333333333331</v>
          </cell>
        </row>
        <row r="173">
          <cell r="B173" t="str">
            <v>Stinger</v>
          </cell>
        </row>
        <row r="174">
          <cell r="A174">
            <v>15.3</v>
          </cell>
          <cell r="B174" t="str">
            <v>C10x15.3</v>
          </cell>
          <cell r="C174">
            <v>34.908136482939632</v>
          </cell>
          <cell r="D174">
            <v>2.2684210526315883E-2</v>
          </cell>
          <cell r="E174" t="str">
            <v>pl</v>
          </cell>
          <cell r="F174">
            <v>413.1</v>
          </cell>
          <cell r="G174">
            <v>74.36</v>
          </cell>
          <cell r="H174">
            <v>17402.32</v>
          </cell>
          <cell r="I174">
            <v>2.4533333333333331</v>
          </cell>
        </row>
        <row r="175">
          <cell r="B175" t="str">
            <v>Descanso</v>
          </cell>
        </row>
        <row r="176">
          <cell r="A176">
            <v>0</v>
          </cell>
          <cell r="B176" t="str">
            <v>Tola Corrugada 3/16''</v>
          </cell>
          <cell r="C176">
            <v>1.722225666673556</v>
          </cell>
          <cell r="D176">
            <v>0.05</v>
          </cell>
          <cell r="E176" t="str">
            <v>Plancha</v>
          </cell>
          <cell r="F176">
            <v>6131.84</v>
          </cell>
          <cell r="G176">
            <v>1103.73</v>
          </cell>
          <cell r="H176">
            <v>13084.35</v>
          </cell>
          <cell r="I176">
            <v>2</v>
          </cell>
        </row>
        <row r="177">
          <cell r="A177">
            <v>15.3</v>
          </cell>
          <cell r="B177" t="str">
            <v>C10x15.3</v>
          </cell>
          <cell r="C177">
            <v>42.322834645669289</v>
          </cell>
          <cell r="D177">
            <v>1.7181395348837367E-2</v>
          </cell>
          <cell r="E177" t="str">
            <v>pl</v>
          </cell>
          <cell r="F177">
            <v>413.1</v>
          </cell>
          <cell r="G177">
            <v>74.36</v>
          </cell>
          <cell r="H177">
            <v>20985.15</v>
          </cell>
          <cell r="I177">
            <v>2.4533333333333331</v>
          </cell>
        </row>
        <row r="178">
          <cell r="B178" t="str">
            <v>Placa Base</v>
          </cell>
        </row>
        <row r="179">
          <cell r="A179">
            <v>15.3125</v>
          </cell>
          <cell r="B179" t="str">
            <v>Plate 3/8 ''</v>
          </cell>
          <cell r="C179">
            <v>8</v>
          </cell>
          <cell r="D179">
            <v>0.05</v>
          </cell>
          <cell r="E179" t="str">
            <v>p2</v>
          </cell>
          <cell r="F179">
            <v>413.4375</v>
          </cell>
          <cell r="G179">
            <v>74.42</v>
          </cell>
          <cell r="H179">
            <v>4098</v>
          </cell>
          <cell r="I179">
            <v>288</v>
          </cell>
        </row>
        <row r="180">
          <cell r="A180">
            <v>0</v>
          </cell>
          <cell r="B180" t="str">
            <v>Anclaje HILTY Kwik Bolt TZ-55316 Ø 5/8'' x 4''</v>
          </cell>
          <cell r="C180">
            <v>32</v>
          </cell>
          <cell r="D180">
            <v>1.7187500000000133E-2</v>
          </cell>
          <cell r="E180" t="str">
            <v>ud</v>
          </cell>
          <cell r="F180">
            <v>179.66</v>
          </cell>
          <cell r="G180">
            <v>32.340000000000003</v>
          </cell>
          <cell r="H180">
            <v>6900.6</v>
          </cell>
        </row>
        <row r="181">
          <cell r="B181" t="str">
            <v xml:space="preserve">Escalones </v>
          </cell>
          <cell r="C181">
            <v>15</v>
          </cell>
        </row>
        <row r="182">
          <cell r="A182">
            <v>0</v>
          </cell>
          <cell r="B182" t="str">
            <v>Tola Corrugada 3/16''</v>
          </cell>
          <cell r="C182">
            <v>3.2291731250129176</v>
          </cell>
          <cell r="D182">
            <v>0.23870719999999965</v>
          </cell>
          <cell r="E182" t="str">
            <v>Plancha</v>
          </cell>
          <cell r="F182">
            <v>6131.84</v>
          </cell>
          <cell r="G182">
            <v>1103.73</v>
          </cell>
          <cell r="H182">
            <v>28942.28</v>
          </cell>
          <cell r="I182">
            <v>2</v>
          </cell>
        </row>
        <row r="183">
          <cell r="A183">
            <v>3.19</v>
          </cell>
          <cell r="B183" t="str">
            <v>L2X2X1/4</v>
          </cell>
          <cell r="C183">
            <v>14.763779527559056</v>
          </cell>
          <cell r="D183">
            <v>6.6799999999999971E-2</v>
          </cell>
          <cell r="E183" t="str">
            <v>pl</v>
          </cell>
          <cell r="F183">
            <v>86.13</v>
          </cell>
          <cell r="G183">
            <v>15.5</v>
          </cell>
          <cell r="H183">
            <v>1600.67</v>
          </cell>
          <cell r="I183">
            <v>8</v>
          </cell>
        </row>
        <row r="184">
          <cell r="A184">
            <v>0</v>
          </cell>
          <cell r="B184" t="str">
            <v>Perno Ø  - A325   3/8'' x 2 3/4''</v>
          </cell>
          <cell r="C184">
            <v>60</v>
          </cell>
          <cell r="D184">
            <v>1.5000000000000095E-2</v>
          </cell>
          <cell r="E184" t="str">
            <v>Ud</v>
          </cell>
          <cell r="F184">
            <v>31.194915254237291</v>
          </cell>
          <cell r="G184">
            <v>5.62</v>
          </cell>
          <cell r="H184">
            <v>2242.0300000000002</v>
          </cell>
        </row>
        <row r="185">
          <cell r="B185" t="str">
            <v>Esparragos y Pernos:</v>
          </cell>
        </row>
        <row r="186">
          <cell r="A186">
            <v>0</v>
          </cell>
          <cell r="B186" t="str">
            <v>Perno Ø  - A325   3/4'' x 2 1/2''</v>
          </cell>
          <cell r="C186">
            <v>20</v>
          </cell>
          <cell r="D186">
            <v>0.05</v>
          </cell>
          <cell r="E186" t="str">
            <v>Ud</v>
          </cell>
          <cell r="F186">
            <v>36.347457627118644</v>
          </cell>
          <cell r="G186">
            <v>6.54</v>
          </cell>
          <cell r="H186">
            <v>900.64</v>
          </cell>
        </row>
        <row r="187">
          <cell r="B187" t="str">
            <v>Conexión Shear plate</v>
          </cell>
        </row>
        <row r="188">
          <cell r="A188">
            <v>4.9000000000000004</v>
          </cell>
          <cell r="B188" t="str">
            <v>L3X3X1/4</v>
          </cell>
          <cell r="C188">
            <v>0</v>
          </cell>
          <cell r="D188">
            <v>0</v>
          </cell>
          <cell r="E188" t="str">
            <v>pl</v>
          </cell>
          <cell r="F188">
            <v>132.30000000000001</v>
          </cell>
          <cell r="G188">
            <v>23.81</v>
          </cell>
          <cell r="H188">
            <v>0</v>
          </cell>
          <cell r="I188">
            <v>1</v>
          </cell>
        </row>
        <row r="189">
          <cell r="A189">
            <v>7.2</v>
          </cell>
          <cell r="B189" t="str">
            <v>L3X3X3/8</v>
          </cell>
          <cell r="C189">
            <v>0</v>
          </cell>
          <cell r="D189">
            <v>0</v>
          </cell>
          <cell r="E189" t="str">
            <v>pl</v>
          </cell>
          <cell r="F189">
            <v>194.4</v>
          </cell>
          <cell r="G189">
            <v>34.99</v>
          </cell>
          <cell r="H189">
            <v>0</v>
          </cell>
          <cell r="I189">
            <v>1</v>
          </cell>
        </row>
        <row r="190">
          <cell r="B190" t="str">
            <v>Tornillería (para Vigas Secundarias)</v>
          </cell>
        </row>
        <row r="191">
          <cell r="A191">
            <v>0</v>
          </cell>
          <cell r="B191" t="str">
            <v>Perno Ø  - A325   3/4'' x 1 3/4''</v>
          </cell>
          <cell r="C191">
            <v>0</v>
          </cell>
          <cell r="D191">
            <v>0</v>
          </cell>
          <cell r="E191" t="str">
            <v>Ud</v>
          </cell>
          <cell r="F191">
            <v>31.194915254237291</v>
          </cell>
          <cell r="G191">
            <v>5.62</v>
          </cell>
          <cell r="H191">
            <v>0</v>
          </cell>
          <cell r="I191">
            <v>0</v>
          </cell>
        </row>
        <row r="192">
          <cell r="B192" t="str">
            <v>Perno Ø  - A325   3/4'' x 2 1/4''</v>
          </cell>
          <cell r="C192">
            <v>0</v>
          </cell>
          <cell r="D192">
            <v>0</v>
          </cell>
          <cell r="E192" t="str">
            <v>Ud</v>
          </cell>
          <cell r="F192">
            <v>33.33898305084746</v>
          </cell>
          <cell r="G192">
            <v>6</v>
          </cell>
          <cell r="H192">
            <v>0</v>
          </cell>
        </row>
        <row r="193">
          <cell r="B193" t="str">
            <v>Conectores de Cortante</v>
          </cell>
        </row>
        <row r="194">
          <cell r="A194">
            <v>0</v>
          </cell>
          <cell r="B194" t="str">
            <v>Conectores de cortantes Ø 1/2'' x 3''</v>
          </cell>
          <cell r="C194">
            <v>0</v>
          </cell>
          <cell r="D194">
            <v>0</v>
          </cell>
          <cell r="E194" t="str">
            <v>UD</v>
          </cell>
          <cell r="F194">
            <v>42.37</v>
          </cell>
          <cell r="G194">
            <v>7.63</v>
          </cell>
          <cell r="H194">
            <v>0</v>
          </cell>
          <cell r="I194">
            <v>0</v>
          </cell>
        </row>
        <row r="195">
          <cell r="B195" t="str">
            <v>Pinturas</v>
          </cell>
        </row>
        <row r="196">
          <cell r="B196" t="str">
            <v>Pintura Multi-Purpose Epoxy Haze Gray</v>
          </cell>
          <cell r="C196">
            <v>16.316032853333333</v>
          </cell>
          <cell r="D196">
            <v>5.1462967390087759E-3</v>
          </cell>
          <cell r="E196" t="str">
            <v>cub</v>
          </cell>
          <cell r="F196">
            <v>5925.0254237288136</v>
          </cell>
          <cell r="G196">
            <v>1066.5</v>
          </cell>
          <cell r="H196">
            <v>114661.02</v>
          </cell>
        </row>
        <row r="197">
          <cell r="B197" t="str">
            <v>Pintura High Gloss Urethane Gris Perla</v>
          </cell>
          <cell r="C197">
            <v>8.1580164266666664</v>
          </cell>
          <cell r="D197">
            <v>5.1462967390087759E-3</v>
          </cell>
          <cell r="E197" t="str">
            <v>Gls</v>
          </cell>
          <cell r="F197">
            <v>2154.5508474576272</v>
          </cell>
          <cell r="G197">
            <v>387.82</v>
          </cell>
          <cell r="H197">
            <v>20847.439999999999</v>
          </cell>
        </row>
        <row r="198">
          <cell r="B198" t="str">
            <v>Grout</v>
          </cell>
        </row>
        <row r="199">
          <cell r="B199" t="str">
            <v>Mortero Listo Grout 640 kg/cm²</v>
          </cell>
          <cell r="C199">
            <v>0.262193024</v>
          </cell>
          <cell r="D199">
            <v>2.8139840059207679</v>
          </cell>
          <cell r="E199" t="str">
            <v>fdas</v>
          </cell>
          <cell r="F199">
            <v>650</v>
          </cell>
          <cell r="G199">
            <v>117</v>
          </cell>
          <cell r="H199">
            <v>767</v>
          </cell>
        </row>
        <row r="200">
          <cell r="B200" t="str">
            <v>Miscelaneos</v>
          </cell>
        </row>
        <row r="201">
          <cell r="B201" t="str">
            <v>Electrodo E70XX Universal 1/8''</v>
          </cell>
          <cell r="C201">
            <v>42.946358267716533</v>
          </cell>
          <cell r="D201">
            <v>1.2490403016031731E-3</v>
          </cell>
          <cell r="E201" t="str">
            <v>Lbs</v>
          </cell>
          <cell r="F201">
            <v>98</v>
          </cell>
          <cell r="G201">
            <v>17.64</v>
          </cell>
          <cell r="H201">
            <v>4972.5200000000004</v>
          </cell>
        </row>
        <row r="202">
          <cell r="B202" t="str">
            <v>Acetileno 390</v>
          </cell>
          <cell r="C202">
            <v>85.892716535433067</v>
          </cell>
          <cell r="D202">
            <v>8.4797231485095952E-5</v>
          </cell>
          <cell r="E202" t="str">
            <v>p3</v>
          </cell>
          <cell r="F202">
            <v>9.6525423728813564</v>
          </cell>
          <cell r="G202">
            <v>1.74</v>
          </cell>
          <cell r="H202">
            <v>978.62</v>
          </cell>
        </row>
        <row r="203">
          <cell r="B203" t="str">
            <v>Oxigeno Industrial 220</v>
          </cell>
          <cell r="C203">
            <v>28.344596456692912</v>
          </cell>
          <cell r="D203">
            <v>1.9546421622809109E-3</v>
          </cell>
          <cell r="E203" t="str">
            <v>p3</v>
          </cell>
          <cell r="F203">
            <v>2.6864406779661016</v>
          </cell>
          <cell r="G203">
            <v>0.48</v>
          </cell>
          <cell r="H203">
            <v>89.93</v>
          </cell>
        </row>
        <row r="204">
          <cell r="B204" t="str">
            <v>Disco p/ esmerilar</v>
          </cell>
          <cell r="C204">
            <v>3</v>
          </cell>
          <cell r="D204">
            <v>0</v>
          </cell>
          <cell r="E204" t="str">
            <v>Ud</v>
          </cell>
          <cell r="F204">
            <v>150</v>
          </cell>
          <cell r="G204">
            <v>27</v>
          </cell>
          <cell r="H204">
            <v>531</v>
          </cell>
        </row>
        <row r="205">
          <cell r="B205" t="str">
            <v>Mano de Obra</v>
          </cell>
        </row>
        <row r="206">
          <cell r="B206" t="str">
            <v>Fabricación</v>
          </cell>
        </row>
        <row r="207">
          <cell r="B207" t="str">
            <v>SandBlasting Superficie Metálicas</v>
          </cell>
          <cell r="C207">
            <v>244.74049279999997</v>
          </cell>
          <cell r="D207">
            <v>3.8846044196696271E-5</v>
          </cell>
          <cell r="E207" t="str">
            <v>m2</v>
          </cell>
          <cell r="F207">
            <v>169.5</v>
          </cell>
          <cell r="G207">
            <v>30.51</v>
          </cell>
          <cell r="H207">
            <v>48952.45</v>
          </cell>
        </row>
        <row r="208">
          <cell r="B208" t="str">
            <v>Fabricación Estructura Metalica - Trabe Armada</v>
          </cell>
          <cell r="C208">
            <v>0.630974409448819</v>
          </cell>
          <cell r="D208">
            <v>1.4304210148657575E-2</v>
          </cell>
          <cell r="E208" t="str">
            <v>ton</v>
          </cell>
          <cell r="F208">
            <v>22000</v>
          </cell>
          <cell r="G208">
            <v>3960</v>
          </cell>
          <cell r="H208">
            <v>16614.400000000001</v>
          </cell>
        </row>
        <row r="209">
          <cell r="B209" t="str">
            <v>Fabricación Estructura Metalica - Placa</v>
          </cell>
          <cell r="C209">
            <v>8.47982283464567E-2</v>
          </cell>
          <cell r="D209">
            <v>6.1342928442922509E-2</v>
          </cell>
          <cell r="E209" t="str">
            <v>ton</v>
          </cell>
          <cell r="F209">
            <v>22000</v>
          </cell>
          <cell r="G209">
            <v>3960</v>
          </cell>
          <cell r="H209">
            <v>2336.4</v>
          </cell>
        </row>
        <row r="210">
          <cell r="B210" t="str">
            <v>Pintura de Taller</v>
          </cell>
        </row>
        <row r="211">
          <cell r="B211" t="str">
            <v>MO-1001-12 [PEM] Pintor Estructura Metálica</v>
          </cell>
          <cell r="C211">
            <v>4</v>
          </cell>
          <cell r="D211">
            <v>0</v>
          </cell>
          <cell r="E211" t="str">
            <v>Día</v>
          </cell>
          <cell r="F211">
            <v>737.38099547511399</v>
          </cell>
          <cell r="G211">
            <v>132.72999999999999</v>
          </cell>
          <cell r="H211">
            <v>3480.44</v>
          </cell>
        </row>
        <row r="212">
          <cell r="B212" t="str">
            <v>MO-1001-13 [AEM] Armadores Estructuras Metálica</v>
          </cell>
          <cell r="C212">
            <v>4</v>
          </cell>
          <cell r="D212">
            <v>0</v>
          </cell>
          <cell r="E212" t="str">
            <v>Día</v>
          </cell>
          <cell r="F212">
            <v>1124.7393665158368</v>
          </cell>
          <cell r="G212">
            <v>202.45</v>
          </cell>
          <cell r="H212">
            <v>5308.76</v>
          </cell>
        </row>
        <row r="213">
          <cell r="B213" t="str">
            <v>MO-1001-14 [AyEM] Ayudante Estructuras Metálica</v>
          </cell>
          <cell r="C213">
            <v>4</v>
          </cell>
          <cell r="D213">
            <v>0</v>
          </cell>
          <cell r="E213" t="str">
            <v>Día</v>
          </cell>
          <cell r="F213">
            <v>866.50045248868685</v>
          </cell>
          <cell r="G213">
            <v>155.97</v>
          </cell>
          <cell r="H213">
            <v>4089.88</v>
          </cell>
        </row>
        <row r="214">
          <cell r="B214" t="str">
            <v>Servicios, Herramientas y Equipos</v>
          </cell>
        </row>
        <row r="215">
          <cell r="B215" t="str">
            <v>Compresor p/ Pintura</v>
          </cell>
          <cell r="C215">
            <v>32</v>
          </cell>
          <cell r="D215">
            <v>0</v>
          </cell>
          <cell r="E215" t="str">
            <v>Hr</v>
          </cell>
          <cell r="F215">
            <v>63.56</v>
          </cell>
          <cell r="G215">
            <v>11.44</v>
          </cell>
          <cell r="H215">
            <v>2400</v>
          </cell>
        </row>
        <row r="216">
          <cell r="A216">
            <v>16.3125</v>
          </cell>
          <cell r="B216" t="str">
            <v>Escaleras C10x15.3 + Placa Base Plate 3/8 '' + Esparragos y Pernos: Perno Ø  - A325   3/4'' x 2 1/2'' ( incluye Fabricación &amp; Pintura de Taller) 2 tramos</v>
          </cell>
          <cell r="C216">
            <v>1</v>
          </cell>
          <cell r="E216" t="str">
            <v>Ud</v>
          </cell>
          <cell r="G216">
            <v>227.10469975592147</v>
          </cell>
          <cell r="I216">
            <v>325110.65999999997</v>
          </cell>
        </row>
        <row r="218">
          <cell r="A218">
            <v>17.3125</v>
          </cell>
          <cell r="B218" t="str">
            <v>Análisis de Precio Unitario de 1.00 Ud de Conexión Shear plate Viga - Muro Ascensor [ W14 ]:</v>
          </cell>
          <cell r="H218" t="str">
            <v>Terminal</v>
          </cell>
        </row>
        <row r="219">
          <cell r="B219" t="str">
            <v>Materiales</v>
          </cell>
        </row>
        <row r="220">
          <cell r="A220" t="str">
            <v>lbm</v>
          </cell>
          <cell r="B220" t="str">
            <v>Placa Base</v>
          </cell>
          <cell r="I220" t="str">
            <v>Perimeter</v>
          </cell>
        </row>
        <row r="221">
          <cell r="A221">
            <v>30.625</v>
          </cell>
          <cell r="B221" t="str">
            <v>Plate 3/4 ''</v>
          </cell>
          <cell r="C221">
            <v>1.75</v>
          </cell>
          <cell r="D221">
            <v>0.05</v>
          </cell>
          <cell r="E221" t="str">
            <v>p2</v>
          </cell>
          <cell r="F221">
            <v>826.875</v>
          </cell>
          <cell r="G221">
            <v>148.84</v>
          </cell>
          <cell r="H221">
            <v>1792.88</v>
          </cell>
          <cell r="I221">
            <v>2</v>
          </cell>
        </row>
        <row r="222">
          <cell r="A222">
            <v>0</v>
          </cell>
          <cell r="B222" t="str">
            <v>Perno ø 3/4'' x 6'' F1554 A36</v>
          </cell>
          <cell r="C222">
            <v>6</v>
          </cell>
          <cell r="D222">
            <v>0</v>
          </cell>
          <cell r="E222" t="str">
            <v>Ud</v>
          </cell>
          <cell r="F222">
            <v>98</v>
          </cell>
          <cell r="G222">
            <v>17.64</v>
          </cell>
          <cell r="H222">
            <v>693.84</v>
          </cell>
        </row>
        <row r="223">
          <cell r="B223" t="str">
            <v>Esparragos y Pernos:</v>
          </cell>
        </row>
        <row r="224">
          <cell r="A224">
            <v>0</v>
          </cell>
          <cell r="B224" t="str">
            <v>Perno Ø  - A325   3/4'' x 2 1/2''</v>
          </cell>
          <cell r="C224">
            <v>4</v>
          </cell>
          <cell r="D224">
            <v>0</v>
          </cell>
          <cell r="E224" t="str">
            <v>Ud</v>
          </cell>
          <cell r="F224">
            <v>36.347457627118644</v>
          </cell>
          <cell r="G224">
            <v>6.54</v>
          </cell>
          <cell r="H224">
            <v>171.55</v>
          </cell>
        </row>
        <row r="225">
          <cell r="B225" t="str">
            <v>Conexión Shear plate</v>
          </cell>
        </row>
        <row r="226">
          <cell r="A226">
            <v>19.399999999999999</v>
          </cell>
          <cell r="B226" t="str">
            <v>2L4X4X3/8</v>
          </cell>
          <cell r="C226">
            <v>1</v>
          </cell>
          <cell r="D226">
            <v>0</v>
          </cell>
          <cell r="E226" t="str">
            <v>pl</v>
          </cell>
          <cell r="F226">
            <v>523.79999999999995</v>
          </cell>
          <cell r="G226">
            <v>94.28</v>
          </cell>
          <cell r="H226">
            <v>618.08000000000004</v>
          </cell>
          <cell r="I226">
            <v>1.3333333333333333</v>
          </cell>
        </row>
        <row r="227">
          <cell r="A227">
            <v>7.2</v>
          </cell>
          <cell r="B227" t="str">
            <v>L3X3X3/8</v>
          </cell>
          <cell r="C227">
            <v>0</v>
          </cell>
          <cell r="D227">
            <v>0</v>
          </cell>
          <cell r="E227" t="str">
            <v>pl</v>
          </cell>
          <cell r="F227">
            <v>194.4</v>
          </cell>
          <cell r="G227">
            <v>34.99</v>
          </cell>
          <cell r="H227">
            <v>0</v>
          </cell>
          <cell r="I227">
            <v>1</v>
          </cell>
        </row>
        <row r="228">
          <cell r="B228" t="str">
            <v>Pinturas</v>
          </cell>
        </row>
        <row r="229">
          <cell r="B229" t="str">
            <v>Pintura Multi-Purpose Epoxy Haze Gray</v>
          </cell>
          <cell r="C229">
            <v>2.9935423999999999E-2</v>
          </cell>
          <cell r="D229">
            <v>2.3405239224271552</v>
          </cell>
          <cell r="E229" t="str">
            <v>cub</v>
          </cell>
          <cell r="F229">
            <v>5925.0254237288136</v>
          </cell>
          <cell r="G229">
            <v>1066.5</v>
          </cell>
          <cell r="H229">
            <v>699.15</v>
          </cell>
        </row>
        <row r="230">
          <cell r="B230" t="str">
            <v>Pintura High Gloss Urethane Gris Perla</v>
          </cell>
          <cell r="C230">
            <v>1.4967711999999999E-2</v>
          </cell>
          <cell r="D230">
            <v>5.6810478448543114</v>
          </cell>
          <cell r="E230" t="str">
            <v>Gls</v>
          </cell>
          <cell r="F230">
            <v>2154.5508474576272</v>
          </cell>
          <cell r="G230">
            <v>387.82</v>
          </cell>
          <cell r="H230">
            <v>254.24</v>
          </cell>
        </row>
        <row r="231">
          <cell r="B231" t="str">
            <v>Miscelaneos</v>
          </cell>
        </row>
        <row r="232">
          <cell r="B232" t="str">
            <v>Electrodo E70XX Universal 1/8''</v>
          </cell>
          <cell r="C232">
            <v>5</v>
          </cell>
          <cell r="D232">
            <v>0</v>
          </cell>
          <cell r="E232" t="str">
            <v>Lbs</v>
          </cell>
          <cell r="F232">
            <v>98</v>
          </cell>
          <cell r="G232">
            <v>17.64</v>
          </cell>
          <cell r="H232">
            <v>578.20000000000005</v>
          </cell>
        </row>
        <row r="233">
          <cell r="B233" t="str">
            <v>Acetileno 390</v>
          </cell>
          <cell r="C233">
            <v>10</v>
          </cell>
          <cell r="D233">
            <v>0</v>
          </cell>
          <cell r="E233" t="str">
            <v>p3</v>
          </cell>
          <cell r="F233">
            <v>9.6525423728813564</v>
          </cell>
          <cell r="G233">
            <v>1.74</v>
          </cell>
          <cell r="H233">
            <v>113.93</v>
          </cell>
        </row>
        <row r="234">
          <cell r="B234" t="str">
            <v>Oxigeno Industrial 220</v>
          </cell>
          <cell r="C234">
            <v>3.3000000000000003</v>
          </cell>
          <cell r="D234">
            <v>0</v>
          </cell>
          <cell r="E234" t="str">
            <v>p3</v>
          </cell>
          <cell r="F234">
            <v>2.6864406779661016</v>
          </cell>
          <cell r="G234">
            <v>0.48</v>
          </cell>
          <cell r="H234">
            <v>10.45</v>
          </cell>
        </row>
        <row r="235">
          <cell r="B235" t="str">
            <v>Disco p/ esmerilar</v>
          </cell>
          <cell r="C235">
            <v>3</v>
          </cell>
          <cell r="D235">
            <v>0</v>
          </cell>
          <cell r="E235" t="str">
            <v>Ud</v>
          </cell>
          <cell r="F235">
            <v>150</v>
          </cell>
          <cell r="G235">
            <v>27</v>
          </cell>
          <cell r="H235">
            <v>531</v>
          </cell>
        </row>
        <row r="236">
          <cell r="B236" t="str">
            <v>Mano de Obra</v>
          </cell>
        </row>
        <row r="237">
          <cell r="B237" t="str">
            <v>Fabricación</v>
          </cell>
        </row>
        <row r="238">
          <cell r="B238" t="str">
            <v>SandBlasting Superficie Metálicas</v>
          </cell>
          <cell r="C238">
            <v>0.44903135999999999</v>
          </cell>
          <cell r="D238">
            <v>2.1571767281466057E-3</v>
          </cell>
          <cell r="E238" t="str">
            <v>m2</v>
          </cell>
          <cell r="F238">
            <v>169.5</v>
          </cell>
          <cell r="G238">
            <v>30.51</v>
          </cell>
          <cell r="H238">
            <v>90</v>
          </cell>
        </row>
        <row r="239">
          <cell r="B239" t="str">
            <v>Fabricación Estructura Metalica - Placa</v>
          </cell>
          <cell r="C239">
            <v>3.6496875000000005E-2</v>
          </cell>
          <cell r="D239">
            <v>9.5984245226474738E-2</v>
          </cell>
          <cell r="E239" t="str">
            <v>ton</v>
          </cell>
          <cell r="F239">
            <v>22000</v>
          </cell>
          <cell r="G239">
            <v>3960</v>
          </cell>
          <cell r="H239">
            <v>1038.4000000000001</v>
          </cell>
        </row>
        <row r="240">
          <cell r="B240" t="str">
            <v>Pintura de Taller</v>
          </cell>
        </row>
        <row r="241">
          <cell r="B241" t="str">
            <v>MO-1001-12 [PEM] Pintor Estructura Metálica</v>
          </cell>
          <cell r="C241">
            <v>0.5</v>
          </cell>
          <cell r="D241">
            <v>0</v>
          </cell>
          <cell r="E241" t="str">
            <v>Día</v>
          </cell>
          <cell r="F241">
            <v>737.38099547511399</v>
          </cell>
          <cell r="G241">
            <v>132.72999999999999</v>
          </cell>
          <cell r="H241">
            <v>435.06</v>
          </cell>
        </row>
        <row r="242">
          <cell r="B242" t="str">
            <v>MO-1001-13 [AEM] Armadores Estructuras Metálica</v>
          </cell>
          <cell r="C242">
            <v>0.5</v>
          </cell>
          <cell r="D242">
            <v>0</v>
          </cell>
          <cell r="E242" t="str">
            <v>Día</v>
          </cell>
          <cell r="F242">
            <v>1124.7393665158368</v>
          </cell>
          <cell r="G242">
            <v>202.45</v>
          </cell>
          <cell r="H242">
            <v>663.59</v>
          </cell>
        </row>
        <row r="243">
          <cell r="B243" t="str">
            <v>MO-1001-14 [AyEM] Ayudante Estructuras Metálica</v>
          </cell>
          <cell r="C243">
            <v>0.5</v>
          </cell>
          <cell r="D243">
            <v>0</v>
          </cell>
          <cell r="E243" t="str">
            <v>Día</v>
          </cell>
          <cell r="F243">
            <v>866.50045248868685</v>
          </cell>
          <cell r="G243">
            <v>155.97</v>
          </cell>
          <cell r="H243">
            <v>511.24</v>
          </cell>
        </row>
        <row r="244">
          <cell r="B244" t="str">
            <v>Servicios, Herramientas y Equipos</v>
          </cell>
        </row>
        <row r="245">
          <cell r="B245" t="str">
            <v>Compresor p/ Pintura</v>
          </cell>
          <cell r="C245">
            <v>4</v>
          </cell>
          <cell r="D245">
            <v>0</v>
          </cell>
          <cell r="E245" t="str">
            <v>Hr</v>
          </cell>
          <cell r="F245">
            <v>63.56</v>
          </cell>
          <cell r="G245">
            <v>11.44</v>
          </cell>
          <cell r="H245">
            <v>300</v>
          </cell>
        </row>
        <row r="246">
          <cell r="A246">
            <v>17.3125</v>
          </cell>
          <cell r="B246" t="str">
            <v>Conexión Shear plate Viga - Muro Ascensor [ W14 ]</v>
          </cell>
          <cell r="C246">
            <v>1</v>
          </cell>
          <cell r="E246" t="str">
            <v>Ud</v>
          </cell>
          <cell r="G246">
            <v>116.47038273824816</v>
          </cell>
          <cell r="I246">
            <v>8501.61</v>
          </cell>
        </row>
        <row r="248">
          <cell r="A248">
            <v>31.625</v>
          </cell>
          <cell r="B248" t="str">
            <v>Análisis de Precio Unitario de 1.00 Ud de Conexión Shear plate Viga - Muro Ascensor [ W24 ]:</v>
          </cell>
        </row>
        <row r="249">
          <cell r="B249" t="str">
            <v>Materiales</v>
          </cell>
        </row>
        <row r="250">
          <cell r="A250" t="str">
            <v>lbm</v>
          </cell>
          <cell r="B250" t="str">
            <v>Placa Base</v>
          </cell>
          <cell r="I250" t="str">
            <v>Perimeter</v>
          </cell>
        </row>
        <row r="251">
          <cell r="A251">
            <v>40.833333333333329</v>
          </cell>
          <cell r="B251" t="str">
            <v>Plate 1/1 ''</v>
          </cell>
          <cell r="C251">
            <v>3.5416666666666665</v>
          </cell>
          <cell r="D251">
            <v>0.05</v>
          </cell>
          <cell r="E251" t="str">
            <v>p2</v>
          </cell>
          <cell r="F251">
            <v>1102.4999999999998</v>
          </cell>
          <cell r="G251">
            <v>198.45</v>
          </cell>
          <cell r="H251">
            <v>4837.91</v>
          </cell>
          <cell r="I251">
            <v>2</v>
          </cell>
        </row>
        <row r="252">
          <cell r="A252">
            <v>0</v>
          </cell>
          <cell r="B252" t="str">
            <v>Perno ø 1 3/8'' x 20'' F1554 A36</v>
          </cell>
          <cell r="C252">
            <v>6</v>
          </cell>
          <cell r="D252">
            <v>0</v>
          </cell>
          <cell r="E252" t="str">
            <v>Ud</v>
          </cell>
          <cell r="F252">
            <v>1560</v>
          </cell>
          <cell r="G252">
            <v>280.8</v>
          </cell>
          <cell r="H252">
            <v>11044.8</v>
          </cell>
        </row>
        <row r="253">
          <cell r="B253" t="str">
            <v>Esparragos y Pernos:</v>
          </cell>
        </row>
        <row r="254">
          <cell r="A254">
            <v>0</v>
          </cell>
          <cell r="B254" t="str">
            <v>Perno Ø  - A325   3/4'' x 2 1/2''</v>
          </cell>
          <cell r="C254">
            <v>6</v>
          </cell>
          <cell r="D254">
            <v>0</v>
          </cell>
          <cell r="E254" t="str">
            <v>Ud</v>
          </cell>
          <cell r="F254">
            <v>36.347457627118644</v>
          </cell>
          <cell r="G254">
            <v>6.54</v>
          </cell>
          <cell r="H254">
            <v>257.32</v>
          </cell>
        </row>
        <row r="255">
          <cell r="B255" t="str">
            <v>Conexión Shear plate</v>
          </cell>
        </row>
        <row r="256">
          <cell r="A256">
            <v>19.399999999999999</v>
          </cell>
          <cell r="B256" t="str">
            <v>2L4X4X3/8</v>
          </cell>
          <cell r="C256">
            <v>1.5</v>
          </cell>
          <cell r="D256">
            <v>0</v>
          </cell>
          <cell r="E256" t="str">
            <v>pl</v>
          </cell>
          <cell r="F256">
            <v>523.79999999999995</v>
          </cell>
          <cell r="G256">
            <v>94.28</v>
          </cell>
          <cell r="H256">
            <v>927.12</v>
          </cell>
          <cell r="I256">
            <v>1.3333333333333333</v>
          </cell>
        </row>
        <row r="257">
          <cell r="A257">
            <v>7.2</v>
          </cell>
          <cell r="B257" t="str">
            <v>L3X3X3/8</v>
          </cell>
          <cell r="C257">
            <v>0</v>
          </cell>
          <cell r="D257">
            <v>0</v>
          </cell>
          <cell r="E257" t="str">
            <v>pl</v>
          </cell>
          <cell r="F257">
            <v>194.4</v>
          </cell>
          <cell r="G257">
            <v>34.99</v>
          </cell>
          <cell r="H257">
            <v>0</v>
          </cell>
          <cell r="I257">
            <v>1</v>
          </cell>
        </row>
        <row r="258">
          <cell r="B258" t="str">
            <v>Pinturas</v>
          </cell>
        </row>
        <row r="259">
          <cell r="B259" t="str">
            <v>Pintura Multi-Purpose Epoxy Haze Gray</v>
          </cell>
          <cell r="C259">
            <v>5.6257951999999986E-2</v>
          </cell>
          <cell r="D259">
            <v>0.77752649083279868</v>
          </cell>
          <cell r="E259" t="str">
            <v>cub</v>
          </cell>
          <cell r="F259">
            <v>5925.0254237288136</v>
          </cell>
          <cell r="G259">
            <v>1066.5</v>
          </cell>
          <cell r="H259">
            <v>699.15</v>
          </cell>
        </row>
        <row r="260">
          <cell r="B260" t="str">
            <v>Pintura High Gloss Urethane Gris Perla</v>
          </cell>
          <cell r="C260">
            <v>2.8128975999999993E-2</v>
          </cell>
          <cell r="D260">
            <v>2.5550529816655971</v>
          </cell>
          <cell r="E260" t="str">
            <v>Gls</v>
          </cell>
          <cell r="F260">
            <v>2154.5508474576272</v>
          </cell>
          <cell r="G260">
            <v>387.82</v>
          </cell>
          <cell r="H260">
            <v>254.24</v>
          </cell>
        </row>
        <row r="261">
          <cell r="B261" t="str">
            <v>Miscelaneos</v>
          </cell>
        </row>
        <row r="262">
          <cell r="B262" t="str">
            <v>Electrodo E70XX Universal 1/8''</v>
          </cell>
          <cell r="C262">
            <v>5</v>
          </cell>
          <cell r="D262">
            <v>0</v>
          </cell>
          <cell r="E262" t="str">
            <v>Lbs</v>
          </cell>
          <cell r="F262">
            <v>98</v>
          </cell>
          <cell r="G262">
            <v>17.64</v>
          </cell>
          <cell r="H262">
            <v>578.20000000000005</v>
          </cell>
        </row>
        <row r="263">
          <cell r="B263" t="str">
            <v>Acetileno 390</v>
          </cell>
          <cell r="C263">
            <v>10</v>
          </cell>
          <cell r="D263">
            <v>0</v>
          </cell>
          <cell r="E263" t="str">
            <v>p3</v>
          </cell>
          <cell r="F263">
            <v>9.6525423728813564</v>
          </cell>
          <cell r="G263">
            <v>1.74</v>
          </cell>
          <cell r="H263">
            <v>113.93</v>
          </cell>
        </row>
        <row r="264">
          <cell r="B264" t="str">
            <v>Oxigeno Industrial 220</v>
          </cell>
          <cell r="C264">
            <v>3.3000000000000003</v>
          </cell>
          <cell r="D264">
            <v>0</v>
          </cell>
          <cell r="E264" t="str">
            <v>p3</v>
          </cell>
          <cell r="F264">
            <v>2.6864406779661016</v>
          </cell>
          <cell r="G264">
            <v>0.48</v>
          </cell>
          <cell r="H264">
            <v>10.45</v>
          </cell>
        </row>
        <row r="265">
          <cell r="B265" t="str">
            <v>Disco p/ esmerilar</v>
          </cell>
          <cell r="C265">
            <v>3</v>
          </cell>
          <cell r="D265">
            <v>0</v>
          </cell>
          <cell r="E265" t="str">
            <v>Ud</v>
          </cell>
          <cell r="F265">
            <v>150</v>
          </cell>
          <cell r="G265">
            <v>27</v>
          </cell>
          <cell r="H265">
            <v>531</v>
          </cell>
        </row>
        <row r="266">
          <cell r="B266" t="str">
            <v>Mano de Obra</v>
          </cell>
        </row>
        <row r="267">
          <cell r="B267" t="str">
            <v>Fabricación</v>
          </cell>
        </row>
        <row r="268">
          <cell r="B268" t="str">
            <v>SandBlasting Superficie Metálicas</v>
          </cell>
          <cell r="C268">
            <v>0.84386927999999983</v>
          </cell>
          <cell r="D268">
            <v>7.2650114719191418E-3</v>
          </cell>
          <cell r="E268" t="str">
            <v>m2</v>
          </cell>
          <cell r="F268">
            <v>169.5</v>
          </cell>
          <cell r="G268">
            <v>30.51</v>
          </cell>
          <cell r="H268">
            <v>170.01</v>
          </cell>
        </row>
        <row r="269">
          <cell r="B269" t="str">
            <v>Fabricación Estructura Metalica - Placa</v>
          </cell>
          <cell r="C269">
            <v>8.6859027777777778E-2</v>
          </cell>
          <cell r="D269">
            <v>3.6161724377783241E-2</v>
          </cell>
          <cell r="E269" t="str">
            <v>ton</v>
          </cell>
          <cell r="F269">
            <v>22000</v>
          </cell>
          <cell r="G269">
            <v>3960</v>
          </cell>
          <cell r="H269">
            <v>2336.4</v>
          </cell>
        </row>
        <row r="270">
          <cell r="B270" t="str">
            <v>Pintura de Taller</v>
          </cell>
        </row>
        <row r="271">
          <cell r="B271" t="str">
            <v>MO-1001-12 [PEM] Pintor Estructura Metálica</v>
          </cell>
          <cell r="C271">
            <v>0.5</v>
          </cell>
          <cell r="D271">
            <v>0</v>
          </cell>
          <cell r="E271" t="str">
            <v>Día</v>
          </cell>
          <cell r="F271">
            <v>737.38099547511399</v>
          </cell>
          <cell r="G271">
            <v>132.72999999999999</v>
          </cell>
          <cell r="H271">
            <v>435.06</v>
          </cell>
        </row>
        <row r="272">
          <cell r="B272" t="str">
            <v>MO-1001-13 [AEM] Armadores Estructuras Metálica</v>
          </cell>
          <cell r="C272">
            <v>0.5</v>
          </cell>
          <cell r="D272">
            <v>0</v>
          </cell>
          <cell r="E272" t="str">
            <v>Día</v>
          </cell>
          <cell r="F272">
            <v>1124.7393665158368</v>
          </cell>
          <cell r="G272">
            <v>202.45</v>
          </cell>
          <cell r="H272">
            <v>663.59</v>
          </cell>
        </row>
        <row r="273">
          <cell r="B273" t="str">
            <v>MO-1001-14 [AyEM] Ayudante Estructuras Metálica</v>
          </cell>
          <cell r="C273">
            <v>0.5</v>
          </cell>
          <cell r="D273">
            <v>0</v>
          </cell>
          <cell r="E273" t="str">
            <v>Día</v>
          </cell>
          <cell r="F273">
            <v>866.50045248868685</v>
          </cell>
          <cell r="G273">
            <v>155.97</v>
          </cell>
          <cell r="H273">
            <v>511.24</v>
          </cell>
        </row>
        <row r="274">
          <cell r="B274" t="str">
            <v>Servicios, Herramientas y Equipos</v>
          </cell>
        </row>
        <row r="275">
          <cell r="B275" t="str">
            <v>Compresor p/ Pintura</v>
          </cell>
          <cell r="C275">
            <v>4</v>
          </cell>
          <cell r="D275">
            <v>0</v>
          </cell>
          <cell r="E275" t="str">
            <v>Hr</v>
          </cell>
          <cell r="F275">
            <v>63.56</v>
          </cell>
          <cell r="G275">
            <v>11.44</v>
          </cell>
          <cell r="H275">
            <v>300</v>
          </cell>
        </row>
        <row r="276">
          <cell r="A276">
            <v>31.625</v>
          </cell>
          <cell r="B276" t="str">
            <v>Conexión Shear plate Viga - Muro Ascensor [ W24 ]</v>
          </cell>
          <cell r="C276">
            <v>1</v>
          </cell>
          <cell r="E276" t="str">
            <v>Ud</v>
          </cell>
          <cell r="G276">
            <v>136.25768446636877</v>
          </cell>
          <cell r="I276">
            <v>23670.42</v>
          </cell>
        </row>
        <row r="278">
          <cell r="A278">
            <v>41.833333333333329</v>
          </cell>
          <cell r="B278" t="str">
            <v>Análisis de Precio Unitario de 1.00 Ud de Conexión Shear plate Viga + Fachada [ HSS8 @ W24 ]:</v>
          </cell>
        </row>
        <row r="279">
          <cell r="B279" t="str">
            <v>Materiales</v>
          </cell>
        </row>
        <row r="280">
          <cell r="A280" t="str">
            <v>lbm</v>
          </cell>
          <cell r="B280" t="str">
            <v>Shear plate</v>
          </cell>
          <cell r="I280" t="str">
            <v>Perimeter</v>
          </cell>
        </row>
        <row r="281">
          <cell r="A281">
            <v>15.3125</v>
          </cell>
          <cell r="B281" t="str">
            <v>Plate 3/8 ''</v>
          </cell>
          <cell r="C281">
            <v>1.125</v>
          </cell>
          <cell r="D281">
            <v>0.05</v>
          </cell>
          <cell r="E281" t="str">
            <v>p2</v>
          </cell>
          <cell r="F281">
            <v>413.4375</v>
          </cell>
          <cell r="G281">
            <v>74.42</v>
          </cell>
          <cell r="H281">
            <v>576.28</v>
          </cell>
          <cell r="I281">
            <v>2</v>
          </cell>
        </row>
        <row r="282">
          <cell r="A282">
            <v>0</v>
          </cell>
          <cell r="B282" t="str">
            <v>Perno Ø  - A325 1    '' x 3    ''</v>
          </cell>
          <cell r="C282">
            <v>4</v>
          </cell>
          <cell r="D282">
            <v>0</v>
          </cell>
          <cell r="E282" t="str">
            <v>Ud</v>
          </cell>
          <cell r="F282">
            <v>83.533898305084747</v>
          </cell>
          <cell r="G282">
            <v>15.04</v>
          </cell>
          <cell r="H282">
            <v>394.3</v>
          </cell>
        </row>
        <row r="283">
          <cell r="B283" t="str">
            <v>Esparragos y Pernos:</v>
          </cell>
        </row>
        <row r="284">
          <cell r="A284">
            <v>0</v>
          </cell>
          <cell r="B284" t="str">
            <v>Perno Ø  - A325   3/4'' x 2 1/2''</v>
          </cell>
          <cell r="C284">
            <v>0</v>
          </cell>
          <cell r="D284">
            <v>0</v>
          </cell>
          <cell r="E284" t="str">
            <v>Ud</v>
          </cell>
          <cell r="F284">
            <v>36.347457627118644</v>
          </cell>
          <cell r="G284">
            <v>6.54</v>
          </cell>
          <cell r="H284">
            <v>0</v>
          </cell>
        </row>
        <row r="285">
          <cell r="B285" t="str">
            <v>Conexión Shear plate</v>
          </cell>
        </row>
        <row r="286">
          <cell r="A286">
            <v>19.399999999999999</v>
          </cell>
          <cell r="B286" t="str">
            <v>2L4X4X3/8</v>
          </cell>
          <cell r="C286">
            <v>0</v>
          </cell>
          <cell r="D286">
            <v>0</v>
          </cell>
          <cell r="E286" t="str">
            <v>pl</v>
          </cell>
          <cell r="F286">
            <v>523.79999999999995</v>
          </cell>
          <cell r="G286">
            <v>94.28</v>
          </cell>
          <cell r="H286">
            <v>0</v>
          </cell>
          <cell r="I286">
            <v>1.3333333333333333</v>
          </cell>
        </row>
        <row r="287">
          <cell r="A287">
            <v>7.2</v>
          </cell>
          <cell r="B287" t="str">
            <v>L3X3X3/8</v>
          </cell>
          <cell r="C287">
            <v>0</v>
          </cell>
          <cell r="D287">
            <v>0</v>
          </cell>
          <cell r="E287" t="str">
            <v>pl</v>
          </cell>
          <cell r="F287">
            <v>194.4</v>
          </cell>
          <cell r="G287">
            <v>34.99</v>
          </cell>
          <cell r="H287">
            <v>0</v>
          </cell>
          <cell r="I287">
            <v>1</v>
          </cell>
        </row>
        <row r="288">
          <cell r="B288" t="str">
            <v>Pinturas</v>
          </cell>
        </row>
        <row r="289">
          <cell r="B289" t="str">
            <v>Pintura Multi-Purpose Epoxy Haze Gray</v>
          </cell>
          <cell r="C289">
            <v>1.3935456000000001E-2</v>
          </cell>
          <cell r="D289">
            <v>6.1759402778064816</v>
          </cell>
          <cell r="E289" t="str">
            <v>cub</v>
          </cell>
          <cell r="F289">
            <v>5925.0254237288136</v>
          </cell>
          <cell r="G289">
            <v>1066.5</v>
          </cell>
          <cell r="H289">
            <v>699.15</v>
          </cell>
        </row>
        <row r="290">
          <cell r="B290" t="str">
            <v>Pintura High Gloss Urethane Gris Perla</v>
          </cell>
          <cell r="C290">
            <v>6.9677280000000003E-3</v>
          </cell>
          <cell r="D290">
            <v>13.351880555612963</v>
          </cell>
          <cell r="E290" t="str">
            <v>Gls</v>
          </cell>
          <cell r="F290">
            <v>2154.5508474576272</v>
          </cell>
          <cell r="G290">
            <v>387.82</v>
          </cell>
          <cell r="H290">
            <v>254.24</v>
          </cell>
        </row>
        <row r="291">
          <cell r="B291" t="str">
            <v>Miscelaneos</v>
          </cell>
        </row>
        <row r="292">
          <cell r="B292" t="str">
            <v>Electrodo E70XX Universal 1/8''</v>
          </cell>
          <cell r="C292">
            <v>5</v>
          </cell>
          <cell r="D292">
            <v>0</v>
          </cell>
          <cell r="E292" t="str">
            <v>Lbs</v>
          </cell>
          <cell r="F292">
            <v>98</v>
          </cell>
          <cell r="G292">
            <v>17.64</v>
          </cell>
          <cell r="H292">
            <v>578.20000000000005</v>
          </cell>
        </row>
        <row r="293">
          <cell r="B293" t="str">
            <v>Acetileno 390</v>
          </cell>
          <cell r="C293">
            <v>10</v>
          </cell>
          <cell r="D293">
            <v>0</v>
          </cell>
          <cell r="E293" t="str">
            <v>p3</v>
          </cell>
          <cell r="F293">
            <v>9.6525423728813564</v>
          </cell>
          <cell r="G293">
            <v>1.74</v>
          </cell>
          <cell r="H293">
            <v>113.93</v>
          </cell>
        </row>
        <row r="294">
          <cell r="B294" t="str">
            <v>Oxigeno Industrial 220</v>
          </cell>
          <cell r="C294">
            <v>3.3000000000000003</v>
          </cell>
          <cell r="D294">
            <v>0</v>
          </cell>
          <cell r="E294" t="str">
            <v>p3</v>
          </cell>
          <cell r="F294">
            <v>2.6864406779661016</v>
          </cell>
          <cell r="G294">
            <v>0.48</v>
          </cell>
          <cell r="H294">
            <v>10.45</v>
          </cell>
        </row>
        <row r="295">
          <cell r="B295" t="str">
            <v>Disco p/ esmerilar</v>
          </cell>
          <cell r="C295">
            <v>3</v>
          </cell>
          <cell r="D295">
            <v>0</v>
          </cell>
          <cell r="E295" t="str">
            <v>Ud</v>
          </cell>
          <cell r="F295">
            <v>150</v>
          </cell>
          <cell r="G295">
            <v>27</v>
          </cell>
          <cell r="H295">
            <v>531</v>
          </cell>
        </row>
        <row r="296">
          <cell r="B296" t="str">
            <v>Mano de Obra</v>
          </cell>
        </row>
        <row r="297">
          <cell r="B297" t="str">
            <v>Fabricación</v>
          </cell>
        </row>
        <row r="298">
          <cell r="B298" t="str">
            <v>SandBlasting Superficie Metálicas</v>
          </cell>
          <cell r="C298">
            <v>0.20903184</v>
          </cell>
          <cell r="D298">
            <v>4.6316388929073951E-3</v>
          </cell>
          <cell r="E298" t="str">
            <v>m2</v>
          </cell>
          <cell r="F298">
            <v>169.5</v>
          </cell>
          <cell r="G298">
            <v>30.51</v>
          </cell>
          <cell r="H298">
            <v>42</v>
          </cell>
        </row>
        <row r="299">
          <cell r="B299" t="str">
            <v>Fabricación Estructura Metalica - Placa</v>
          </cell>
          <cell r="C299">
            <v>8.6132812500000003E-3</v>
          </cell>
          <cell r="D299">
            <v>0.16099773242630383</v>
          </cell>
          <cell r="E299" t="str">
            <v>ton</v>
          </cell>
          <cell r="F299">
            <v>22000</v>
          </cell>
          <cell r="G299">
            <v>3960</v>
          </cell>
          <cell r="H299">
            <v>259.60000000000002</v>
          </cell>
        </row>
        <row r="300">
          <cell r="B300" t="str">
            <v>Pintura de Taller</v>
          </cell>
        </row>
        <row r="301">
          <cell r="B301" t="str">
            <v>MO-1001-12 [PEM] Pintor Estructura Metálica</v>
          </cell>
          <cell r="C301">
            <v>0.5</v>
          </cell>
          <cell r="D301">
            <v>0</v>
          </cell>
          <cell r="E301" t="str">
            <v>Día</v>
          </cell>
          <cell r="F301">
            <v>737.38099547511399</v>
          </cell>
          <cell r="G301">
            <v>132.72999999999999</v>
          </cell>
          <cell r="H301">
            <v>435.06</v>
          </cell>
        </row>
        <row r="302">
          <cell r="B302" t="str">
            <v>MO-1001-13 [AEM] Armadores Estructuras Metálica</v>
          </cell>
          <cell r="C302">
            <v>0.5</v>
          </cell>
          <cell r="D302">
            <v>0</v>
          </cell>
          <cell r="E302" t="str">
            <v>Día</v>
          </cell>
          <cell r="F302">
            <v>1124.7393665158368</v>
          </cell>
          <cell r="G302">
            <v>202.45</v>
          </cell>
          <cell r="H302">
            <v>663.59</v>
          </cell>
        </row>
        <row r="303">
          <cell r="B303" t="str">
            <v>MO-1001-14 [AyEM] Ayudante Estructuras Metálica</v>
          </cell>
          <cell r="C303">
            <v>0.5</v>
          </cell>
          <cell r="D303">
            <v>0</v>
          </cell>
          <cell r="E303" t="str">
            <v>Día</v>
          </cell>
          <cell r="F303">
            <v>866.50045248868685</v>
          </cell>
          <cell r="G303">
            <v>155.97</v>
          </cell>
          <cell r="H303">
            <v>511.24</v>
          </cell>
        </row>
        <row r="304">
          <cell r="B304" t="str">
            <v>Servicios, Herramientas y Equipos</v>
          </cell>
        </row>
        <row r="305">
          <cell r="B305" t="str">
            <v>Compresor p/ Pintura</v>
          </cell>
          <cell r="C305">
            <v>4</v>
          </cell>
          <cell r="D305">
            <v>0</v>
          </cell>
          <cell r="E305" t="str">
            <v>Hr</v>
          </cell>
          <cell r="F305">
            <v>63.56</v>
          </cell>
          <cell r="G305">
            <v>11.44</v>
          </cell>
          <cell r="H305">
            <v>300</v>
          </cell>
        </row>
        <row r="306">
          <cell r="A306">
            <v>41.833333333333329</v>
          </cell>
          <cell r="B306" t="str">
            <v>Conexión Shear plate Viga + Fachada [ HSS8 @ W24 ]</v>
          </cell>
          <cell r="C306">
            <v>1</v>
          </cell>
          <cell r="E306" t="str">
            <v>Ud</v>
          </cell>
          <cell r="G306">
            <v>311.67216326530604</v>
          </cell>
          <cell r="I306">
            <v>5369.04</v>
          </cell>
        </row>
        <row r="308">
          <cell r="A308">
            <v>42.833333333333329</v>
          </cell>
          <cell r="B308" t="str">
            <v>Análisis de Precio Unitario de 1.00 Ud de Conexión Shear plate Viga + Fachada [ HSS4 @ W24 ]:</v>
          </cell>
        </row>
        <row r="309">
          <cell r="B309" t="str">
            <v>Materiales</v>
          </cell>
        </row>
        <row r="310">
          <cell r="A310" t="str">
            <v>lbm</v>
          </cell>
          <cell r="B310" t="str">
            <v>Shear plate</v>
          </cell>
          <cell r="I310" t="str">
            <v>Perimeter</v>
          </cell>
        </row>
        <row r="311">
          <cell r="A311">
            <v>15.3125</v>
          </cell>
          <cell r="B311" t="str">
            <v>Plate 3/8 ''</v>
          </cell>
          <cell r="C311">
            <v>1.125</v>
          </cell>
          <cell r="D311">
            <v>0.05</v>
          </cell>
          <cell r="E311" t="str">
            <v>p2</v>
          </cell>
          <cell r="F311">
            <v>413.4375</v>
          </cell>
          <cell r="G311">
            <v>74.42</v>
          </cell>
          <cell r="H311">
            <v>576.28</v>
          </cell>
          <cell r="I311">
            <v>2</v>
          </cell>
        </row>
        <row r="312">
          <cell r="A312">
            <v>0</v>
          </cell>
          <cell r="B312" t="str">
            <v>Perno Ø  - A325 1    '' x 3    ''</v>
          </cell>
          <cell r="C312">
            <v>4</v>
          </cell>
          <cell r="D312">
            <v>0</v>
          </cell>
          <cell r="E312" t="str">
            <v>Ud</v>
          </cell>
          <cell r="F312">
            <v>83.533898305084747</v>
          </cell>
          <cell r="G312">
            <v>15.04</v>
          </cell>
          <cell r="H312">
            <v>394.3</v>
          </cell>
        </row>
        <row r="313">
          <cell r="B313" t="str">
            <v>Esparragos y Pernos:</v>
          </cell>
        </row>
        <row r="314">
          <cell r="A314">
            <v>0</v>
          </cell>
          <cell r="B314" t="str">
            <v>Perno Ø  - A325   3/4'' x 2 1/2''</v>
          </cell>
          <cell r="C314">
            <v>0</v>
          </cell>
          <cell r="D314">
            <v>0</v>
          </cell>
          <cell r="E314" t="str">
            <v>Ud</v>
          </cell>
          <cell r="F314">
            <v>36.347457627118644</v>
          </cell>
          <cell r="G314">
            <v>6.54</v>
          </cell>
          <cell r="H314">
            <v>0</v>
          </cell>
        </row>
        <row r="315">
          <cell r="B315" t="str">
            <v>Conexión Shear plate</v>
          </cell>
        </row>
        <row r="316">
          <cell r="A316">
            <v>19.399999999999999</v>
          </cell>
          <cell r="B316" t="str">
            <v>2L4X4X3/8</v>
          </cell>
          <cell r="C316">
            <v>0</v>
          </cell>
          <cell r="D316">
            <v>0</v>
          </cell>
          <cell r="E316" t="str">
            <v>pl</v>
          </cell>
          <cell r="F316">
            <v>523.79999999999995</v>
          </cell>
          <cell r="G316">
            <v>94.28</v>
          </cell>
          <cell r="H316">
            <v>0</v>
          </cell>
          <cell r="I316">
            <v>1.3333333333333333</v>
          </cell>
        </row>
        <row r="317">
          <cell r="A317">
            <v>7.2</v>
          </cell>
          <cell r="B317" t="str">
            <v>L3X3X3/8</v>
          </cell>
          <cell r="C317">
            <v>0</v>
          </cell>
          <cell r="D317">
            <v>0</v>
          </cell>
          <cell r="E317" t="str">
            <v>pl</v>
          </cell>
          <cell r="F317">
            <v>194.4</v>
          </cell>
          <cell r="G317">
            <v>34.99</v>
          </cell>
          <cell r="H317">
            <v>0</v>
          </cell>
          <cell r="I317">
            <v>1</v>
          </cell>
        </row>
        <row r="318">
          <cell r="B318" t="str">
            <v>Pinturas</v>
          </cell>
        </row>
        <row r="319">
          <cell r="B319" t="str">
            <v>Pintura Multi-Purpose Epoxy Haze Gray</v>
          </cell>
          <cell r="C319">
            <v>1.3935456000000001E-2</v>
          </cell>
          <cell r="D319">
            <v>6.1759402778064816</v>
          </cell>
          <cell r="E319" t="str">
            <v>cub</v>
          </cell>
          <cell r="F319">
            <v>5925.0254237288136</v>
          </cell>
          <cell r="G319">
            <v>1066.5</v>
          </cell>
          <cell r="H319">
            <v>699.15</v>
          </cell>
        </row>
        <row r="320">
          <cell r="B320" t="str">
            <v>Pintura High Gloss Urethane Gris Perla</v>
          </cell>
          <cell r="C320">
            <v>6.9677280000000003E-3</v>
          </cell>
          <cell r="D320">
            <v>13.351880555612963</v>
          </cell>
          <cell r="E320" t="str">
            <v>Gls</v>
          </cell>
          <cell r="F320">
            <v>2154.5508474576272</v>
          </cell>
          <cell r="G320">
            <v>387.82</v>
          </cell>
          <cell r="H320">
            <v>254.24</v>
          </cell>
        </row>
        <row r="321">
          <cell r="B321" t="str">
            <v>Miscelaneos</v>
          </cell>
        </row>
        <row r="322">
          <cell r="B322" t="str">
            <v>Electrodo E70XX Universal 1/8''</v>
          </cell>
          <cell r="C322">
            <v>5</v>
          </cell>
          <cell r="D322">
            <v>0</v>
          </cell>
          <cell r="E322" t="str">
            <v>Lbs</v>
          </cell>
          <cell r="F322">
            <v>98</v>
          </cell>
          <cell r="G322">
            <v>17.64</v>
          </cell>
          <cell r="H322">
            <v>578.20000000000005</v>
          </cell>
        </row>
        <row r="323">
          <cell r="B323" t="str">
            <v>Acetileno 390</v>
          </cell>
          <cell r="C323">
            <v>10</v>
          </cell>
          <cell r="D323">
            <v>0</v>
          </cell>
          <cell r="E323" t="str">
            <v>p3</v>
          </cell>
          <cell r="F323">
            <v>9.6525423728813564</v>
          </cell>
          <cell r="G323">
            <v>1.74</v>
          </cell>
          <cell r="H323">
            <v>113.93</v>
          </cell>
        </row>
        <row r="324">
          <cell r="B324" t="str">
            <v>Oxigeno Industrial 220</v>
          </cell>
          <cell r="C324">
            <v>3.3000000000000003</v>
          </cell>
          <cell r="D324">
            <v>0</v>
          </cell>
          <cell r="E324" t="str">
            <v>p3</v>
          </cell>
          <cell r="F324">
            <v>2.6864406779661016</v>
          </cell>
          <cell r="G324">
            <v>0.48</v>
          </cell>
          <cell r="H324">
            <v>10.45</v>
          </cell>
        </row>
        <row r="325">
          <cell r="B325" t="str">
            <v>Disco p/ esmerilar</v>
          </cell>
          <cell r="C325">
            <v>3</v>
          </cell>
          <cell r="D325">
            <v>0</v>
          </cell>
          <cell r="E325" t="str">
            <v>Ud</v>
          </cell>
          <cell r="F325">
            <v>150</v>
          </cell>
          <cell r="G325">
            <v>27</v>
          </cell>
          <cell r="H325">
            <v>531</v>
          </cell>
        </row>
        <row r="326">
          <cell r="B326" t="str">
            <v>Mano de Obra</v>
          </cell>
        </row>
        <row r="327">
          <cell r="B327" t="str">
            <v>Fabricación</v>
          </cell>
        </row>
        <row r="328">
          <cell r="B328" t="str">
            <v>SandBlasting Superficie Metálicas</v>
          </cell>
          <cell r="C328">
            <v>0.20903184</v>
          </cell>
          <cell r="D328">
            <v>4.6316388929073951E-3</v>
          </cell>
          <cell r="E328" t="str">
            <v>m2</v>
          </cell>
          <cell r="F328">
            <v>169.5</v>
          </cell>
          <cell r="G328">
            <v>30.51</v>
          </cell>
          <cell r="H328">
            <v>42</v>
          </cell>
        </row>
        <row r="329">
          <cell r="B329" t="str">
            <v>Fabricación Estructura Metalica - Placa</v>
          </cell>
          <cell r="C329">
            <v>8.6132812500000003E-3</v>
          </cell>
          <cell r="D329">
            <v>0.16099773242630383</v>
          </cell>
          <cell r="E329" t="str">
            <v>ton</v>
          </cell>
          <cell r="F329">
            <v>22000</v>
          </cell>
          <cell r="G329">
            <v>3960</v>
          </cell>
          <cell r="H329">
            <v>259.60000000000002</v>
          </cell>
        </row>
        <row r="330">
          <cell r="B330" t="str">
            <v>Pintura de Taller</v>
          </cell>
        </row>
        <row r="331">
          <cell r="B331" t="str">
            <v>MO-1001-12 [PEM] Pintor Estructura Metálica</v>
          </cell>
          <cell r="C331">
            <v>0.5</v>
          </cell>
          <cell r="D331">
            <v>0</v>
          </cell>
          <cell r="E331" t="str">
            <v>Día</v>
          </cell>
          <cell r="F331">
            <v>737.38099547511399</v>
          </cell>
          <cell r="G331">
            <v>132.72999999999999</v>
          </cell>
          <cell r="H331">
            <v>435.06</v>
          </cell>
        </row>
        <row r="332">
          <cell r="B332" t="str">
            <v>MO-1001-13 [AEM] Armadores Estructuras Metálica</v>
          </cell>
          <cell r="C332">
            <v>0.5</v>
          </cell>
          <cell r="D332">
            <v>0</v>
          </cell>
          <cell r="E332" t="str">
            <v>Día</v>
          </cell>
          <cell r="F332">
            <v>1124.7393665158368</v>
          </cell>
          <cell r="G332">
            <v>202.45</v>
          </cell>
          <cell r="H332">
            <v>663.59</v>
          </cell>
        </row>
        <row r="333">
          <cell r="B333" t="str">
            <v>MO-1001-14 [AyEM] Ayudante Estructuras Metálica</v>
          </cell>
          <cell r="C333">
            <v>0.5</v>
          </cell>
          <cell r="D333">
            <v>0</v>
          </cell>
          <cell r="E333" t="str">
            <v>Día</v>
          </cell>
          <cell r="F333">
            <v>866.50045248868685</v>
          </cell>
          <cell r="G333">
            <v>155.97</v>
          </cell>
          <cell r="H333">
            <v>511.24</v>
          </cell>
        </row>
        <row r="334">
          <cell r="B334" t="str">
            <v>Servicios, Herramientas y Equipos</v>
          </cell>
        </row>
        <row r="335">
          <cell r="B335" t="str">
            <v>Compresor p/ Pintura</v>
          </cell>
          <cell r="C335">
            <v>4</v>
          </cell>
          <cell r="D335">
            <v>0</v>
          </cell>
          <cell r="E335" t="str">
            <v>Hr</v>
          </cell>
          <cell r="F335">
            <v>63.56</v>
          </cell>
          <cell r="G335">
            <v>11.44</v>
          </cell>
          <cell r="H335">
            <v>300</v>
          </cell>
        </row>
        <row r="336">
          <cell r="A336">
            <v>42.833333333333329</v>
          </cell>
          <cell r="B336" t="str">
            <v>Conexión Shear plate Viga + Fachada [ HSS4 @ W24 ]</v>
          </cell>
          <cell r="C336">
            <v>1</v>
          </cell>
          <cell r="E336" t="str">
            <v>Ud</v>
          </cell>
          <cell r="G336">
            <v>311.67216326530604</v>
          </cell>
          <cell r="I336">
            <v>5369.04</v>
          </cell>
        </row>
        <row r="338">
          <cell r="A338">
            <v>43.833333333333329</v>
          </cell>
          <cell r="B338" t="str">
            <v>Análisis de Precio Unitario de 1.00 Ud de Conexión Clipconn Viga - Viga [ W14 @ W14 ]:</v>
          </cell>
        </row>
        <row r="339">
          <cell r="B339" t="str">
            <v>Materiales</v>
          </cell>
        </row>
        <row r="340">
          <cell r="A340" t="str">
            <v>lbm</v>
          </cell>
          <cell r="B340" t="str">
            <v>Placa Base</v>
          </cell>
          <cell r="I340" t="str">
            <v>Perimeter</v>
          </cell>
        </row>
        <row r="341">
          <cell r="A341">
            <v>40.833333333333329</v>
          </cell>
          <cell r="B341" t="str">
            <v>Plate 1/1 ''</v>
          </cell>
          <cell r="C341">
            <v>0</v>
          </cell>
          <cell r="D341">
            <v>0.05</v>
          </cell>
          <cell r="E341" t="str">
            <v>p2</v>
          </cell>
          <cell r="F341">
            <v>1102.4999999999998</v>
          </cell>
          <cell r="G341">
            <v>198.45</v>
          </cell>
          <cell r="H341">
            <v>0</v>
          </cell>
          <cell r="I341">
            <v>2</v>
          </cell>
        </row>
        <row r="342">
          <cell r="A342">
            <v>0</v>
          </cell>
          <cell r="B342" t="str">
            <v>Perno ø 1 3/8'' x 20'' F1554 A36</v>
          </cell>
          <cell r="C342">
            <v>0</v>
          </cell>
          <cell r="D342">
            <v>0</v>
          </cell>
          <cell r="E342" t="str">
            <v>Ud</v>
          </cell>
          <cell r="F342">
            <v>1560</v>
          </cell>
          <cell r="G342">
            <v>280.8</v>
          </cell>
          <cell r="H342">
            <v>0</v>
          </cell>
        </row>
        <row r="343">
          <cell r="B343" t="str">
            <v>Esparragos y Pernos:</v>
          </cell>
        </row>
        <row r="344">
          <cell r="A344">
            <v>0</v>
          </cell>
          <cell r="B344" t="str">
            <v>Perno Ø  - A325   3/4'' x 2 1/2''</v>
          </cell>
          <cell r="C344">
            <v>12</v>
          </cell>
          <cell r="D344">
            <v>0</v>
          </cell>
          <cell r="E344" t="str">
            <v>Ud</v>
          </cell>
          <cell r="F344">
            <v>36.347457627118644</v>
          </cell>
          <cell r="G344">
            <v>6.54</v>
          </cell>
          <cell r="H344">
            <v>514.65</v>
          </cell>
        </row>
        <row r="345">
          <cell r="B345" t="str">
            <v>Conexión Clipconn</v>
          </cell>
        </row>
        <row r="346">
          <cell r="A346">
            <v>19.399999999999999</v>
          </cell>
          <cell r="B346" t="str">
            <v>2L4X4X3/8</v>
          </cell>
          <cell r="C346">
            <v>1</v>
          </cell>
          <cell r="D346">
            <v>0</v>
          </cell>
          <cell r="E346" t="str">
            <v>pl</v>
          </cell>
          <cell r="F346">
            <v>523.79999999999995</v>
          </cell>
          <cell r="G346">
            <v>94.28</v>
          </cell>
          <cell r="H346">
            <v>618.08000000000004</v>
          </cell>
          <cell r="I346">
            <v>1.3333333333333333</v>
          </cell>
        </row>
        <row r="347">
          <cell r="A347">
            <v>7.2</v>
          </cell>
          <cell r="B347" t="str">
            <v>L3X3X3/8</v>
          </cell>
          <cell r="C347">
            <v>0</v>
          </cell>
          <cell r="D347">
            <v>0</v>
          </cell>
          <cell r="E347" t="str">
            <v>pl</v>
          </cell>
          <cell r="F347">
            <v>194.4</v>
          </cell>
          <cell r="G347">
            <v>34.99</v>
          </cell>
          <cell r="H347">
            <v>0</v>
          </cell>
          <cell r="I347">
            <v>1</v>
          </cell>
        </row>
        <row r="348">
          <cell r="B348" t="str">
            <v>Pinturas</v>
          </cell>
        </row>
        <row r="349">
          <cell r="B349" t="str">
            <v>Pintura Multi-Purpose Epoxy Haze Gray</v>
          </cell>
          <cell r="C349">
            <v>8.2580480000000005E-3</v>
          </cell>
          <cell r="D349">
            <v>11.109399218798437</v>
          </cell>
          <cell r="E349" t="str">
            <v>cub</v>
          </cell>
          <cell r="F349">
            <v>5925.0254237288136</v>
          </cell>
          <cell r="G349">
            <v>1066.5</v>
          </cell>
          <cell r="H349">
            <v>699.15</v>
          </cell>
        </row>
        <row r="350">
          <cell r="B350" t="str">
            <v>Pintura High Gloss Urethane Gris Perla</v>
          </cell>
          <cell r="C350">
            <v>4.1290240000000002E-3</v>
          </cell>
          <cell r="D350">
            <v>23.218798437596877</v>
          </cell>
          <cell r="E350" t="str">
            <v>Gls</v>
          </cell>
          <cell r="F350">
            <v>2154.5508474576272</v>
          </cell>
          <cell r="G350">
            <v>387.82</v>
          </cell>
          <cell r="H350">
            <v>254.24</v>
          </cell>
        </row>
        <row r="351">
          <cell r="B351" t="str">
            <v>Miscelaneos</v>
          </cell>
        </row>
        <row r="352">
          <cell r="B352" t="str">
            <v>Electrodo E70XX Universal 1/8''</v>
          </cell>
          <cell r="C352">
            <v>5</v>
          </cell>
          <cell r="D352">
            <v>0</v>
          </cell>
          <cell r="E352" t="str">
            <v>Lbs</v>
          </cell>
          <cell r="F352">
            <v>98</v>
          </cell>
          <cell r="G352">
            <v>17.64</v>
          </cell>
          <cell r="H352">
            <v>578.20000000000005</v>
          </cell>
        </row>
        <row r="353">
          <cell r="B353" t="str">
            <v>Acetileno 390</v>
          </cell>
          <cell r="C353">
            <v>10</v>
          </cell>
          <cell r="D353">
            <v>0</v>
          </cell>
          <cell r="E353" t="str">
            <v>p3</v>
          </cell>
          <cell r="F353">
            <v>9.6525423728813564</v>
          </cell>
          <cell r="G353">
            <v>1.74</v>
          </cell>
          <cell r="H353">
            <v>113.93</v>
          </cell>
        </row>
        <row r="354">
          <cell r="B354" t="str">
            <v>Oxigeno Industrial 220</v>
          </cell>
          <cell r="C354">
            <v>3.3000000000000003</v>
          </cell>
          <cell r="D354">
            <v>0</v>
          </cell>
          <cell r="E354" t="str">
            <v>p3</v>
          </cell>
          <cell r="F354">
            <v>2.6864406779661016</v>
          </cell>
          <cell r="G354">
            <v>0.48</v>
          </cell>
          <cell r="H354">
            <v>10.45</v>
          </cell>
        </row>
        <row r="355">
          <cell r="B355" t="str">
            <v>Disco p/ esmerilar</v>
          </cell>
          <cell r="C355">
            <v>3</v>
          </cell>
          <cell r="D355">
            <v>0</v>
          </cell>
          <cell r="E355" t="str">
            <v>Ud</v>
          </cell>
          <cell r="F355">
            <v>150</v>
          </cell>
          <cell r="G355">
            <v>27</v>
          </cell>
          <cell r="H355">
            <v>531</v>
          </cell>
        </row>
        <row r="356">
          <cell r="B356" t="str">
            <v>Mano de Obra</v>
          </cell>
        </row>
        <row r="357">
          <cell r="B357" t="str">
            <v>Fabricación</v>
          </cell>
        </row>
        <row r="358">
          <cell r="B358" t="str">
            <v>SandBlasting Superficie Metálicas</v>
          </cell>
          <cell r="C358">
            <v>0.12387072</v>
          </cell>
          <cell r="D358">
            <v>4.9481265629197933E-2</v>
          </cell>
          <cell r="E358" t="str">
            <v>m2</v>
          </cell>
          <cell r="F358">
            <v>169.5</v>
          </cell>
          <cell r="G358">
            <v>30.51</v>
          </cell>
          <cell r="H358">
            <v>26</v>
          </cell>
        </row>
        <row r="359">
          <cell r="B359" t="str">
            <v>Fabricación Estructura Metalica - Placa</v>
          </cell>
          <cell r="C359">
            <v>9.6999999999999986E-3</v>
          </cell>
          <cell r="D359">
            <v>3.0927835051546566E-2</v>
          </cell>
          <cell r="E359" t="str">
            <v>ton</v>
          </cell>
          <cell r="F359">
            <v>22000</v>
          </cell>
          <cell r="G359">
            <v>3960</v>
          </cell>
          <cell r="H359">
            <v>259.60000000000002</v>
          </cell>
        </row>
        <row r="360">
          <cell r="B360" t="str">
            <v>Pintura de Taller</v>
          </cell>
        </row>
        <row r="361">
          <cell r="B361" t="str">
            <v>MO-1001-12 [PEM] Pintor Estructura Metálica</v>
          </cell>
          <cell r="C361">
            <v>0.5</v>
          </cell>
          <cell r="D361">
            <v>0</v>
          </cell>
          <cell r="E361" t="str">
            <v>Día</v>
          </cell>
          <cell r="F361">
            <v>737.38099547511399</v>
          </cell>
          <cell r="G361">
            <v>132.72999999999999</v>
          </cell>
          <cell r="H361">
            <v>435.06</v>
          </cell>
        </row>
        <row r="362">
          <cell r="B362" t="str">
            <v>MO-1001-13 [AEM] Armadores Estructuras Metálica</v>
          </cell>
          <cell r="C362">
            <v>0.5</v>
          </cell>
          <cell r="D362">
            <v>0</v>
          </cell>
          <cell r="E362" t="str">
            <v>Día</v>
          </cell>
          <cell r="F362">
            <v>1124.7393665158368</v>
          </cell>
          <cell r="G362">
            <v>202.45</v>
          </cell>
          <cell r="H362">
            <v>663.59</v>
          </cell>
        </row>
        <row r="363">
          <cell r="B363" t="str">
            <v>MO-1001-14 [AyEM] Ayudante Estructuras Metálica</v>
          </cell>
          <cell r="C363">
            <v>0.5</v>
          </cell>
          <cell r="D363">
            <v>0</v>
          </cell>
          <cell r="E363" t="str">
            <v>Día</v>
          </cell>
          <cell r="F363">
            <v>866.50045248868685</v>
          </cell>
          <cell r="G363">
            <v>155.97</v>
          </cell>
          <cell r="H363">
            <v>511.24</v>
          </cell>
        </row>
        <row r="364">
          <cell r="B364" t="str">
            <v>Servicios, Herramientas y Equipos</v>
          </cell>
        </row>
        <row r="365">
          <cell r="B365" t="str">
            <v>Compresor p/ Pintura</v>
          </cell>
          <cell r="C365">
            <v>4</v>
          </cell>
          <cell r="D365">
            <v>0</v>
          </cell>
          <cell r="E365" t="str">
            <v>Hr</v>
          </cell>
          <cell r="F365">
            <v>63.56</v>
          </cell>
          <cell r="G365">
            <v>11.44</v>
          </cell>
          <cell r="H365">
            <v>300</v>
          </cell>
        </row>
        <row r="366">
          <cell r="A366">
            <v>43.833333333333329</v>
          </cell>
          <cell r="B366" t="str">
            <v>Conexión Clipconn Viga - Viga [ W14 @ W14 ]</v>
          </cell>
          <cell r="C366">
            <v>1</v>
          </cell>
          <cell r="E366" t="str">
            <v>Ud</v>
          </cell>
          <cell r="G366">
            <v>284.28814432989685</v>
          </cell>
          <cell r="I366">
            <v>5515.19</v>
          </cell>
        </row>
        <row r="368">
          <cell r="A368">
            <v>44.833333333333329</v>
          </cell>
          <cell r="B368" t="str">
            <v>Análisis de Precio Unitario de 1.00 Ud de Conexión Clipconn Viga - Viga - Viga [ W14 + W14 @ W24 ]:</v>
          </cell>
        </row>
        <row r="369">
          <cell r="B369" t="str">
            <v>Materiales</v>
          </cell>
        </row>
        <row r="370">
          <cell r="A370" t="str">
            <v>lbm</v>
          </cell>
          <cell r="B370" t="str">
            <v>Placa Base</v>
          </cell>
          <cell r="I370" t="str">
            <v>Perimeter</v>
          </cell>
        </row>
        <row r="371">
          <cell r="A371">
            <v>40.833333333333329</v>
          </cell>
          <cell r="B371" t="str">
            <v>Plate 1/1 ''</v>
          </cell>
          <cell r="C371">
            <v>0</v>
          </cell>
          <cell r="D371">
            <v>0.05</v>
          </cell>
          <cell r="E371" t="str">
            <v>p2</v>
          </cell>
          <cell r="F371">
            <v>1102.4999999999998</v>
          </cell>
          <cell r="G371">
            <v>198.45</v>
          </cell>
          <cell r="H371">
            <v>0</v>
          </cell>
          <cell r="I371">
            <v>2</v>
          </cell>
        </row>
        <row r="372">
          <cell r="A372">
            <v>0</v>
          </cell>
          <cell r="B372" t="str">
            <v>Perno ø 1 3/8'' x 20'' F1554 A36</v>
          </cell>
          <cell r="C372">
            <v>0</v>
          </cell>
          <cell r="D372">
            <v>0</v>
          </cell>
          <cell r="E372" t="str">
            <v>Ud</v>
          </cell>
          <cell r="F372">
            <v>1560</v>
          </cell>
          <cell r="G372">
            <v>280.8</v>
          </cell>
          <cell r="H372">
            <v>0</v>
          </cell>
        </row>
        <row r="373">
          <cell r="B373" t="str">
            <v>Esparragos y Pernos:</v>
          </cell>
        </row>
        <row r="374">
          <cell r="A374">
            <v>0</v>
          </cell>
          <cell r="B374" t="str">
            <v>Perno Ø  - A325   3/4'' x 2 1/2''</v>
          </cell>
          <cell r="C374">
            <v>16</v>
          </cell>
          <cell r="D374">
            <v>0</v>
          </cell>
          <cell r="E374" t="str">
            <v>Ud</v>
          </cell>
          <cell r="F374">
            <v>36.347457627118644</v>
          </cell>
          <cell r="G374">
            <v>6.54</v>
          </cell>
          <cell r="H374">
            <v>686.2</v>
          </cell>
        </row>
        <row r="375">
          <cell r="B375" t="str">
            <v>Conexión Clipconn</v>
          </cell>
        </row>
        <row r="376">
          <cell r="A376">
            <v>19.399999999999999</v>
          </cell>
          <cell r="B376" t="str">
            <v>2L4X4X3/8</v>
          </cell>
          <cell r="C376">
            <v>2</v>
          </cell>
          <cell r="D376">
            <v>0</v>
          </cell>
          <cell r="E376" t="str">
            <v>pl</v>
          </cell>
          <cell r="F376">
            <v>523.79999999999995</v>
          </cell>
          <cell r="G376">
            <v>94.28</v>
          </cell>
          <cell r="H376">
            <v>1236.1600000000001</v>
          </cell>
          <cell r="I376">
            <v>1.3333333333333333</v>
          </cell>
        </row>
        <row r="377">
          <cell r="A377">
            <v>7.2</v>
          </cell>
          <cell r="B377" t="str">
            <v>L3X3X3/8</v>
          </cell>
          <cell r="C377">
            <v>0</v>
          </cell>
          <cell r="D377">
            <v>0</v>
          </cell>
          <cell r="E377" t="str">
            <v>pl</v>
          </cell>
          <cell r="F377">
            <v>194.4</v>
          </cell>
          <cell r="G377">
            <v>34.99</v>
          </cell>
          <cell r="H377">
            <v>0</v>
          </cell>
          <cell r="I377">
            <v>1</v>
          </cell>
        </row>
        <row r="378">
          <cell r="B378" t="str">
            <v>Pinturas</v>
          </cell>
        </row>
        <row r="379">
          <cell r="B379" t="str">
            <v>Pintura Multi-Purpose Epoxy Haze Gray</v>
          </cell>
          <cell r="C379">
            <v>1.6516096000000001E-2</v>
          </cell>
          <cell r="D379">
            <v>5.0546996093992185</v>
          </cell>
          <cell r="E379" t="str">
            <v>cub</v>
          </cell>
          <cell r="F379">
            <v>5925.0254237288136</v>
          </cell>
          <cell r="G379">
            <v>1066.5</v>
          </cell>
          <cell r="H379">
            <v>699.15</v>
          </cell>
        </row>
        <row r="380">
          <cell r="B380" t="str">
            <v>Pintura High Gloss Urethane Gris Perla</v>
          </cell>
          <cell r="C380">
            <v>8.2580480000000005E-3</v>
          </cell>
          <cell r="D380">
            <v>11.109399218798437</v>
          </cell>
          <cell r="E380" t="str">
            <v>Gls</v>
          </cell>
          <cell r="F380">
            <v>2154.5508474576272</v>
          </cell>
          <cell r="G380">
            <v>387.82</v>
          </cell>
          <cell r="H380">
            <v>254.24</v>
          </cell>
        </row>
        <row r="381">
          <cell r="B381" t="str">
            <v>Miscelaneos</v>
          </cell>
        </row>
        <row r="382">
          <cell r="B382" t="str">
            <v>Electrodo E70XX Universal 1/8''</v>
          </cell>
          <cell r="C382">
            <v>0</v>
          </cell>
          <cell r="D382">
            <v>0</v>
          </cell>
          <cell r="E382" t="str">
            <v>Lbs</v>
          </cell>
          <cell r="F382">
            <v>98</v>
          </cell>
          <cell r="G382">
            <v>17.64</v>
          </cell>
          <cell r="H382">
            <v>0</v>
          </cell>
        </row>
        <row r="383">
          <cell r="B383" t="str">
            <v>Acetileno 390</v>
          </cell>
          <cell r="C383">
            <v>0</v>
          </cell>
          <cell r="D383">
            <v>0</v>
          </cell>
          <cell r="E383" t="str">
            <v>p3</v>
          </cell>
          <cell r="F383">
            <v>9.6525423728813564</v>
          </cell>
          <cell r="G383">
            <v>1.74</v>
          </cell>
          <cell r="H383">
            <v>0</v>
          </cell>
        </row>
        <row r="384">
          <cell r="B384" t="str">
            <v>Oxigeno Industrial 220</v>
          </cell>
          <cell r="C384">
            <v>0</v>
          </cell>
          <cell r="D384">
            <v>0</v>
          </cell>
          <cell r="E384" t="str">
            <v>p3</v>
          </cell>
          <cell r="F384">
            <v>2.6864406779661016</v>
          </cell>
          <cell r="G384">
            <v>0.48</v>
          </cell>
          <cell r="H384">
            <v>0</v>
          </cell>
        </row>
        <row r="385">
          <cell r="B385" t="str">
            <v>Disco p/ esmerilar</v>
          </cell>
          <cell r="C385">
            <v>3</v>
          </cell>
          <cell r="D385">
            <v>0</v>
          </cell>
          <cell r="E385" t="str">
            <v>Ud</v>
          </cell>
          <cell r="F385">
            <v>150</v>
          </cell>
          <cell r="G385">
            <v>27</v>
          </cell>
          <cell r="H385">
            <v>531</v>
          </cell>
        </row>
        <row r="386">
          <cell r="B386" t="str">
            <v>Mano de Obra</v>
          </cell>
        </row>
        <row r="387">
          <cell r="B387" t="str">
            <v>Fabricación</v>
          </cell>
        </row>
        <row r="388">
          <cell r="B388" t="str">
            <v>SandBlasting Superficie Metálicas</v>
          </cell>
          <cell r="C388">
            <v>0.24774144000000001</v>
          </cell>
          <cell r="D388">
            <v>9.1166015665364378E-3</v>
          </cell>
          <cell r="E388" t="str">
            <v>m2</v>
          </cell>
          <cell r="F388">
            <v>169.5</v>
          </cell>
          <cell r="G388">
            <v>30.51</v>
          </cell>
          <cell r="H388">
            <v>50</v>
          </cell>
        </row>
        <row r="389">
          <cell r="B389" t="str">
            <v>Fabricación Estructura Metalica - Placa</v>
          </cell>
          <cell r="C389">
            <v>1.9399999999999997E-2</v>
          </cell>
          <cell r="D389">
            <v>3.0927835051546566E-2</v>
          </cell>
          <cell r="E389" t="str">
            <v>ton</v>
          </cell>
          <cell r="F389">
            <v>22000</v>
          </cell>
          <cell r="G389">
            <v>3960</v>
          </cell>
          <cell r="H389">
            <v>519.20000000000005</v>
          </cell>
        </row>
        <row r="390">
          <cell r="B390" t="str">
            <v>Pintura de Taller</v>
          </cell>
        </row>
        <row r="391">
          <cell r="B391" t="str">
            <v>MO-1001-12 [PEM] Pintor Estructura Metálica</v>
          </cell>
          <cell r="C391">
            <v>0.5</v>
          </cell>
          <cell r="D391">
            <v>0</v>
          </cell>
          <cell r="E391" t="str">
            <v>Día</v>
          </cell>
          <cell r="F391">
            <v>737.38099547511399</v>
          </cell>
          <cell r="G391">
            <v>132.72999999999999</v>
          </cell>
          <cell r="H391">
            <v>435.06</v>
          </cell>
        </row>
        <row r="392">
          <cell r="B392" t="str">
            <v>MO-1001-13 [AEM] Armadores Estructuras Metálica</v>
          </cell>
          <cell r="C392">
            <v>0.5</v>
          </cell>
          <cell r="D392">
            <v>0</v>
          </cell>
          <cell r="E392" t="str">
            <v>Día</v>
          </cell>
          <cell r="F392">
            <v>1124.7393665158368</v>
          </cell>
          <cell r="G392">
            <v>202.45</v>
          </cell>
          <cell r="H392">
            <v>663.59</v>
          </cell>
        </row>
        <row r="393">
          <cell r="B393" t="str">
            <v>MO-1001-14 [AyEM] Ayudante Estructuras Metálica</v>
          </cell>
          <cell r="C393">
            <v>0.5</v>
          </cell>
          <cell r="D393">
            <v>0</v>
          </cell>
          <cell r="E393" t="str">
            <v>Día</v>
          </cell>
          <cell r="F393">
            <v>866.50045248868685</v>
          </cell>
          <cell r="G393">
            <v>155.97</v>
          </cell>
          <cell r="H393">
            <v>511.24</v>
          </cell>
        </row>
        <row r="394">
          <cell r="B394" t="str">
            <v>Servicios, Herramientas y Equipos</v>
          </cell>
        </row>
        <row r="395">
          <cell r="B395" t="str">
            <v>Compresor p/ Pintura</v>
          </cell>
          <cell r="C395">
            <v>4</v>
          </cell>
          <cell r="D395">
            <v>0</v>
          </cell>
          <cell r="E395" t="str">
            <v>Hr</v>
          </cell>
          <cell r="F395">
            <v>63.56</v>
          </cell>
          <cell r="G395">
            <v>11.44</v>
          </cell>
          <cell r="H395">
            <v>300</v>
          </cell>
        </row>
        <row r="396">
          <cell r="A396">
            <v>44.833333333333329</v>
          </cell>
          <cell r="B396" t="str">
            <v>Conexión Clipconn Viga - Viga - Viga [ W14 + W14 @ W24 ]</v>
          </cell>
          <cell r="C396">
            <v>1</v>
          </cell>
          <cell r="E396" t="str">
            <v>Ud</v>
          </cell>
          <cell r="G396">
            <v>151.69690721649485</v>
          </cell>
          <cell r="I396">
            <v>5885.84</v>
          </cell>
        </row>
        <row r="398">
          <cell r="A398">
            <v>45.833333333333329</v>
          </cell>
          <cell r="B398" t="str">
            <v>Análisis de Precio Unitario de 1.00 Ud de Conexión Clipconn Viga - Viga - Viga [ W24 + W24 @ W24 ]:</v>
          </cell>
        </row>
        <row r="399">
          <cell r="B399" t="str">
            <v>Materiales</v>
          </cell>
        </row>
        <row r="400">
          <cell r="A400" t="str">
            <v>lbm</v>
          </cell>
          <cell r="B400" t="str">
            <v>Placa Base</v>
          </cell>
          <cell r="I400" t="str">
            <v>Perimeter</v>
          </cell>
        </row>
        <row r="401">
          <cell r="A401">
            <v>40.833333333333329</v>
          </cell>
          <cell r="B401" t="str">
            <v>Plate 1/1 ''</v>
          </cell>
          <cell r="C401">
            <v>0</v>
          </cell>
          <cell r="D401">
            <v>0.05</v>
          </cell>
          <cell r="E401" t="str">
            <v>p2</v>
          </cell>
          <cell r="F401">
            <v>1102.4999999999998</v>
          </cell>
          <cell r="G401">
            <v>198.45</v>
          </cell>
          <cell r="H401">
            <v>0</v>
          </cell>
          <cell r="I401">
            <v>2</v>
          </cell>
        </row>
        <row r="402">
          <cell r="A402">
            <v>0</v>
          </cell>
          <cell r="B402" t="str">
            <v>Perno ø 1 3/8'' x 20'' F1554 A36</v>
          </cell>
          <cell r="C402">
            <v>0</v>
          </cell>
          <cell r="D402">
            <v>0</v>
          </cell>
          <cell r="E402" t="str">
            <v>Ud</v>
          </cell>
          <cell r="F402">
            <v>1560</v>
          </cell>
          <cell r="G402">
            <v>280.8</v>
          </cell>
          <cell r="H402">
            <v>0</v>
          </cell>
        </row>
        <row r="403">
          <cell r="B403" t="str">
            <v>Esparragos y Pernos:</v>
          </cell>
        </row>
        <row r="404">
          <cell r="A404">
            <v>0</v>
          </cell>
          <cell r="B404" t="str">
            <v>Perno Ø  - A325 1    '' x 3    ''</v>
          </cell>
          <cell r="C404">
            <v>24</v>
          </cell>
          <cell r="D404">
            <v>0</v>
          </cell>
          <cell r="E404" t="str">
            <v>Ud</v>
          </cell>
          <cell r="F404">
            <v>83.533898305084747</v>
          </cell>
          <cell r="G404">
            <v>15.04</v>
          </cell>
          <cell r="H404">
            <v>2365.77</v>
          </cell>
        </row>
        <row r="405">
          <cell r="B405" t="str">
            <v>Conexión Clipconn</v>
          </cell>
        </row>
        <row r="406">
          <cell r="A406">
            <v>19.399999999999999</v>
          </cell>
          <cell r="B406" t="str">
            <v>2L4X4X3/8</v>
          </cell>
          <cell r="C406">
            <v>4</v>
          </cell>
          <cell r="D406">
            <v>0</v>
          </cell>
          <cell r="E406" t="str">
            <v>pl</v>
          </cell>
          <cell r="F406">
            <v>523.79999999999995</v>
          </cell>
          <cell r="G406">
            <v>94.28</v>
          </cell>
          <cell r="H406">
            <v>2472.3200000000002</v>
          </cell>
          <cell r="I406">
            <v>1.3333333333333333</v>
          </cell>
        </row>
        <row r="407">
          <cell r="A407">
            <v>7.2</v>
          </cell>
          <cell r="B407" t="str">
            <v>L3X3X3/8</v>
          </cell>
          <cell r="C407">
            <v>0</v>
          </cell>
          <cell r="D407">
            <v>0</v>
          </cell>
          <cell r="E407" t="str">
            <v>pl</v>
          </cell>
          <cell r="F407">
            <v>194.4</v>
          </cell>
          <cell r="G407">
            <v>34.99</v>
          </cell>
          <cell r="H407">
            <v>0</v>
          </cell>
          <cell r="I407">
            <v>1</v>
          </cell>
        </row>
        <row r="408">
          <cell r="B408" t="str">
            <v>Pinturas</v>
          </cell>
        </row>
        <row r="409">
          <cell r="B409" t="str">
            <v>Pintura Multi-Purpose Epoxy Haze Gray</v>
          </cell>
          <cell r="C409">
            <v>3.3032192000000002E-2</v>
          </cell>
          <cell r="D409">
            <v>2.0273498046996092</v>
          </cell>
          <cell r="E409" t="str">
            <v>cub</v>
          </cell>
          <cell r="F409">
            <v>5925.0254237288136</v>
          </cell>
          <cell r="G409">
            <v>1066.5</v>
          </cell>
          <cell r="H409">
            <v>699.15</v>
          </cell>
        </row>
        <row r="410">
          <cell r="B410" t="str">
            <v>Pintura High Gloss Urethane Gris Perla</v>
          </cell>
          <cell r="C410">
            <v>1.6516096000000001E-2</v>
          </cell>
          <cell r="D410">
            <v>5.0546996093992185</v>
          </cell>
          <cell r="E410" t="str">
            <v>Gls</v>
          </cell>
          <cell r="F410">
            <v>2154.5508474576272</v>
          </cell>
          <cell r="G410">
            <v>387.82</v>
          </cell>
          <cell r="H410">
            <v>254.24</v>
          </cell>
        </row>
        <row r="411">
          <cell r="B411" t="str">
            <v>Miscelaneos</v>
          </cell>
        </row>
        <row r="412">
          <cell r="B412" t="str">
            <v>Electrodo E70XX Universal 1/8''</v>
          </cell>
          <cell r="C412">
            <v>0</v>
          </cell>
          <cell r="D412">
            <v>0</v>
          </cell>
          <cell r="E412" t="str">
            <v>Lbs</v>
          </cell>
          <cell r="F412">
            <v>98</v>
          </cell>
          <cell r="G412">
            <v>17.64</v>
          </cell>
          <cell r="H412">
            <v>0</v>
          </cell>
        </row>
        <row r="413">
          <cell r="B413" t="str">
            <v>Acetileno 390</v>
          </cell>
          <cell r="C413">
            <v>0</v>
          </cell>
          <cell r="D413">
            <v>0</v>
          </cell>
          <cell r="E413" t="str">
            <v>p3</v>
          </cell>
          <cell r="F413">
            <v>9.6525423728813564</v>
          </cell>
          <cell r="G413">
            <v>1.74</v>
          </cell>
          <cell r="H413">
            <v>0</v>
          </cell>
        </row>
        <row r="414">
          <cell r="B414" t="str">
            <v>Oxigeno Industrial 220</v>
          </cell>
          <cell r="C414">
            <v>0</v>
          </cell>
          <cell r="D414">
            <v>0</v>
          </cell>
          <cell r="E414" t="str">
            <v>p3</v>
          </cell>
          <cell r="F414">
            <v>2.6864406779661016</v>
          </cell>
          <cell r="G414">
            <v>0.48</v>
          </cell>
          <cell r="H414">
            <v>0</v>
          </cell>
        </row>
        <row r="415">
          <cell r="B415" t="str">
            <v>Disco p/ esmerilar</v>
          </cell>
          <cell r="C415">
            <v>3</v>
          </cell>
          <cell r="D415">
            <v>0</v>
          </cell>
          <cell r="E415" t="str">
            <v>Ud</v>
          </cell>
          <cell r="F415">
            <v>150</v>
          </cell>
          <cell r="G415">
            <v>27</v>
          </cell>
          <cell r="H415">
            <v>531</v>
          </cell>
        </row>
        <row r="416">
          <cell r="B416" t="str">
            <v>Mano de Obra</v>
          </cell>
        </row>
        <row r="417">
          <cell r="B417" t="str">
            <v>Fabricación</v>
          </cell>
        </row>
        <row r="418">
          <cell r="B418" t="str">
            <v>SandBlasting Superficie Metálicas</v>
          </cell>
          <cell r="C418">
            <v>0.49548288000000001</v>
          </cell>
          <cell r="D418">
            <v>9.1166015665364378E-3</v>
          </cell>
          <cell r="E418" t="str">
            <v>m2</v>
          </cell>
          <cell r="F418">
            <v>169.5</v>
          </cell>
          <cell r="G418">
            <v>30.51</v>
          </cell>
          <cell r="H418">
            <v>100.01</v>
          </cell>
        </row>
        <row r="419">
          <cell r="B419" t="str">
            <v>Fabricación Estructura Metalica - Placa</v>
          </cell>
          <cell r="C419">
            <v>3.8799999999999994E-2</v>
          </cell>
          <cell r="D419">
            <v>3.0927835051546566E-2</v>
          </cell>
          <cell r="E419" t="str">
            <v>ton</v>
          </cell>
          <cell r="F419">
            <v>22000</v>
          </cell>
          <cell r="G419">
            <v>3960</v>
          </cell>
          <cell r="H419">
            <v>1038.4000000000001</v>
          </cell>
        </row>
        <row r="420">
          <cell r="B420" t="str">
            <v>Pintura de Taller</v>
          </cell>
        </row>
        <row r="421">
          <cell r="B421" t="str">
            <v>MO-1001-12 [PEM] Pintor Estructura Metálica</v>
          </cell>
          <cell r="C421">
            <v>0.5</v>
          </cell>
          <cell r="D421">
            <v>0</v>
          </cell>
          <cell r="E421" t="str">
            <v>Día</v>
          </cell>
          <cell r="F421">
            <v>737.38099547511399</v>
          </cell>
          <cell r="G421">
            <v>132.72999999999999</v>
          </cell>
          <cell r="H421">
            <v>435.06</v>
          </cell>
        </row>
        <row r="422">
          <cell r="B422" t="str">
            <v>MO-1001-13 [AEM] Armadores Estructuras Metálica</v>
          </cell>
          <cell r="C422">
            <v>0.5</v>
          </cell>
          <cell r="D422">
            <v>0</v>
          </cell>
          <cell r="E422" t="str">
            <v>Día</v>
          </cell>
          <cell r="F422">
            <v>1124.7393665158368</v>
          </cell>
          <cell r="G422">
            <v>202.45</v>
          </cell>
          <cell r="H422">
            <v>663.59</v>
          </cell>
        </row>
        <row r="423">
          <cell r="B423" t="str">
            <v>MO-1001-14 [AyEM] Ayudante Estructuras Metálica</v>
          </cell>
          <cell r="C423">
            <v>0.5</v>
          </cell>
          <cell r="D423">
            <v>0</v>
          </cell>
          <cell r="E423" t="str">
            <v>Día</v>
          </cell>
          <cell r="F423">
            <v>866.50045248868685</v>
          </cell>
          <cell r="G423">
            <v>155.97</v>
          </cell>
          <cell r="H423">
            <v>511.24</v>
          </cell>
        </row>
        <row r="424">
          <cell r="B424" t="str">
            <v>Servicios, Herramientas y Equipos</v>
          </cell>
        </row>
        <row r="425">
          <cell r="B425" t="str">
            <v>Compresor p/ Pintura</v>
          </cell>
          <cell r="C425">
            <v>4</v>
          </cell>
          <cell r="D425">
            <v>0</v>
          </cell>
          <cell r="E425" t="str">
            <v>Hr</v>
          </cell>
          <cell r="F425">
            <v>63.56</v>
          </cell>
          <cell r="G425">
            <v>11.44</v>
          </cell>
          <cell r="H425">
            <v>300</v>
          </cell>
        </row>
        <row r="426">
          <cell r="A426">
            <v>45.833333333333329</v>
          </cell>
          <cell r="B426" t="str">
            <v>Conexión Clipconn Viga - Viga - Viga [ W24 + W24 @ W24 ]</v>
          </cell>
          <cell r="C426">
            <v>1</v>
          </cell>
          <cell r="E426" t="str">
            <v>Ud</v>
          </cell>
          <cell r="G426">
            <v>120.75747422680412</v>
          </cell>
          <cell r="I426">
            <v>9370.7800000000007</v>
          </cell>
        </row>
        <row r="428">
          <cell r="A428">
            <v>46.833333333333329</v>
          </cell>
          <cell r="B428" t="str">
            <v>Análisis de Precio Unitario de 1.00 Ud de Conexión Clipconn Viga - Viga [ C12 + C12 @ W24 ]:</v>
          </cell>
        </row>
        <row r="429">
          <cell r="B429" t="str">
            <v>Materiales</v>
          </cell>
        </row>
        <row r="430">
          <cell r="A430" t="str">
            <v>lbm</v>
          </cell>
          <cell r="B430" t="str">
            <v>Placa Base</v>
          </cell>
          <cell r="I430" t="str">
            <v>Perimeter</v>
          </cell>
        </row>
        <row r="431">
          <cell r="A431">
            <v>40.833333333333329</v>
          </cell>
          <cell r="B431" t="str">
            <v>Plate 1/1 ''</v>
          </cell>
          <cell r="C431">
            <v>0</v>
          </cell>
          <cell r="D431">
            <v>0.05</v>
          </cell>
          <cell r="E431" t="str">
            <v>p2</v>
          </cell>
          <cell r="F431">
            <v>1102.4999999999998</v>
          </cell>
          <cell r="G431">
            <v>198.45</v>
          </cell>
          <cell r="H431">
            <v>0</v>
          </cell>
          <cell r="I431">
            <v>2</v>
          </cell>
        </row>
        <row r="432">
          <cell r="A432">
            <v>0</v>
          </cell>
          <cell r="B432" t="str">
            <v>Perno ø 1 3/8'' x 20'' F1554 A36</v>
          </cell>
          <cell r="C432">
            <v>0</v>
          </cell>
          <cell r="D432">
            <v>0</v>
          </cell>
          <cell r="E432" t="str">
            <v>Ud</v>
          </cell>
          <cell r="F432">
            <v>1560</v>
          </cell>
          <cell r="G432">
            <v>280.8</v>
          </cell>
          <cell r="H432">
            <v>0</v>
          </cell>
        </row>
        <row r="433">
          <cell r="B433" t="str">
            <v>Esparragos y Pernos:</v>
          </cell>
        </row>
        <row r="434">
          <cell r="A434">
            <v>0</v>
          </cell>
          <cell r="B434" t="str">
            <v>Perno Ø  - A325   3/4'' x 2 1/2''</v>
          </cell>
          <cell r="C434">
            <v>18</v>
          </cell>
          <cell r="D434">
            <v>0</v>
          </cell>
          <cell r="E434" t="str">
            <v>Ud</v>
          </cell>
          <cell r="F434">
            <v>36.347457627118644</v>
          </cell>
          <cell r="G434">
            <v>6.54</v>
          </cell>
          <cell r="H434">
            <v>771.97</v>
          </cell>
        </row>
        <row r="435">
          <cell r="B435" t="str">
            <v>Conexión Clipconn</v>
          </cell>
        </row>
        <row r="436">
          <cell r="A436">
            <v>19.399999999999999</v>
          </cell>
          <cell r="B436" t="str">
            <v>2L4X4X3/8</v>
          </cell>
          <cell r="C436">
            <v>3</v>
          </cell>
          <cell r="D436">
            <v>0</v>
          </cell>
          <cell r="E436" t="str">
            <v>pl</v>
          </cell>
          <cell r="F436">
            <v>523.79999999999995</v>
          </cell>
          <cell r="G436">
            <v>94.28</v>
          </cell>
          <cell r="H436">
            <v>1854.24</v>
          </cell>
          <cell r="I436">
            <v>1.3333333333333333</v>
          </cell>
        </row>
        <row r="437">
          <cell r="A437">
            <v>7.2</v>
          </cell>
          <cell r="B437" t="str">
            <v>L3X3X3/8</v>
          </cell>
          <cell r="C437">
            <v>0</v>
          </cell>
          <cell r="D437">
            <v>0</v>
          </cell>
          <cell r="E437" t="str">
            <v>pl</v>
          </cell>
          <cell r="F437">
            <v>194.4</v>
          </cell>
          <cell r="G437">
            <v>34.99</v>
          </cell>
          <cell r="H437">
            <v>0</v>
          </cell>
          <cell r="I437">
            <v>1</v>
          </cell>
        </row>
        <row r="438">
          <cell r="B438" t="str">
            <v>Pinturas</v>
          </cell>
        </row>
        <row r="439">
          <cell r="B439" t="str">
            <v>Pintura Multi-Purpose Epoxy Haze Gray</v>
          </cell>
          <cell r="C439">
            <v>2.4774144000000001E-2</v>
          </cell>
          <cell r="D439">
            <v>3.0364664062661459</v>
          </cell>
          <cell r="E439" t="str">
            <v>cub</v>
          </cell>
          <cell r="F439">
            <v>5925.0254237288136</v>
          </cell>
          <cell r="G439">
            <v>1066.5</v>
          </cell>
          <cell r="H439">
            <v>699.15</v>
          </cell>
        </row>
        <row r="440">
          <cell r="B440" t="str">
            <v>Pintura High Gloss Urethane Gris Perla</v>
          </cell>
          <cell r="C440">
            <v>1.2387072000000001E-2</v>
          </cell>
          <cell r="D440">
            <v>7.0729328125322919</v>
          </cell>
          <cell r="E440" t="str">
            <v>Gls</v>
          </cell>
          <cell r="F440">
            <v>2154.5508474576272</v>
          </cell>
          <cell r="G440">
            <v>387.82</v>
          </cell>
          <cell r="H440">
            <v>254.24</v>
          </cell>
        </row>
        <row r="441">
          <cell r="B441" t="str">
            <v>Miscelaneos</v>
          </cell>
        </row>
        <row r="442">
          <cell r="B442" t="str">
            <v>Electrodo E70XX Universal 1/8''</v>
          </cell>
          <cell r="C442">
            <v>0</v>
          </cell>
          <cell r="D442">
            <v>0</v>
          </cell>
          <cell r="E442" t="str">
            <v>Lbs</v>
          </cell>
          <cell r="F442">
            <v>98</v>
          </cell>
          <cell r="G442">
            <v>17.64</v>
          </cell>
          <cell r="H442">
            <v>0</v>
          </cell>
        </row>
        <row r="443">
          <cell r="B443" t="str">
            <v>Acetileno 390</v>
          </cell>
          <cell r="C443">
            <v>0</v>
          </cell>
          <cell r="D443">
            <v>0</v>
          </cell>
          <cell r="E443" t="str">
            <v>p3</v>
          </cell>
          <cell r="F443">
            <v>9.6525423728813564</v>
          </cell>
          <cell r="G443">
            <v>1.74</v>
          </cell>
          <cell r="H443">
            <v>0</v>
          </cell>
        </row>
        <row r="444">
          <cell r="B444" t="str">
            <v>Oxigeno Industrial 220</v>
          </cell>
          <cell r="C444">
            <v>0</v>
          </cell>
          <cell r="D444">
            <v>0</v>
          </cell>
          <cell r="E444" t="str">
            <v>p3</v>
          </cell>
          <cell r="F444">
            <v>2.6864406779661016</v>
          </cell>
          <cell r="G444">
            <v>0.48</v>
          </cell>
          <cell r="H444">
            <v>0</v>
          </cell>
        </row>
        <row r="445">
          <cell r="B445" t="str">
            <v>Disco p/ esmerilar</v>
          </cell>
          <cell r="C445">
            <v>3</v>
          </cell>
          <cell r="D445">
            <v>0</v>
          </cell>
          <cell r="E445" t="str">
            <v>Ud</v>
          </cell>
          <cell r="F445">
            <v>150</v>
          </cell>
          <cell r="G445">
            <v>27</v>
          </cell>
          <cell r="H445">
            <v>531</v>
          </cell>
        </row>
        <row r="446">
          <cell r="B446" t="str">
            <v>Mano de Obra</v>
          </cell>
        </row>
        <row r="447">
          <cell r="B447" t="str">
            <v>Fabricación</v>
          </cell>
        </row>
        <row r="448">
          <cell r="B448" t="str">
            <v>SandBlasting Superficie Metálicas</v>
          </cell>
          <cell r="C448">
            <v>0.37161216000000002</v>
          </cell>
          <cell r="D448">
            <v>2.2571489587423565E-2</v>
          </cell>
          <cell r="E448" t="str">
            <v>m2</v>
          </cell>
          <cell r="F448">
            <v>169.5</v>
          </cell>
          <cell r="G448">
            <v>30.51</v>
          </cell>
          <cell r="H448">
            <v>76</v>
          </cell>
        </row>
        <row r="449">
          <cell r="B449" t="str">
            <v>Fabricación Estructura Metalica - Placa</v>
          </cell>
          <cell r="C449">
            <v>2.9100000000000001E-2</v>
          </cell>
          <cell r="D449">
            <v>3.0927835051546324E-2</v>
          </cell>
          <cell r="E449" t="str">
            <v>ton</v>
          </cell>
          <cell r="F449">
            <v>22000</v>
          </cell>
          <cell r="G449">
            <v>3960</v>
          </cell>
          <cell r="H449">
            <v>778.8</v>
          </cell>
        </row>
        <row r="450">
          <cell r="B450" t="str">
            <v>Pintura de Taller</v>
          </cell>
        </row>
        <row r="451">
          <cell r="B451" t="str">
            <v>MO-1001-12 [PEM] Pintor Estructura Metálica</v>
          </cell>
          <cell r="C451">
            <v>0.5</v>
          </cell>
          <cell r="D451">
            <v>0</v>
          </cell>
          <cell r="E451" t="str">
            <v>Día</v>
          </cell>
          <cell r="F451">
            <v>737.38099547511399</v>
          </cell>
          <cell r="G451">
            <v>132.72999999999999</v>
          </cell>
          <cell r="H451">
            <v>435.06</v>
          </cell>
        </row>
        <row r="452">
          <cell r="B452" t="str">
            <v>MO-1001-13 [AEM] Armadores Estructuras Metálica</v>
          </cell>
          <cell r="C452">
            <v>0.5</v>
          </cell>
          <cell r="D452">
            <v>0</v>
          </cell>
          <cell r="E452" t="str">
            <v>Día</v>
          </cell>
          <cell r="F452">
            <v>1124.7393665158368</v>
          </cell>
          <cell r="G452">
            <v>202.45</v>
          </cell>
          <cell r="H452">
            <v>663.59</v>
          </cell>
        </row>
        <row r="453">
          <cell r="B453" t="str">
            <v>MO-1001-14 [AyEM] Ayudante Estructuras Metálica</v>
          </cell>
          <cell r="C453">
            <v>0.5</v>
          </cell>
          <cell r="D453">
            <v>0</v>
          </cell>
          <cell r="E453" t="str">
            <v>Día</v>
          </cell>
          <cell r="F453">
            <v>866.50045248868685</v>
          </cell>
          <cell r="G453">
            <v>155.97</v>
          </cell>
          <cell r="H453">
            <v>511.24</v>
          </cell>
        </row>
        <row r="454">
          <cell r="B454" t="str">
            <v>Servicios, Herramientas y Equipos</v>
          </cell>
        </row>
        <row r="455">
          <cell r="B455" t="str">
            <v>Compresor p/ Pintura</v>
          </cell>
          <cell r="C455">
            <v>4</v>
          </cell>
          <cell r="D455">
            <v>0</v>
          </cell>
          <cell r="E455" t="str">
            <v>Hr</v>
          </cell>
          <cell r="F455">
            <v>63.56</v>
          </cell>
          <cell r="G455">
            <v>11.44</v>
          </cell>
          <cell r="H455">
            <v>300</v>
          </cell>
        </row>
        <row r="456">
          <cell r="A456">
            <v>46.833333333333329</v>
          </cell>
          <cell r="B456" t="str">
            <v>Conexión Clipconn Viga - Viga [ C12 + C12 @ W24 ]</v>
          </cell>
          <cell r="C456">
            <v>1</v>
          </cell>
          <cell r="E456" t="str">
            <v>Ud</v>
          </cell>
          <cell r="G456">
            <v>118.13213058419247</v>
          </cell>
          <cell r="I456">
            <v>6875.29</v>
          </cell>
        </row>
        <row r="458">
          <cell r="A458">
            <v>47.833333333333329</v>
          </cell>
          <cell r="B458" t="str">
            <v>Análisis de Precio Unitario de 1.00 Ud de Conexión Clipconn Viga - Viga [ C12 @ W24 ]:</v>
          </cell>
        </row>
        <row r="459">
          <cell r="B459" t="str">
            <v>Materiales</v>
          </cell>
        </row>
        <row r="460">
          <cell r="A460" t="str">
            <v>lbm</v>
          </cell>
          <cell r="B460" t="str">
            <v>Placa Base</v>
          </cell>
          <cell r="I460" t="str">
            <v>Perimeter</v>
          </cell>
        </row>
        <row r="461">
          <cell r="A461">
            <v>40.833333333333329</v>
          </cell>
          <cell r="B461" t="str">
            <v>Plate 1/1 ''</v>
          </cell>
          <cell r="C461">
            <v>0</v>
          </cell>
          <cell r="D461">
            <v>0.05</v>
          </cell>
          <cell r="E461" t="str">
            <v>p2</v>
          </cell>
          <cell r="F461">
            <v>1102.4999999999998</v>
          </cell>
          <cell r="G461">
            <v>198.45</v>
          </cell>
          <cell r="H461">
            <v>0</v>
          </cell>
          <cell r="I461">
            <v>2</v>
          </cell>
        </row>
        <row r="462">
          <cell r="A462">
            <v>0</v>
          </cell>
          <cell r="B462" t="str">
            <v>Perno ø 1 3/8'' x 20'' F1554 A36</v>
          </cell>
          <cell r="C462">
            <v>0</v>
          </cell>
          <cell r="D462">
            <v>0</v>
          </cell>
          <cell r="E462" t="str">
            <v>Ud</v>
          </cell>
          <cell r="F462">
            <v>1560</v>
          </cell>
          <cell r="G462">
            <v>280.8</v>
          </cell>
          <cell r="H462">
            <v>0</v>
          </cell>
        </row>
        <row r="463">
          <cell r="B463" t="str">
            <v>Esparragos y Pernos:</v>
          </cell>
        </row>
        <row r="464">
          <cell r="A464">
            <v>0</v>
          </cell>
          <cell r="B464" t="str">
            <v>Perno Ø  - A325   3/4'' x 2 1/2''</v>
          </cell>
          <cell r="C464">
            <v>12</v>
          </cell>
          <cell r="D464">
            <v>0</v>
          </cell>
          <cell r="E464" t="str">
            <v>Ud</v>
          </cell>
          <cell r="F464">
            <v>36.347457627118644</v>
          </cell>
          <cell r="G464">
            <v>6.54</v>
          </cell>
          <cell r="H464">
            <v>514.65</v>
          </cell>
        </row>
        <row r="465">
          <cell r="B465" t="str">
            <v>Conexión Clipconn</v>
          </cell>
        </row>
        <row r="466">
          <cell r="A466">
            <v>19.399999999999999</v>
          </cell>
          <cell r="B466" t="str">
            <v>2L4X4X3/8</v>
          </cell>
          <cell r="C466">
            <v>1.5</v>
          </cell>
          <cell r="D466">
            <v>0</v>
          </cell>
          <cell r="E466" t="str">
            <v>pl</v>
          </cell>
          <cell r="F466">
            <v>523.79999999999995</v>
          </cell>
          <cell r="G466">
            <v>94.28</v>
          </cell>
          <cell r="H466">
            <v>927.12</v>
          </cell>
          <cell r="I466">
            <v>1.3333333333333333</v>
          </cell>
        </row>
        <row r="467">
          <cell r="A467">
            <v>7.2</v>
          </cell>
          <cell r="B467" t="str">
            <v>L3X3X3/8</v>
          </cell>
          <cell r="C467">
            <v>0</v>
          </cell>
          <cell r="D467">
            <v>0</v>
          </cell>
          <cell r="E467" t="str">
            <v>pl</v>
          </cell>
          <cell r="F467">
            <v>194.4</v>
          </cell>
          <cell r="G467">
            <v>34.99</v>
          </cell>
          <cell r="H467">
            <v>0</v>
          </cell>
          <cell r="I467">
            <v>1</v>
          </cell>
        </row>
        <row r="468">
          <cell r="B468" t="str">
            <v>Pinturas</v>
          </cell>
        </row>
        <row r="469">
          <cell r="B469" t="str">
            <v>Pintura Multi-Purpose Epoxy Haze Gray</v>
          </cell>
          <cell r="C469">
            <v>1.2387072000000001E-2</v>
          </cell>
          <cell r="D469">
            <v>7.0729328125322919</v>
          </cell>
          <cell r="E469" t="str">
            <v>cub</v>
          </cell>
          <cell r="F469">
            <v>5925.0254237288136</v>
          </cell>
          <cell r="G469">
            <v>1066.5</v>
          </cell>
          <cell r="H469">
            <v>699.15</v>
          </cell>
        </row>
        <row r="470">
          <cell r="B470" t="str">
            <v>Pintura High Gloss Urethane Gris Perla</v>
          </cell>
          <cell r="C470">
            <v>6.1935360000000004E-3</v>
          </cell>
          <cell r="D470">
            <v>15.145865625064584</v>
          </cell>
          <cell r="E470" t="str">
            <v>Gls</v>
          </cell>
          <cell r="F470">
            <v>2154.5508474576272</v>
          </cell>
          <cell r="G470">
            <v>387.82</v>
          </cell>
          <cell r="H470">
            <v>254.24</v>
          </cell>
        </row>
        <row r="471">
          <cell r="B471" t="str">
            <v>Miscelaneos</v>
          </cell>
        </row>
        <row r="472">
          <cell r="B472" t="str">
            <v>Electrodo E70XX Universal 1/8''</v>
          </cell>
          <cell r="C472">
            <v>0</v>
          </cell>
          <cell r="D472">
            <v>0</v>
          </cell>
          <cell r="E472" t="str">
            <v>Lbs</v>
          </cell>
          <cell r="F472">
            <v>98</v>
          </cell>
          <cell r="G472">
            <v>17.64</v>
          </cell>
          <cell r="H472">
            <v>0</v>
          </cell>
        </row>
        <row r="473">
          <cell r="B473" t="str">
            <v>Acetileno 390</v>
          </cell>
          <cell r="C473">
            <v>0</v>
          </cell>
          <cell r="D473">
            <v>0</v>
          </cell>
          <cell r="E473" t="str">
            <v>p3</v>
          </cell>
          <cell r="F473">
            <v>9.6525423728813564</v>
          </cell>
          <cell r="G473">
            <v>1.74</v>
          </cell>
          <cell r="H473">
            <v>0</v>
          </cell>
        </row>
        <row r="474">
          <cell r="B474" t="str">
            <v>Oxigeno Industrial 220</v>
          </cell>
          <cell r="C474">
            <v>0</v>
          </cell>
          <cell r="D474">
            <v>0</v>
          </cell>
          <cell r="E474" t="str">
            <v>p3</v>
          </cell>
          <cell r="F474">
            <v>2.6864406779661016</v>
          </cell>
          <cell r="G474">
            <v>0.48</v>
          </cell>
          <cell r="H474">
            <v>0</v>
          </cell>
        </row>
        <row r="475">
          <cell r="B475" t="str">
            <v>Disco p/ esmerilar</v>
          </cell>
          <cell r="C475">
            <v>3</v>
          </cell>
          <cell r="D475">
            <v>0</v>
          </cell>
          <cell r="E475" t="str">
            <v>Ud</v>
          </cell>
          <cell r="F475">
            <v>150</v>
          </cell>
          <cell r="G475">
            <v>27</v>
          </cell>
          <cell r="H475">
            <v>531</v>
          </cell>
        </row>
        <row r="476">
          <cell r="B476" t="str">
            <v>Mano de Obra</v>
          </cell>
        </row>
        <row r="477">
          <cell r="B477" t="str">
            <v>Fabricación</v>
          </cell>
        </row>
        <row r="478">
          <cell r="B478" t="str">
            <v>SandBlasting Superficie Metálicas</v>
          </cell>
          <cell r="C478">
            <v>0.18580608000000001</v>
          </cell>
          <cell r="D478">
            <v>2.2571489587423565E-2</v>
          </cell>
          <cell r="E478" t="str">
            <v>m2</v>
          </cell>
          <cell r="F478">
            <v>169.5</v>
          </cell>
          <cell r="G478">
            <v>30.51</v>
          </cell>
          <cell r="H478">
            <v>38</v>
          </cell>
        </row>
        <row r="479">
          <cell r="B479" t="str">
            <v>Fabricación Estructura Metalica - Placa</v>
          </cell>
          <cell r="C479">
            <v>1.455E-2</v>
          </cell>
          <cell r="D479">
            <v>0.37457044673539519</v>
          </cell>
          <cell r="E479" t="str">
            <v>ton</v>
          </cell>
          <cell r="F479">
            <v>22000</v>
          </cell>
          <cell r="G479">
            <v>3960</v>
          </cell>
          <cell r="H479">
            <v>519.20000000000005</v>
          </cell>
        </row>
        <row r="480">
          <cell r="B480" t="str">
            <v>Pintura de Taller</v>
          </cell>
        </row>
        <row r="481">
          <cell r="B481" t="str">
            <v>MO-1001-12 [PEM] Pintor Estructura Metálica</v>
          </cell>
          <cell r="C481">
            <v>0.5</v>
          </cell>
          <cell r="D481">
            <v>0</v>
          </cell>
          <cell r="E481" t="str">
            <v>Día</v>
          </cell>
          <cell r="F481">
            <v>737.38099547511399</v>
          </cell>
          <cell r="G481">
            <v>132.72999999999999</v>
          </cell>
          <cell r="H481">
            <v>435.06</v>
          </cell>
        </row>
        <row r="482">
          <cell r="B482" t="str">
            <v>MO-1001-13 [AEM] Armadores Estructuras Metálica</v>
          </cell>
          <cell r="C482">
            <v>0.5</v>
          </cell>
          <cell r="D482">
            <v>0</v>
          </cell>
          <cell r="E482" t="str">
            <v>Día</v>
          </cell>
          <cell r="F482">
            <v>1124.7393665158368</v>
          </cell>
          <cell r="G482">
            <v>202.45</v>
          </cell>
          <cell r="H482">
            <v>663.59</v>
          </cell>
        </row>
        <row r="483">
          <cell r="B483" t="str">
            <v>MO-1001-14 [AyEM] Ayudante Estructuras Metálica</v>
          </cell>
          <cell r="C483">
            <v>0.5</v>
          </cell>
          <cell r="D483">
            <v>0</v>
          </cell>
          <cell r="E483" t="str">
            <v>Día</v>
          </cell>
          <cell r="F483">
            <v>866.50045248868685</v>
          </cell>
          <cell r="G483">
            <v>155.97</v>
          </cell>
          <cell r="H483">
            <v>511.24</v>
          </cell>
        </row>
        <row r="484">
          <cell r="B484" t="str">
            <v>Servicios, Herramientas y Equipos</v>
          </cell>
        </row>
        <row r="485">
          <cell r="B485" t="str">
            <v>Compresor p/ Pintura</v>
          </cell>
          <cell r="C485">
            <v>4</v>
          </cell>
          <cell r="D485">
            <v>0</v>
          </cell>
          <cell r="E485" t="str">
            <v>Hr</v>
          </cell>
          <cell r="F485">
            <v>63.56</v>
          </cell>
          <cell r="G485">
            <v>11.44</v>
          </cell>
          <cell r="H485">
            <v>300</v>
          </cell>
        </row>
        <row r="486">
          <cell r="A486">
            <v>47.833333333333329</v>
          </cell>
          <cell r="B486" t="str">
            <v>Conexión Clipconn Viga - Viga [ C12 @ W24 ]</v>
          </cell>
          <cell r="C486">
            <v>1</v>
          </cell>
          <cell r="E486" t="str">
            <v>Ud</v>
          </cell>
          <cell r="G486">
            <v>185.33505154639172</v>
          </cell>
          <cell r="I486">
            <v>5393.25</v>
          </cell>
        </row>
        <row r="488">
          <cell r="A488">
            <v>48.833333333333329</v>
          </cell>
          <cell r="B488" t="str">
            <v>Análisis de Precio Unitario de 1.00 Ud de Conexión Clipconn Viga - Viga [ W24 @ W24 ]:</v>
          </cell>
        </row>
        <row r="489">
          <cell r="B489" t="str">
            <v>Materiales</v>
          </cell>
        </row>
        <row r="490">
          <cell r="A490" t="str">
            <v>lbm</v>
          </cell>
          <cell r="B490" t="str">
            <v>Placa Base</v>
          </cell>
          <cell r="I490" t="str">
            <v>Perimeter</v>
          </cell>
        </row>
        <row r="491">
          <cell r="A491">
            <v>40.833333333333329</v>
          </cell>
          <cell r="B491" t="str">
            <v>Plate 1/1 ''</v>
          </cell>
          <cell r="C491">
            <v>0</v>
          </cell>
          <cell r="D491">
            <v>0.05</v>
          </cell>
          <cell r="E491" t="str">
            <v>p2</v>
          </cell>
          <cell r="F491">
            <v>1102.4999999999998</v>
          </cell>
          <cell r="G491">
            <v>198.45</v>
          </cell>
          <cell r="H491">
            <v>0</v>
          </cell>
          <cell r="I491">
            <v>2</v>
          </cell>
        </row>
        <row r="492">
          <cell r="A492">
            <v>0</v>
          </cell>
          <cell r="B492" t="str">
            <v>Perno ø 1 3/8'' x 20'' F1554 A36</v>
          </cell>
          <cell r="C492">
            <v>0</v>
          </cell>
          <cell r="D492">
            <v>0</v>
          </cell>
          <cell r="E492" t="str">
            <v>Ud</v>
          </cell>
          <cell r="F492">
            <v>1560</v>
          </cell>
          <cell r="G492">
            <v>280.8</v>
          </cell>
          <cell r="H492">
            <v>0</v>
          </cell>
        </row>
        <row r="493">
          <cell r="B493" t="str">
            <v>Esparragos y Pernos:</v>
          </cell>
        </row>
        <row r="494">
          <cell r="A494">
            <v>0</v>
          </cell>
          <cell r="B494" t="str">
            <v>Perno Ø  - A325   3/4'' x 2 1/2''</v>
          </cell>
          <cell r="C494">
            <v>18</v>
          </cell>
          <cell r="D494">
            <v>0</v>
          </cell>
          <cell r="E494" t="str">
            <v>Ud</v>
          </cell>
          <cell r="F494">
            <v>36.347457627118644</v>
          </cell>
          <cell r="G494">
            <v>6.54</v>
          </cell>
          <cell r="H494">
            <v>771.97</v>
          </cell>
        </row>
        <row r="495">
          <cell r="B495" t="str">
            <v>Conexión Clipconn</v>
          </cell>
        </row>
        <row r="496">
          <cell r="A496">
            <v>19.399999999999999</v>
          </cell>
          <cell r="B496" t="str">
            <v>2L4X4X3/8</v>
          </cell>
          <cell r="C496">
            <v>1.5</v>
          </cell>
          <cell r="D496">
            <v>0</v>
          </cell>
          <cell r="E496" t="str">
            <v>pl</v>
          </cell>
          <cell r="F496">
            <v>523.79999999999995</v>
          </cell>
          <cell r="G496">
            <v>94.28</v>
          </cell>
          <cell r="H496">
            <v>927.12</v>
          </cell>
          <cell r="I496">
            <v>1.3333333333333333</v>
          </cell>
        </row>
        <row r="497">
          <cell r="A497">
            <v>7.2</v>
          </cell>
          <cell r="B497" t="str">
            <v>L3X3X3/8</v>
          </cell>
          <cell r="C497">
            <v>0</v>
          </cell>
          <cell r="D497">
            <v>0</v>
          </cell>
          <cell r="E497" t="str">
            <v>pl</v>
          </cell>
          <cell r="F497">
            <v>194.4</v>
          </cell>
          <cell r="G497">
            <v>34.99</v>
          </cell>
          <cell r="H497">
            <v>0</v>
          </cell>
          <cell r="I497">
            <v>1</v>
          </cell>
        </row>
        <row r="498">
          <cell r="B498" t="str">
            <v>Pinturas</v>
          </cell>
        </row>
        <row r="499">
          <cell r="B499" t="str">
            <v>Pintura Multi-Purpose Epoxy Haze Gray</v>
          </cell>
          <cell r="C499">
            <v>1.2387072000000001E-2</v>
          </cell>
          <cell r="D499">
            <v>7.0729328125322919</v>
          </cell>
          <cell r="E499" t="str">
            <v>cub</v>
          </cell>
          <cell r="F499">
            <v>5925.0254237288136</v>
          </cell>
          <cell r="G499">
            <v>1066.5</v>
          </cell>
          <cell r="H499">
            <v>699.15</v>
          </cell>
        </row>
        <row r="500">
          <cell r="B500" t="str">
            <v>Pintura High Gloss Urethane Gris Perla</v>
          </cell>
          <cell r="C500">
            <v>6.1935360000000004E-3</v>
          </cell>
          <cell r="D500">
            <v>15.145865625064584</v>
          </cell>
          <cell r="E500" t="str">
            <v>Gls</v>
          </cell>
          <cell r="F500">
            <v>2154.5508474576272</v>
          </cell>
          <cell r="G500">
            <v>387.82</v>
          </cell>
          <cell r="H500">
            <v>254.24</v>
          </cell>
        </row>
        <row r="501">
          <cell r="B501" t="str">
            <v>Miscelaneos</v>
          </cell>
        </row>
        <row r="502">
          <cell r="B502" t="str">
            <v>Electrodo E70XX Universal 1/8''</v>
          </cell>
          <cell r="C502">
            <v>0</v>
          </cell>
          <cell r="D502">
            <v>0</v>
          </cell>
          <cell r="E502" t="str">
            <v>Lbs</v>
          </cell>
          <cell r="F502">
            <v>98</v>
          </cell>
          <cell r="G502">
            <v>17.64</v>
          </cell>
          <cell r="H502">
            <v>0</v>
          </cell>
        </row>
        <row r="503">
          <cell r="B503" t="str">
            <v>Acetileno 390</v>
          </cell>
          <cell r="C503">
            <v>0</v>
          </cell>
          <cell r="D503">
            <v>0</v>
          </cell>
          <cell r="E503" t="str">
            <v>p3</v>
          </cell>
          <cell r="F503">
            <v>9.6525423728813564</v>
          </cell>
          <cell r="G503">
            <v>1.74</v>
          </cell>
          <cell r="H503">
            <v>0</v>
          </cell>
        </row>
        <row r="504">
          <cell r="B504" t="str">
            <v>Oxigeno Industrial 220</v>
          </cell>
          <cell r="C504">
            <v>0</v>
          </cell>
          <cell r="D504">
            <v>0</v>
          </cell>
          <cell r="E504" t="str">
            <v>p3</v>
          </cell>
          <cell r="F504">
            <v>2.6864406779661016</v>
          </cell>
          <cell r="G504">
            <v>0.48</v>
          </cell>
          <cell r="H504">
            <v>0</v>
          </cell>
        </row>
        <row r="505">
          <cell r="B505" t="str">
            <v>Disco p/ esmerilar</v>
          </cell>
          <cell r="C505">
            <v>3</v>
          </cell>
          <cell r="D505">
            <v>0</v>
          </cell>
          <cell r="E505" t="str">
            <v>Ud</v>
          </cell>
          <cell r="F505">
            <v>150</v>
          </cell>
          <cell r="G505">
            <v>27</v>
          </cell>
          <cell r="H505">
            <v>531</v>
          </cell>
        </row>
        <row r="506">
          <cell r="B506" t="str">
            <v>Mano de Obra</v>
          </cell>
        </row>
        <row r="507">
          <cell r="B507" t="str">
            <v>Fabricación</v>
          </cell>
        </row>
        <row r="508">
          <cell r="B508" t="str">
            <v>SandBlasting Superficie Metálicas</v>
          </cell>
          <cell r="C508">
            <v>0.18580608000000001</v>
          </cell>
          <cell r="D508">
            <v>2.2571489587423565E-2</v>
          </cell>
          <cell r="E508" t="str">
            <v>m2</v>
          </cell>
          <cell r="F508">
            <v>169.5</v>
          </cell>
          <cell r="G508">
            <v>30.51</v>
          </cell>
          <cell r="H508">
            <v>38</v>
          </cell>
        </row>
        <row r="509">
          <cell r="B509" t="str">
            <v>Fabricación Estructura Metalica - Placa</v>
          </cell>
          <cell r="C509">
            <v>1.455E-2</v>
          </cell>
          <cell r="D509">
            <v>0.37457044673539519</v>
          </cell>
          <cell r="E509" t="str">
            <v>ton</v>
          </cell>
          <cell r="F509">
            <v>22000</v>
          </cell>
          <cell r="G509">
            <v>3960</v>
          </cell>
          <cell r="H509">
            <v>519.20000000000005</v>
          </cell>
        </row>
        <row r="510">
          <cell r="B510" t="str">
            <v>Pintura de Taller</v>
          </cell>
        </row>
        <row r="511">
          <cell r="B511" t="str">
            <v>MO-1001-12 [PEM] Pintor Estructura Metálica</v>
          </cell>
          <cell r="C511">
            <v>0.5</v>
          </cell>
          <cell r="D511">
            <v>0</v>
          </cell>
          <cell r="E511" t="str">
            <v>Día</v>
          </cell>
          <cell r="F511">
            <v>737.38099547511399</v>
          </cell>
          <cell r="G511">
            <v>132.72999999999999</v>
          </cell>
          <cell r="H511">
            <v>435.06</v>
          </cell>
        </row>
        <row r="512">
          <cell r="B512" t="str">
            <v>MO-1001-13 [AEM] Armadores Estructuras Metálica</v>
          </cell>
          <cell r="C512">
            <v>0.5</v>
          </cell>
          <cell r="D512">
            <v>0</v>
          </cell>
          <cell r="E512" t="str">
            <v>Día</v>
          </cell>
          <cell r="F512">
            <v>1124.7393665158368</v>
          </cell>
          <cell r="G512">
            <v>202.45</v>
          </cell>
          <cell r="H512">
            <v>663.59</v>
          </cell>
        </row>
        <row r="513">
          <cell r="B513" t="str">
            <v>MO-1001-14 [AyEM] Ayudante Estructuras Metálica</v>
          </cell>
          <cell r="C513">
            <v>0.5</v>
          </cell>
          <cell r="D513">
            <v>0</v>
          </cell>
          <cell r="E513" t="str">
            <v>Día</v>
          </cell>
          <cell r="F513">
            <v>866.50045248868685</v>
          </cell>
          <cell r="G513">
            <v>155.97</v>
          </cell>
          <cell r="H513">
            <v>511.24</v>
          </cell>
        </row>
        <row r="514">
          <cell r="B514" t="str">
            <v>Servicios, Herramientas y Equipos</v>
          </cell>
        </row>
        <row r="515">
          <cell r="B515" t="str">
            <v>Compresor p/ Pintura</v>
          </cell>
          <cell r="C515">
            <v>4</v>
          </cell>
          <cell r="D515">
            <v>0</v>
          </cell>
          <cell r="E515" t="str">
            <v>Hr</v>
          </cell>
          <cell r="F515">
            <v>63.56</v>
          </cell>
          <cell r="G515">
            <v>11.44</v>
          </cell>
          <cell r="H515">
            <v>300</v>
          </cell>
        </row>
        <row r="516">
          <cell r="A516">
            <v>48.833333333333329</v>
          </cell>
          <cell r="B516" t="str">
            <v>Conexión Clipconn Viga - Viga [ W24 @ W24 ]</v>
          </cell>
          <cell r="C516">
            <v>1</v>
          </cell>
          <cell r="E516" t="str">
            <v>Ud</v>
          </cell>
          <cell r="G516">
            <v>194.1776632302406</v>
          </cell>
          <cell r="I516">
            <v>5650.57</v>
          </cell>
        </row>
        <row r="518">
          <cell r="A518">
            <v>49.833333333333329</v>
          </cell>
          <cell r="B518" t="str">
            <v>Análisis de Precio Unitario de 1.00 Ud de Conexión a Momento y Cortante Viga - Col [ W 24 @ HSS 12 ]:</v>
          </cell>
        </row>
        <row r="519">
          <cell r="B519" t="str">
            <v>Materiales</v>
          </cell>
        </row>
        <row r="520">
          <cell r="A520" t="str">
            <v>lbm</v>
          </cell>
          <cell r="B520" t="str">
            <v>Moment Plate</v>
          </cell>
          <cell r="I520" t="str">
            <v>Perimeter</v>
          </cell>
        </row>
        <row r="521">
          <cell r="A521">
            <v>40.833333333333329</v>
          </cell>
          <cell r="B521" t="str">
            <v>Plate 1/1 ''</v>
          </cell>
          <cell r="C521">
            <v>4.8611111111111107</v>
          </cell>
          <cell r="D521">
            <v>0.05</v>
          </cell>
          <cell r="E521" t="str">
            <v>p2</v>
          </cell>
          <cell r="F521">
            <v>1102.4999999999998</v>
          </cell>
          <cell r="G521">
            <v>198.45</v>
          </cell>
          <cell r="H521">
            <v>6640.27</v>
          </cell>
          <cell r="I521">
            <v>2</v>
          </cell>
        </row>
        <row r="522">
          <cell r="A522">
            <v>0</v>
          </cell>
          <cell r="B522" t="str">
            <v>Perno Ø  - A325 1    '' x 3    ''</v>
          </cell>
          <cell r="C522">
            <v>20</v>
          </cell>
          <cell r="D522">
            <v>0</v>
          </cell>
          <cell r="E522" t="str">
            <v>Ud</v>
          </cell>
          <cell r="F522">
            <v>83.533898305084747</v>
          </cell>
          <cell r="G522">
            <v>15.04</v>
          </cell>
          <cell r="H522">
            <v>1971.48</v>
          </cell>
        </row>
        <row r="523">
          <cell r="B523" t="str">
            <v>Shear Plate</v>
          </cell>
        </row>
        <row r="524">
          <cell r="A524">
            <v>15.3125</v>
          </cell>
          <cell r="B524" t="str">
            <v>Plate 3/8 ''</v>
          </cell>
          <cell r="C524">
            <v>0.4709201388888889</v>
          </cell>
          <cell r="D524">
            <v>0</v>
          </cell>
          <cell r="E524" t="str">
            <v>p2</v>
          </cell>
          <cell r="F524">
            <v>413.4375</v>
          </cell>
          <cell r="G524">
            <v>74.42</v>
          </cell>
          <cell r="H524">
            <v>229.74</v>
          </cell>
          <cell r="I524">
            <v>24</v>
          </cell>
        </row>
        <row r="525">
          <cell r="A525">
            <v>0</v>
          </cell>
          <cell r="B525" t="str">
            <v>Perno Ø  - A325 1    '' x 3    ''</v>
          </cell>
          <cell r="C525">
            <v>5</v>
          </cell>
          <cell r="D525">
            <v>0.05</v>
          </cell>
          <cell r="E525" t="str">
            <v>Ud</v>
          </cell>
          <cell r="F525">
            <v>83.533898305084747</v>
          </cell>
          <cell r="G525">
            <v>15.04</v>
          </cell>
          <cell r="H525">
            <v>517.51</v>
          </cell>
          <cell r="I525">
            <v>0</v>
          </cell>
        </row>
        <row r="526">
          <cell r="B526" t="str">
            <v>Pinturas</v>
          </cell>
        </row>
        <row r="527">
          <cell r="B527" t="str">
            <v>Pintura Multi-Purpose Epoxy Haze Gray</v>
          </cell>
          <cell r="C527">
            <v>0.13021479333333336</v>
          </cell>
          <cell r="D527">
            <v>0.53592379851976857</v>
          </cell>
          <cell r="E527" t="str">
            <v>cub</v>
          </cell>
          <cell r="F527">
            <v>5925.0254237288136</v>
          </cell>
          <cell r="G527">
            <v>1066.5</v>
          </cell>
          <cell r="H527">
            <v>1398.31</v>
          </cell>
        </row>
        <row r="528">
          <cell r="B528" t="str">
            <v>Pintura High Gloss Urethane Gris Perla</v>
          </cell>
          <cell r="C528">
            <v>6.5107396666666678E-2</v>
          </cell>
          <cell r="D528">
            <v>0.53592379851976857</v>
          </cell>
          <cell r="E528" t="str">
            <v>Gls</v>
          </cell>
          <cell r="F528">
            <v>2154.5508474576272</v>
          </cell>
          <cell r="G528">
            <v>387.82</v>
          </cell>
          <cell r="H528">
            <v>254.24</v>
          </cell>
        </row>
        <row r="529">
          <cell r="B529" t="str">
            <v>Miscelaneos</v>
          </cell>
        </row>
        <row r="530">
          <cell r="B530" t="str">
            <v>Electrodo E70XX Universal 1/8''</v>
          </cell>
          <cell r="C530">
            <v>12</v>
          </cell>
          <cell r="D530">
            <v>0</v>
          </cell>
          <cell r="E530" t="str">
            <v>Lbs</v>
          </cell>
          <cell r="F530">
            <v>98</v>
          </cell>
          <cell r="G530">
            <v>17.64</v>
          </cell>
          <cell r="H530">
            <v>1387.68</v>
          </cell>
        </row>
        <row r="531">
          <cell r="B531" t="str">
            <v>Acetileno 390</v>
          </cell>
          <cell r="C531">
            <v>24</v>
          </cell>
          <cell r="D531">
            <v>0</v>
          </cell>
          <cell r="E531" t="str">
            <v>p3</v>
          </cell>
          <cell r="F531">
            <v>9.6525423728813564</v>
          </cell>
          <cell r="G531">
            <v>1.74</v>
          </cell>
          <cell r="H531">
            <v>273.42</v>
          </cell>
        </row>
        <row r="532">
          <cell r="B532" t="str">
            <v>Oxigeno Industrial 220</v>
          </cell>
          <cell r="C532">
            <v>7.92</v>
          </cell>
          <cell r="D532">
            <v>1.0101010101010111E-2</v>
          </cell>
          <cell r="E532" t="str">
            <v>p3</v>
          </cell>
          <cell r="F532">
            <v>2.6864406779661016</v>
          </cell>
          <cell r="G532">
            <v>0.48</v>
          </cell>
          <cell r="H532">
            <v>25.33</v>
          </cell>
        </row>
        <row r="533">
          <cell r="B533" t="str">
            <v>Disco p/ esmerilar</v>
          </cell>
          <cell r="C533">
            <v>3</v>
          </cell>
          <cell r="D533">
            <v>0</v>
          </cell>
          <cell r="E533" t="str">
            <v>Ud</v>
          </cell>
          <cell r="F533">
            <v>150</v>
          </cell>
          <cell r="G533">
            <v>27</v>
          </cell>
          <cell r="H533">
            <v>531</v>
          </cell>
        </row>
        <row r="534">
          <cell r="B534" t="str">
            <v>Mano de Obra</v>
          </cell>
        </row>
        <row r="535">
          <cell r="B535" t="str">
            <v>Fabricación</v>
          </cell>
        </row>
        <row r="536">
          <cell r="B536" t="str">
            <v>SandBlasting Superficie Metálicas</v>
          </cell>
          <cell r="C536">
            <v>1.9532219000000002</v>
          </cell>
          <cell r="D536">
            <v>3.4702150329155058E-3</v>
          </cell>
          <cell r="E536" t="str">
            <v>m2</v>
          </cell>
          <cell r="F536">
            <v>169.5</v>
          </cell>
          <cell r="G536">
            <v>30.51</v>
          </cell>
          <cell r="H536">
            <v>392.02</v>
          </cell>
        </row>
        <row r="537">
          <cell r="B537" t="str">
            <v>Fabricación Estructura Metalica - Placa</v>
          </cell>
          <cell r="C537">
            <v>0.10285316749855322</v>
          </cell>
          <cell r="D537">
            <v>6.9485779342160839E-2</v>
          </cell>
          <cell r="E537" t="str">
            <v>ton</v>
          </cell>
          <cell r="F537">
            <v>22000</v>
          </cell>
          <cell r="G537">
            <v>3960</v>
          </cell>
          <cell r="H537">
            <v>2855.6</v>
          </cell>
        </row>
        <row r="538">
          <cell r="B538" t="str">
            <v>Pintura de Taller</v>
          </cell>
        </row>
        <row r="539">
          <cell r="B539" t="str">
            <v>MO-1001-12 [PEM] Pintor Estructura Metálica</v>
          </cell>
          <cell r="C539">
            <v>1</v>
          </cell>
          <cell r="D539">
            <v>0</v>
          </cell>
          <cell r="E539" t="str">
            <v>Día</v>
          </cell>
          <cell r="F539">
            <v>737.38099547511399</v>
          </cell>
          <cell r="G539">
            <v>132.72999999999999</v>
          </cell>
          <cell r="H539">
            <v>870.11</v>
          </cell>
        </row>
        <row r="540">
          <cell r="B540" t="str">
            <v>MO-1001-13 [AEM] Armadores Estructuras Metálica</v>
          </cell>
          <cell r="C540">
            <v>1</v>
          </cell>
          <cell r="D540">
            <v>0</v>
          </cell>
          <cell r="E540" t="str">
            <v>Día</v>
          </cell>
          <cell r="F540">
            <v>1124.7393665158368</v>
          </cell>
          <cell r="G540">
            <v>202.45</v>
          </cell>
          <cell r="H540">
            <v>1327.19</v>
          </cell>
        </row>
        <row r="541">
          <cell r="B541" t="str">
            <v>MO-1001-14 [AyEM] Ayudante Estructuras Metálica</v>
          </cell>
          <cell r="C541">
            <v>1</v>
          </cell>
          <cell r="D541">
            <v>0</v>
          </cell>
          <cell r="E541" t="str">
            <v>Día</v>
          </cell>
          <cell r="F541">
            <v>866.50045248868685</v>
          </cell>
          <cell r="G541">
            <v>155.97</v>
          </cell>
          <cell r="H541">
            <v>1022.47</v>
          </cell>
        </row>
        <row r="542">
          <cell r="B542" t="str">
            <v>Servicios, Herramientas y Equipos</v>
          </cell>
        </row>
        <row r="543">
          <cell r="B543" t="str">
            <v>Compresor p/ Pintura</v>
          </cell>
          <cell r="C543">
            <v>8</v>
          </cell>
          <cell r="D543">
            <v>0</v>
          </cell>
          <cell r="E543" t="str">
            <v>Hr</v>
          </cell>
          <cell r="F543">
            <v>63.56</v>
          </cell>
          <cell r="G543">
            <v>11.44</v>
          </cell>
          <cell r="H543">
            <v>600</v>
          </cell>
        </row>
        <row r="544">
          <cell r="A544">
            <v>49.833333333333329</v>
          </cell>
          <cell r="B544" t="str">
            <v>Conexión a Momento y Cortante Viga - Col [ W 24 @ HSS 12 ]</v>
          </cell>
          <cell r="C544">
            <v>1</v>
          </cell>
          <cell r="E544" t="str">
            <v>Ud</v>
          </cell>
          <cell r="G544">
            <v>98.666723123940258</v>
          </cell>
          <cell r="I544">
            <v>20296.37</v>
          </cell>
        </row>
        <row r="546">
          <cell r="A546">
            <v>50.833333333333329</v>
          </cell>
          <cell r="B546" t="str">
            <v>Análisis de Precio Unitario de 1.00 Ud de Conexión a Momento y Cortante Viga - Viga [ W16 @ W16 ]:</v>
          </cell>
        </row>
        <row r="547">
          <cell r="B547" t="str">
            <v>Materiales</v>
          </cell>
        </row>
        <row r="548">
          <cell r="A548" t="str">
            <v>lbm</v>
          </cell>
          <cell r="B548" t="str">
            <v>Moment Plate</v>
          </cell>
          <cell r="I548" t="str">
            <v>Perimeter</v>
          </cell>
        </row>
        <row r="549">
          <cell r="A549">
            <v>20.416666666666664</v>
          </cell>
          <cell r="B549" t="str">
            <v>Plate 1/2 ''</v>
          </cell>
          <cell r="C549">
            <v>0</v>
          </cell>
          <cell r="D549">
            <v>0.05</v>
          </cell>
          <cell r="E549" t="str">
            <v>p2</v>
          </cell>
          <cell r="F549">
            <v>551.24999999999989</v>
          </cell>
          <cell r="G549">
            <v>99.23</v>
          </cell>
          <cell r="H549">
            <v>0</v>
          </cell>
          <cell r="I549">
            <v>2</v>
          </cell>
        </row>
        <row r="550">
          <cell r="A550">
            <v>0</v>
          </cell>
          <cell r="B550" t="str">
            <v>Perno Ø  - A325   3/4'' x 2 1/2''</v>
          </cell>
          <cell r="C550">
            <v>0</v>
          </cell>
          <cell r="D550">
            <v>0</v>
          </cell>
          <cell r="E550" t="str">
            <v>Ud</v>
          </cell>
          <cell r="F550">
            <v>36.347457627118644</v>
          </cell>
          <cell r="G550">
            <v>6.54</v>
          </cell>
          <cell r="H550">
            <v>0</v>
          </cell>
        </row>
        <row r="551">
          <cell r="B551" t="str">
            <v>Shear Plate</v>
          </cell>
        </row>
        <row r="552">
          <cell r="A552">
            <v>19.399999999999999</v>
          </cell>
          <cell r="B552" t="str">
            <v>2L4X4X3/8</v>
          </cell>
          <cell r="C552">
            <v>12</v>
          </cell>
          <cell r="D552">
            <v>0</v>
          </cell>
          <cell r="E552" t="str">
            <v>pl</v>
          </cell>
          <cell r="F552">
            <v>523.79999999999995</v>
          </cell>
          <cell r="G552">
            <v>94.28</v>
          </cell>
          <cell r="H552">
            <v>7416.96</v>
          </cell>
          <cell r="I552">
            <v>1.3333333333333333</v>
          </cell>
        </row>
        <row r="553">
          <cell r="A553">
            <v>0</v>
          </cell>
          <cell r="B553" t="str">
            <v>Perno Ø  - A325   3/4'' x 2 1/2''</v>
          </cell>
          <cell r="C553">
            <v>12</v>
          </cell>
          <cell r="D553">
            <v>5.0000000000000121E-2</v>
          </cell>
          <cell r="E553" t="str">
            <v>Ud</v>
          </cell>
          <cell r="F553">
            <v>36.347457627118644</v>
          </cell>
          <cell r="G553">
            <v>6.54</v>
          </cell>
          <cell r="H553">
            <v>540.38</v>
          </cell>
          <cell r="I553">
            <v>0</v>
          </cell>
        </row>
        <row r="554">
          <cell r="B554" t="str">
            <v>Pinturas</v>
          </cell>
        </row>
        <row r="555">
          <cell r="B555" t="str">
            <v>Pintura Multi-Purpose Epoxy Haze Gray</v>
          </cell>
          <cell r="C555">
            <v>9.9096576000000006E-2</v>
          </cell>
          <cell r="D555">
            <v>9.1166015665364655E-3</v>
          </cell>
          <cell r="E555" t="str">
            <v>cub</v>
          </cell>
          <cell r="F555">
            <v>5925.0254237288136</v>
          </cell>
          <cell r="G555">
            <v>1066.5</v>
          </cell>
          <cell r="H555">
            <v>699.15</v>
          </cell>
        </row>
        <row r="556">
          <cell r="B556" t="str">
            <v>Pintura High Gloss Urethane Gris Perla</v>
          </cell>
          <cell r="C556">
            <v>4.9548288000000003E-2</v>
          </cell>
          <cell r="D556">
            <v>9.1166015665364655E-3</v>
          </cell>
          <cell r="E556" t="str">
            <v>Gls</v>
          </cell>
          <cell r="F556">
            <v>2154.5508474576272</v>
          </cell>
          <cell r="G556">
            <v>387.82</v>
          </cell>
          <cell r="H556">
            <v>127.12</v>
          </cell>
        </row>
        <row r="557">
          <cell r="B557" t="str">
            <v>Miscelaneos</v>
          </cell>
        </row>
        <row r="558">
          <cell r="B558" t="str">
            <v>Electrodo E70XX Universal 1/8''</v>
          </cell>
          <cell r="C558">
            <v>0</v>
          </cell>
          <cell r="D558">
            <v>0</v>
          </cell>
          <cell r="E558" t="str">
            <v>Lbs</v>
          </cell>
          <cell r="F558">
            <v>98</v>
          </cell>
          <cell r="G558">
            <v>17.64</v>
          </cell>
          <cell r="H558">
            <v>0</v>
          </cell>
        </row>
        <row r="559">
          <cell r="B559" t="str">
            <v>Acetileno 390</v>
          </cell>
          <cell r="C559">
            <v>0</v>
          </cell>
          <cell r="D559">
            <v>0</v>
          </cell>
          <cell r="E559" t="str">
            <v>p3</v>
          </cell>
          <cell r="F559">
            <v>9.6525423728813564</v>
          </cell>
          <cell r="G559">
            <v>1.74</v>
          </cell>
          <cell r="H559">
            <v>0</v>
          </cell>
        </row>
        <row r="560">
          <cell r="B560" t="str">
            <v>Oxigeno Industrial 220</v>
          </cell>
          <cell r="C560">
            <v>0</v>
          </cell>
          <cell r="D560">
            <v>0</v>
          </cell>
          <cell r="E560" t="str">
            <v>p3</v>
          </cell>
          <cell r="F560">
            <v>2.6864406779661016</v>
          </cell>
          <cell r="G560">
            <v>0.48</v>
          </cell>
          <cell r="H560">
            <v>0</v>
          </cell>
        </row>
        <row r="561">
          <cell r="B561" t="str">
            <v>Disco p/ esmerilar</v>
          </cell>
          <cell r="C561">
            <v>2</v>
          </cell>
          <cell r="D561">
            <v>0</v>
          </cell>
          <cell r="E561" t="str">
            <v>Ud</v>
          </cell>
          <cell r="F561">
            <v>150</v>
          </cell>
          <cell r="G561">
            <v>27</v>
          </cell>
          <cell r="H561">
            <v>354</v>
          </cell>
        </row>
        <row r="562">
          <cell r="B562" t="str">
            <v>Mano de Obra</v>
          </cell>
        </row>
        <row r="563">
          <cell r="B563" t="str">
            <v>Fabricación</v>
          </cell>
        </row>
        <row r="564">
          <cell r="B564" t="str">
            <v>SandBlasting Superficie Metálicas</v>
          </cell>
          <cell r="C564">
            <v>1.4864486400000001</v>
          </cell>
          <cell r="D564">
            <v>2.3891575560928175E-3</v>
          </cell>
          <cell r="E564" t="str">
            <v>m2</v>
          </cell>
          <cell r="F564">
            <v>169.5</v>
          </cell>
          <cell r="G564">
            <v>30.51</v>
          </cell>
          <cell r="H564">
            <v>298.01</v>
          </cell>
        </row>
        <row r="565">
          <cell r="B565" t="str">
            <v>Fabricación Estructura Metalica - Placa</v>
          </cell>
          <cell r="C565">
            <v>0.1164</v>
          </cell>
          <cell r="D565">
            <v>3.0927835051546324E-2</v>
          </cell>
          <cell r="E565" t="str">
            <v>ton</v>
          </cell>
          <cell r="F565">
            <v>22000</v>
          </cell>
          <cell r="G565">
            <v>3960</v>
          </cell>
          <cell r="H565">
            <v>3115.2</v>
          </cell>
        </row>
        <row r="566">
          <cell r="B566" t="str">
            <v>Pintura de Taller</v>
          </cell>
        </row>
        <row r="567">
          <cell r="B567" t="str">
            <v>MO-1001-12 [PEM] Pintor Estructura Metálica</v>
          </cell>
          <cell r="C567">
            <v>0.25</v>
          </cell>
          <cell r="D567">
            <v>0.20000000000000018</v>
          </cell>
          <cell r="E567" t="str">
            <v>Día</v>
          </cell>
          <cell r="F567">
            <v>737.38099547511399</v>
          </cell>
          <cell r="G567">
            <v>132.72999999999999</v>
          </cell>
          <cell r="H567">
            <v>261.02999999999997</v>
          </cell>
        </row>
        <row r="568">
          <cell r="B568" t="str">
            <v>MO-1001-13 [AEM] Armadores Estructuras Metálica</v>
          </cell>
          <cell r="C568">
            <v>0.25</v>
          </cell>
          <cell r="D568">
            <v>0.20000000000000018</v>
          </cell>
          <cell r="E568" t="str">
            <v>Día</v>
          </cell>
          <cell r="F568">
            <v>1124.7393665158368</v>
          </cell>
          <cell r="G568">
            <v>202.45</v>
          </cell>
          <cell r="H568">
            <v>398.16</v>
          </cell>
        </row>
        <row r="569">
          <cell r="B569" t="str">
            <v>MO-1001-14 [AyEM] Ayudante Estructuras Metálica</v>
          </cell>
          <cell r="C569">
            <v>0.25</v>
          </cell>
          <cell r="D569">
            <v>0.20000000000000018</v>
          </cell>
          <cell r="E569" t="str">
            <v>Día</v>
          </cell>
          <cell r="F569">
            <v>866.50045248868685</v>
          </cell>
          <cell r="G569">
            <v>155.97</v>
          </cell>
          <cell r="H569">
            <v>306.74</v>
          </cell>
        </row>
        <row r="570">
          <cell r="B570" t="str">
            <v>Servicios, Herramientas y Equipos</v>
          </cell>
        </row>
        <row r="571">
          <cell r="B571" t="str">
            <v>Compresor p/ Pintura</v>
          </cell>
          <cell r="C571">
            <v>2</v>
          </cell>
          <cell r="D571">
            <v>0</v>
          </cell>
          <cell r="E571" t="str">
            <v>Hr</v>
          </cell>
          <cell r="F571">
            <v>63.56</v>
          </cell>
          <cell r="G571">
            <v>11.44</v>
          </cell>
          <cell r="H571">
            <v>150</v>
          </cell>
        </row>
        <row r="572">
          <cell r="A572">
            <v>50.833333333333329</v>
          </cell>
          <cell r="B572" t="str">
            <v>Conexión a Momento y Cortante Viga - Viga [ W16 @ W16 ]</v>
          </cell>
          <cell r="C572">
            <v>1</v>
          </cell>
          <cell r="E572" t="str">
            <v>Ud</v>
          </cell>
          <cell r="G572">
            <v>58.705970790378011</v>
          </cell>
          <cell r="I572">
            <v>13666.75</v>
          </cell>
        </row>
        <row r="574">
          <cell r="A574">
            <v>51.833333333333329</v>
          </cell>
          <cell r="B574" t="str">
            <v>Análisis de Precio Unitario de 1.00 Ud de Conexión a Momento y Cortante Viga - Col [ W16 @ W12 ] - { Patin }:</v>
          </cell>
        </row>
        <row r="575">
          <cell r="B575" t="str">
            <v>Materiales</v>
          </cell>
        </row>
        <row r="576">
          <cell r="A576" t="str">
            <v>lbm</v>
          </cell>
          <cell r="B576" t="str">
            <v>Moment Plate</v>
          </cell>
          <cell r="I576" t="str">
            <v>Perimeter</v>
          </cell>
        </row>
        <row r="577">
          <cell r="A577">
            <v>20.416666666666664</v>
          </cell>
          <cell r="B577" t="str">
            <v>Plate 1/2 ''</v>
          </cell>
          <cell r="C577">
            <v>0.75</v>
          </cell>
          <cell r="D577">
            <v>0.05</v>
          </cell>
          <cell r="E577" t="str">
            <v>p2</v>
          </cell>
          <cell r="F577">
            <v>551.24999999999989</v>
          </cell>
          <cell r="G577">
            <v>99.23</v>
          </cell>
          <cell r="H577">
            <v>512.25</v>
          </cell>
          <cell r="I577">
            <v>2</v>
          </cell>
        </row>
        <row r="578">
          <cell r="A578">
            <v>0</v>
          </cell>
          <cell r="B578" t="str">
            <v>Perno Ø  - A325   3/4'' x 2 1/2''</v>
          </cell>
          <cell r="C578">
            <v>12</v>
          </cell>
          <cell r="D578">
            <v>0</v>
          </cell>
          <cell r="E578" t="str">
            <v>Ud</v>
          </cell>
          <cell r="F578">
            <v>36.347457627118644</v>
          </cell>
          <cell r="G578">
            <v>6.54</v>
          </cell>
          <cell r="H578">
            <v>514.65</v>
          </cell>
        </row>
        <row r="579">
          <cell r="B579" t="str">
            <v>Shear Plate</v>
          </cell>
        </row>
        <row r="580">
          <cell r="A580">
            <v>19.399999999999999</v>
          </cell>
          <cell r="B580" t="str">
            <v>2L4X4X3/8</v>
          </cell>
          <cell r="C580">
            <v>12</v>
          </cell>
          <cell r="D580">
            <v>0</v>
          </cell>
          <cell r="E580" t="str">
            <v>pl</v>
          </cell>
          <cell r="F580">
            <v>523.79999999999995</v>
          </cell>
          <cell r="G580">
            <v>94.28</v>
          </cell>
          <cell r="H580">
            <v>7416.96</v>
          </cell>
          <cell r="I580">
            <v>1.3333333333333333</v>
          </cell>
        </row>
        <row r="581">
          <cell r="A581">
            <v>0</v>
          </cell>
          <cell r="B581" t="str">
            <v>Perno Ø  - A325   3/4'' x 2 1/2''</v>
          </cell>
          <cell r="C581">
            <v>12</v>
          </cell>
          <cell r="D581">
            <v>5.0000000000000121E-2</v>
          </cell>
          <cell r="E581" t="str">
            <v>Ud</v>
          </cell>
          <cell r="F581">
            <v>36.347457627118644</v>
          </cell>
          <cell r="G581">
            <v>6.54</v>
          </cell>
          <cell r="H581">
            <v>540.38</v>
          </cell>
          <cell r="I581">
            <v>0</v>
          </cell>
        </row>
        <row r="582">
          <cell r="B582" t="str">
            <v>Pinturas</v>
          </cell>
        </row>
        <row r="583">
          <cell r="B583" t="str">
            <v>Pintura Multi-Purpose Epoxy Haze Gray</v>
          </cell>
          <cell r="C583">
            <v>0.10838688</v>
          </cell>
          <cell r="D583">
            <v>1.4882982146916635E-2</v>
          </cell>
          <cell r="E583" t="str">
            <v>cub</v>
          </cell>
          <cell r="F583">
            <v>5925.0254237288136</v>
          </cell>
          <cell r="G583">
            <v>1066.5</v>
          </cell>
          <cell r="H583">
            <v>769.07</v>
          </cell>
        </row>
        <row r="584">
          <cell r="B584" t="str">
            <v>Pintura High Gloss Urethane Gris Perla</v>
          </cell>
          <cell r="C584">
            <v>5.4193440000000002E-2</v>
          </cell>
          <cell r="D584">
            <v>0.10714507143299992</v>
          </cell>
          <cell r="E584" t="str">
            <v>Gls</v>
          </cell>
          <cell r="F584">
            <v>2154.5508474576272</v>
          </cell>
          <cell r="G584">
            <v>387.82</v>
          </cell>
          <cell r="H584">
            <v>152.54</v>
          </cell>
        </row>
        <row r="585">
          <cell r="B585" t="str">
            <v>Miscelaneos</v>
          </cell>
        </row>
        <row r="586">
          <cell r="B586" t="str">
            <v>Electrodo E70XX Universal 1/8''</v>
          </cell>
          <cell r="C586">
            <v>0</v>
          </cell>
          <cell r="D586">
            <v>0</v>
          </cell>
          <cell r="E586" t="str">
            <v>Lbs</v>
          </cell>
          <cell r="F586">
            <v>98</v>
          </cell>
          <cell r="G586">
            <v>17.64</v>
          </cell>
          <cell r="H586">
            <v>0</v>
          </cell>
        </row>
        <row r="587">
          <cell r="B587" t="str">
            <v>Acetileno 390</v>
          </cell>
          <cell r="C587">
            <v>0</v>
          </cell>
          <cell r="D587">
            <v>0</v>
          </cell>
          <cell r="E587" t="str">
            <v>p3</v>
          </cell>
          <cell r="F587">
            <v>9.6525423728813564</v>
          </cell>
          <cell r="G587">
            <v>1.74</v>
          </cell>
          <cell r="H587">
            <v>0</v>
          </cell>
        </row>
        <row r="588">
          <cell r="B588" t="str">
            <v>Oxigeno Industrial 220</v>
          </cell>
          <cell r="C588">
            <v>0</v>
          </cell>
          <cell r="D588">
            <v>0</v>
          </cell>
          <cell r="E588" t="str">
            <v>p3</v>
          </cell>
          <cell r="F588">
            <v>2.6864406779661016</v>
          </cell>
          <cell r="G588">
            <v>0.48</v>
          </cell>
          <cell r="H588">
            <v>0</v>
          </cell>
        </row>
        <row r="589">
          <cell r="B589" t="str">
            <v>Disco p/ esmerilar</v>
          </cell>
          <cell r="C589">
            <v>2</v>
          </cell>
          <cell r="D589">
            <v>0</v>
          </cell>
          <cell r="E589" t="str">
            <v>Ud</v>
          </cell>
          <cell r="F589">
            <v>150</v>
          </cell>
          <cell r="G589">
            <v>27</v>
          </cell>
          <cell r="H589">
            <v>354</v>
          </cell>
        </row>
        <row r="590">
          <cell r="B590" t="str">
            <v>Mano de Obra</v>
          </cell>
        </row>
        <row r="591">
          <cell r="B591" t="str">
            <v>Fabricación</v>
          </cell>
        </row>
        <row r="592">
          <cell r="B592" t="str">
            <v>SandBlasting Superficie Metálicas</v>
          </cell>
          <cell r="C592">
            <v>1.6258032</v>
          </cell>
          <cell r="D592">
            <v>2.5813702421056323E-3</v>
          </cell>
          <cell r="E592" t="str">
            <v>m2</v>
          </cell>
          <cell r="F592">
            <v>169.5</v>
          </cell>
          <cell r="G592">
            <v>30.51</v>
          </cell>
          <cell r="H592">
            <v>326.02</v>
          </cell>
        </row>
        <row r="593">
          <cell r="B593" t="str">
            <v>Fabricación Estructura Metalica - Placa</v>
          </cell>
          <cell r="C593">
            <v>0.12405624999999999</v>
          </cell>
          <cell r="D593">
            <v>4.7911733588593977E-2</v>
          </cell>
          <cell r="E593" t="str">
            <v>ton</v>
          </cell>
          <cell r="F593">
            <v>22000</v>
          </cell>
          <cell r="G593">
            <v>3960</v>
          </cell>
          <cell r="H593">
            <v>3374.8</v>
          </cell>
        </row>
        <row r="594">
          <cell r="B594" t="str">
            <v>Pintura de Taller</v>
          </cell>
        </row>
        <row r="595">
          <cell r="B595" t="str">
            <v>MO-1001-12 [PEM] Pintor Estructura Metálica</v>
          </cell>
          <cell r="C595">
            <v>0.25</v>
          </cell>
          <cell r="D595">
            <v>0.20000000000000018</v>
          </cell>
          <cell r="E595" t="str">
            <v>Día</v>
          </cell>
          <cell r="F595">
            <v>737.38099547511399</v>
          </cell>
          <cell r="G595">
            <v>132.72999999999999</v>
          </cell>
          <cell r="H595">
            <v>261.02999999999997</v>
          </cell>
        </row>
        <row r="596">
          <cell r="B596" t="str">
            <v>MO-1001-13 [AEM] Armadores Estructuras Metálica</v>
          </cell>
          <cell r="C596">
            <v>0.25</v>
          </cell>
          <cell r="D596">
            <v>0.20000000000000018</v>
          </cell>
          <cell r="E596" t="str">
            <v>Día</v>
          </cell>
          <cell r="F596">
            <v>1124.7393665158368</v>
          </cell>
          <cell r="G596">
            <v>202.45</v>
          </cell>
          <cell r="H596">
            <v>398.16</v>
          </cell>
        </row>
        <row r="597">
          <cell r="B597" t="str">
            <v>MO-1001-14 [AyEM] Ayudante Estructuras Metálica</v>
          </cell>
          <cell r="C597">
            <v>0.25</v>
          </cell>
          <cell r="D597">
            <v>0.20000000000000018</v>
          </cell>
          <cell r="E597" t="str">
            <v>Día</v>
          </cell>
          <cell r="F597">
            <v>866.50045248868685</v>
          </cell>
          <cell r="G597">
            <v>155.97</v>
          </cell>
          <cell r="H597">
            <v>306.74</v>
          </cell>
        </row>
        <row r="598">
          <cell r="B598" t="str">
            <v>Servicios, Herramientas y Equipos</v>
          </cell>
        </row>
        <row r="599">
          <cell r="B599" t="str">
            <v>Compresor p/ Pintura</v>
          </cell>
          <cell r="C599">
            <v>2</v>
          </cell>
          <cell r="D599">
            <v>0</v>
          </cell>
          <cell r="E599" t="str">
            <v>Hr</v>
          </cell>
          <cell r="F599">
            <v>63.56</v>
          </cell>
          <cell r="G599">
            <v>11.44</v>
          </cell>
          <cell r="H599">
            <v>150</v>
          </cell>
        </row>
        <row r="600">
          <cell r="A600">
            <v>51.833333333333329</v>
          </cell>
          <cell r="B600" t="str">
            <v>Conexión a Momento y Cortante Viga - Col [ W16 @ W12 ] - { Patin }</v>
          </cell>
          <cell r="C600">
            <v>1</v>
          </cell>
          <cell r="E600" t="str">
            <v>Ud</v>
          </cell>
          <cell r="G600">
            <v>60.765177087006919</v>
          </cell>
          <cell r="I600">
            <v>15076.6</v>
          </cell>
        </row>
        <row r="602">
          <cell r="A602">
            <v>52.833333333333329</v>
          </cell>
          <cell r="B602" t="str">
            <v>Análisis de Precio Unitario de 1.00 Ud de Conexión a Momento y Cortante Viga - Col [ W16 @ W12 ] - { Alma }:</v>
          </cell>
        </row>
        <row r="603">
          <cell r="B603" t="str">
            <v>Materiales</v>
          </cell>
        </row>
        <row r="604">
          <cell r="A604" t="str">
            <v>lbm</v>
          </cell>
          <cell r="B604" t="str">
            <v>Moment Plate</v>
          </cell>
          <cell r="I604" t="str">
            <v>Perimeter</v>
          </cell>
        </row>
        <row r="605">
          <cell r="A605">
            <v>20.416666666666664</v>
          </cell>
          <cell r="B605" t="str">
            <v>Plate 1/2 ''</v>
          </cell>
          <cell r="C605">
            <v>2.3541666666666665</v>
          </cell>
          <cell r="D605">
            <v>0.05</v>
          </cell>
          <cell r="E605" t="str">
            <v>p2</v>
          </cell>
          <cell r="F605">
            <v>551.24999999999989</v>
          </cell>
          <cell r="G605">
            <v>99.23</v>
          </cell>
          <cell r="H605">
            <v>1607.91</v>
          </cell>
          <cell r="I605">
            <v>2</v>
          </cell>
        </row>
        <row r="606">
          <cell r="A606">
            <v>0</v>
          </cell>
          <cell r="B606" t="str">
            <v>Perno Ø  - A325   3/4'' x 2 1/2''</v>
          </cell>
          <cell r="C606">
            <v>12</v>
          </cell>
          <cell r="D606">
            <v>0</v>
          </cell>
          <cell r="E606" t="str">
            <v>Ud</v>
          </cell>
          <cell r="F606">
            <v>36.347457627118644</v>
          </cell>
          <cell r="G606">
            <v>6.54</v>
          </cell>
          <cell r="H606">
            <v>514.65</v>
          </cell>
        </row>
        <row r="607">
          <cell r="B607" t="str">
            <v>Shear Plate</v>
          </cell>
        </row>
        <row r="608">
          <cell r="A608">
            <v>15.3125</v>
          </cell>
          <cell r="B608" t="str">
            <v>Plate 3/8 ''</v>
          </cell>
          <cell r="C608">
            <v>2.3541666666666665</v>
          </cell>
          <cell r="D608">
            <v>0</v>
          </cell>
          <cell r="E608" t="str">
            <v>p2</v>
          </cell>
          <cell r="F608">
            <v>413.4375</v>
          </cell>
          <cell r="G608">
            <v>74.42</v>
          </cell>
          <cell r="H608">
            <v>1148.5</v>
          </cell>
          <cell r="I608">
            <v>24</v>
          </cell>
        </row>
        <row r="609">
          <cell r="A609">
            <v>0</v>
          </cell>
          <cell r="B609" t="str">
            <v>Perno Ø  - A325   3/4'' x 2 1/2''</v>
          </cell>
          <cell r="C609">
            <v>12</v>
          </cell>
          <cell r="D609">
            <v>5.0000000000000121E-2</v>
          </cell>
          <cell r="E609" t="str">
            <v>Ud</v>
          </cell>
          <cell r="F609">
            <v>36.347457627118644</v>
          </cell>
          <cell r="G609">
            <v>6.54</v>
          </cell>
          <cell r="H609">
            <v>540.38</v>
          </cell>
          <cell r="I609">
            <v>0</v>
          </cell>
        </row>
        <row r="610">
          <cell r="B610" t="str">
            <v>Pinturas</v>
          </cell>
        </row>
        <row r="611">
          <cell r="B611" t="str">
            <v>Pintura Multi-Purpose Epoxy Haze Gray</v>
          </cell>
          <cell r="C611">
            <v>0.37909601600000004</v>
          </cell>
          <cell r="D611">
            <v>2.3845779481891701E-3</v>
          </cell>
          <cell r="E611" t="str">
            <v>cub</v>
          </cell>
          <cell r="F611">
            <v>5925.0254237288136</v>
          </cell>
          <cell r="G611">
            <v>1066.5</v>
          </cell>
          <cell r="H611">
            <v>2656.78</v>
          </cell>
        </row>
        <row r="612">
          <cell r="B612" t="str">
            <v>Pintura High Gloss Urethane Gris Perla</v>
          </cell>
          <cell r="C612">
            <v>0.18954800800000002</v>
          </cell>
          <cell r="D612">
            <v>2.3845779481891701E-3</v>
          </cell>
          <cell r="E612" t="str">
            <v>Gls</v>
          </cell>
          <cell r="F612">
            <v>2154.5508474576272</v>
          </cell>
          <cell r="G612">
            <v>387.82</v>
          </cell>
          <cell r="H612">
            <v>483.05</v>
          </cell>
        </row>
        <row r="613">
          <cell r="B613" t="str">
            <v>Miscelaneos</v>
          </cell>
        </row>
        <row r="614">
          <cell r="B614" t="str">
            <v>Electrodo E70XX Universal 1/8''</v>
          </cell>
          <cell r="C614">
            <v>0</v>
          </cell>
          <cell r="D614">
            <v>0</v>
          </cell>
          <cell r="E614" t="str">
            <v>Lbs</v>
          </cell>
          <cell r="F614">
            <v>98</v>
          </cell>
          <cell r="G614">
            <v>17.64</v>
          </cell>
          <cell r="H614">
            <v>0</v>
          </cell>
        </row>
        <row r="615">
          <cell r="B615" t="str">
            <v>Acetileno 390</v>
          </cell>
          <cell r="C615">
            <v>0</v>
          </cell>
          <cell r="D615">
            <v>0</v>
          </cell>
          <cell r="E615" t="str">
            <v>p3</v>
          </cell>
          <cell r="F615">
            <v>9.6525423728813564</v>
          </cell>
          <cell r="G615">
            <v>1.74</v>
          </cell>
          <cell r="H615">
            <v>0</v>
          </cell>
        </row>
        <row r="616">
          <cell r="B616" t="str">
            <v>Oxigeno Industrial 220</v>
          </cell>
          <cell r="C616">
            <v>0</v>
          </cell>
          <cell r="D616">
            <v>0</v>
          </cell>
          <cell r="E616" t="str">
            <v>p3</v>
          </cell>
          <cell r="F616">
            <v>2.6864406779661016</v>
          </cell>
          <cell r="G616">
            <v>0.48</v>
          </cell>
          <cell r="H616">
            <v>0</v>
          </cell>
        </row>
        <row r="617">
          <cell r="B617" t="str">
            <v>Disco p/ esmerilar</v>
          </cell>
          <cell r="C617">
            <v>2</v>
          </cell>
          <cell r="D617">
            <v>0</v>
          </cell>
          <cell r="E617" t="str">
            <v>Ud</v>
          </cell>
          <cell r="F617">
            <v>150</v>
          </cell>
          <cell r="G617">
            <v>27</v>
          </cell>
          <cell r="H617">
            <v>354</v>
          </cell>
        </row>
        <row r="618">
          <cell r="B618" t="str">
            <v>Mano de Obra</v>
          </cell>
        </row>
        <row r="619">
          <cell r="B619" t="str">
            <v>Fabricación</v>
          </cell>
        </row>
        <row r="620">
          <cell r="B620" t="str">
            <v>SandBlasting Superficie Metálicas</v>
          </cell>
          <cell r="C620">
            <v>5.6864402400000005</v>
          </cell>
          <cell r="D620">
            <v>6.2600851319241364E-4</v>
          </cell>
          <cell r="E620" t="str">
            <v>m2</v>
          </cell>
          <cell r="F620">
            <v>169.5</v>
          </cell>
          <cell r="G620">
            <v>30.51</v>
          </cell>
          <cell r="H620">
            <v>1138.06</v>
          </cell>
        </row>
        <row r="621">
          <cell r="B621" t="str">
            <v>Fabricación Estructura Metalica - Placa</v>
          </cell>
          <cell r="C621">
            <v>4.2056206597222222E-2</v>
          </cell>
          <cell r="D621">
            <v>0.18888516215588647</v>
          </cell>
          <cell r="E621" t="str">
            <v>ton</v>
          </cell>
          <cell r="F621">
            <v>22000</v>
          </cell>
          <cell r="G621">
            <v>3960</v>
          </cell>
          <cell r="H621">
            <v>1298</v>
          </cell>
        </row>
        <row r="622">
          <cell r="B622" t="str">
            <v>Pintura de Taller</v>
          </cell>
        </row>
        <row r="623">
          <cell r="B623" t="str">
            <v>MO-1001-12 [PEM] Pintor Estructura Metálica</v>
          </cell>
          <cell r="C623">
            <v>0.25</v>
          </cell>
          <cell r="D623">
            <v>0.20000000000000018</v>
          </cell>
          <cell r="E623" t="str">
            <v>Día</v>
          </cell>
          <cell r="F623">
            <v>737.38099547511399</v>
          </cell>
          <cell r="G623">
            <v>132.72999999999999</v>
          </cell>
          <cell r="H623">
            <v>261.02999999999997</v>
          </cell>
        </row>
        <row r="624">
          <cell r="B624" t="str">
            <v>MO-1001-13 [AEM] Armadores Estructuras Metálica</v>
          </cell>
          <cell r="C624">
            <v>0.25</v>
          </cell>
          <cell r="D624">
            <v>0.20000000000000018</v>
          </cell>
          <cell r="E624" t="str">
            <v>Día</v>
          </cell>
          <cell r="F624">
            <v>1124.7393665158368</v>
          </cell>
          <cell r="G624">
            <v>202.45</v>
          </cell>
          <cell r="H624">
            <v>398.16</v>
          </cell>
        </row>
        <row r="625">
          <cell r="B625" t="str">
            <v>MO-1001-14 [AyEM] Ayudante Estructuras Metálica</v>
          </cell>
          <cell r="C625">
            <v>0.25</v>
          </cell>
          <cell r="D625">
            <v>0.20000000000000018</v>
          </cell>
          <cell r="E625" t="str">
            <v>Día</v>
          </cell>
          <cell r="F625">
            <v>866.50045248868685</v>
          </cell>
          <cell r="G625">
            <v>155.97</v>
          </cell>
          <cell r="H625">
            <v>306.74</v>
          </cell>
        </row>
        <row r="626">
          <cell r="B626" t="str">
            <v>Servicios, Herramientas y Equipos</v>
          </cell>
        </row>
        <row r="627">
          <cell r="B627" t="str">
            <v>Compresor p/ Pintura</v>
          </cell>
          <cell r="C627">
            <v>2</v>
          </cell>
          <cell r="D627">
            <v>0</v>
          </cell>
          <cell r="E627" t="str">
            <v>Hr</v>
          </cell>
          <cell r="F627">
            <v>63.56</v>
          </cell>
          <cell r="G627">
            <v>11.44</v>
          </cell>
          <cell r="H627">
            <v>150</v>
          </cell>
        </row>
        <row r="628">
          <cell r="A628">
            <v>52.833333333333329</v>
          </cell>
          <cell r="B628" t="str">
            <v>Conexión a Momento y Cortante Viga - Col [ W16 @ W12 ] - { Alma }</v>
          </cell>
          <cell r="C628">
            <v>1</v>
          </cell>
          <cell r="E628" t="str">
            <v>Ud</v>
          </cell>
          <cell r="G628">
            <v>129.08035315668621</v>
          </cell>
          <cell r="I628">
            <v>10857.26</v>
          </cell>
        </row>
        <row r="630">
          <cell r="A630">
            <v>53.833333333333329</v>
          </cell>
          <cell r="B630" t="str">
            <v>Análisis de Precio Unitario de 1.00 Ud de Conexión Terminal de Viga - VIGA ha [ W16 @ V1-Y ] { End Tab }:</v>
          </cell>
        </row>
        <row r="631">
          <cell r="B631" t="str">
            <v>Materiales</v>
          </cell>
        </row>
        <row r="632">
          <cell r="A632" t="str">
            <v>lbm</v>
          </cell>
          <cell r="B632" t="str">
            <v>END TAB</v>
          </cell>
          <cell r="I632" t="str">
            <v>Perimeter</v>
          </cell>
        </row>
        <row r="633">
          <cell r="A633">
            <v>20.416666666666664</v>
          </cell>
          <cell r="B633" t="str">
            <v>Plate 1/2 ''</v>
          </cell>
          <cell r="C633">
            <v>0.62282986111111116</v>
          </cell>
          <cell r="D633">
            <v>0.05</v>
          </cell>
          <cell r="E633" t="str">
            <v>p2</v>
          </cell>
          <cell r="F633">
            <v>551.24999999999989</v>
          </cell>
          <cell r="G633">
            <v>99.23</v>
          </cell>
          <cell r="H633">
            <v>425.4</v>
          </cell>
          <cell r="I633">
            <v>2</v>
          </cell>
        </row>
        <row r="634">
          <cell r="A634">
            <v>0</v>
          </cell>
          <cell r="B634" t="str">
            <v>Perno ø 3/4'' x 6'' F1554 A36</v>
          </cell>
          <cell r="C634">
            <v>4</v>
          </cell>
          <cell r="D634">
            <v>0</v>
          </cell>
          <cell r="E634" t="str">
            <v>Ud</v>
          </cell>
          <cell r="F634">
            <v>98</v>
          </cell>
          <cell r="G634">
            <v>17.64</v>
          </cell>
          <cell r="H634">
            <v>462.56</v>
          </cell>
        </row>
        <row r="635">
          <cell r="B635" t="str">
            <v>Shear Plate</v>
          </cell>
        </row>
        <row r="636">
          <cell r="A636">
            <v>15.3125</v>
          </cell>
          <cell r="B636" t="str">
            <v>Plate 3/8 ''</v>
          </cell>
          <cell r="C636">
            <v>0</v>
          </cell>
          <cell r="D636">
            <v>0</v>
          </cell>
          <cell r="E636" t="str">
            <v>p2</v>
          </cell>
          <cell r="F636">
            <v>413.4375</v>
          </cell>
          <cell r="G636">
            <v>74.42</v>
          </cell>
          <cell r="H636">
            <v>0</v>
          </cell>
          <cell r="I636">
            <v>24</v>
          </cell>
        </row>
        <row r="637">
          <cell r="A637">
            <v>0</v>
          </cell>
          <cell r="B637" t="str">
            <v>Perno Ø  - A325   3/4'' x 2 1/2''</v>
          </cell>
          <cell r="C637">
            <v>0</v>
          </cell>
          <cell r="D637">
            <v>0</v>
          </cell>
          <cell r="E637" t="str">
            <v>Ud</v>
          </cell>
          <cell r="F637">
            <v>36.347457627118644</v>
          </cell>
          <cell r="G637">
            <v>6.54</v>
          </cell>
          <cell r="H637">
            <v>0</v>
          </cell>
          <cell r="I637">
            <v>0</v>
          </cell>
        </row>
        <row r="638">
          <cell r="B638" t="str">
            <v>Pinturas</v>
          </cell>
        </row>
        <row r="639">
          <cell r="B639" t="str">
            <v>Pintura Multi-Purpose Epoxy Haze Gray</v>
          </cell>
          <cell r="C639">
            <v>7.7150383333333327E-3</v>
          </cell>
          <cell r="D639">
            <v>0.29616983972643918</v>
          </cell>
          <cell r="E639" t="str">
            <v>cub</v>
          </cell>
          <cell r="F639">
            <v>5925.0254237288136</v>
          </cell>
          <cell r="G639">
            <v>1066.5</v>
          </cell>
          <cell r="H639">
            <v>69.92</v>
          </cell>
        </row>
        <row r="640">
          <cell r="B640" t="str">
            <v>Pintura High Gloss Urethane Gris Perla</v>
          </cell>
          <cell r="C640">
            <v>3.8575191666666664E-3</v>
          </cell>
          <cell r="D640">
            <v>1.5923396794528781</v>
          </cell>
          <cell r="E640" t="str">
            <v>Gls</v>
          </cell>
          <cell r="F640">
            <v>2154.5508474576272</v>
          </cell>
          <cell r="G640">
            <v>387.82</v>
          </cell>
          <cell r="H640">
            <v>25.42</v>
          </cell>
        </row>
        <row r="641">
          <cell r="B641" t="str">
            <v>Miscelaneos</v>
          </cell>
        </row>
        <row r="642">
          <cell r="B642" t="str">
            <v>Electrodo E70XX Universal 1/8''</v>
          </cell>
          <cell r="C642">
            <v>0</v>
          </cell>
          <cell r="D642">
            <v>0</v>
          </cell>
          <cell r="E642" t="str">
            <v>Lbs</v>
          </cell>
          <cell r="F642">
            <v>98</v>
          </cell>
          <cell r="G642">
            <v>17.64</v>
          </cell>
          <cell r="H642">
            <v>0</v>
          </cell>
        </row>
        <row r="643">
          <cell r="B643" t="str">
            <v>Acetileno 390</v>
          </cell>
          <cell r="C643">
            <v>0</v>
          </cell>
          <cell r="D643">
            <v>0</v>
          </cell>
          <cell r="E643" t="str">
            <v>p3</v>
          </cell>
          <cell r="F643">
            <v>9.6525423728813564</v>
          </cell>
          <cell r="G643">
            <v>1.74</v>
          </cell>
          <cell r="H643">
            <v>0</v>
          </cell>
        </row>
        <row r="644">
          <cell r="B644" t="str">
            <v>Oxigeno Industrial 220</v>
          </cell>
          <cell r="C644">
            <v>0</v>
          </cell>
          <cell r="D644">
            <v>0</v>
          </cell>
          <cell r="E644" t="str">
            <v>p3</v>
          </cell>
          <cell r="F644">
            <v>2.6864406779661016</v>
          </cell>
          <cell r="G644">
            <v>0.48</v>
          </cell>
          <cell r="H644">
            <v>0</v>
          </cell>
        </row>
        <row r="645">
          <cell r="B645" t="str">
            <v>Disco p/ esmerilar</v>
          </cell>
          <cell r="C645">
            <v>2</v>
          </cell>
          <cell r="D645">
            <v>0</v>
          </cell>
          <cell r="E645" t="str">
            <v>Ud</v>
          </cell>
          <cell r="F645">
            <v>150</v>
          </cell>
          <cell r="G645">
            <v>27</v>
          </cell>
          <cell r="H645">
            <v>354</v>
          </cell>
        </row>
        <row r="646">
          <cell r="B646" t="str">
            <v>Mano de Obra</v>
          </cell>
        </row>
        <row r="647">
          <cell r="B647" t="str">
            <v>Fabricación</v>
          </cell>
        </row>
        <row r="648">
          <cell r="B648" t="str">
            <v>SandBlasting Superficie Metálicas</v>
          </cell>
          <cell r="C648">
            <v>0.115725575</v>
          </cell>
          <cell r="D648">
            <v>3.6935871781151215E-2</v>
          </cell>
          <cell r="E648" t="str">
            <v>m2</v>
          </cell>
          <cell r="F648">
            <v>169.5</v>
          </cell>
          <cell r="G648">
            <v>30.51</v>
          </cell>
          <cell r="H648">
            <v>24</v>
          </cell>
        </row>
        <row r="649">
          <cell r="B649" t="str">
            <v>Fabricación Estructura Metalica - Placa</v>
          </cell>
          <cell r="C649">
            <v>6.3580548321759255E-3</v>
          </cell>
          <cell r="D649">
            <v>0.57280807793500688</v>
          </cell>
          <cell r="E649" t="str">
            <v>ton</v>
          </cell>
          <cell r="F649">
            <v>22000</v>
          </cell>
          <cell r="G649">
            <v>3960</v>
          </cell>
          <cell r="H649">
            <v>259.60000000000002</v>
          </cell>
        </row>
        <row r="650">
          <cell r="B650" t="str">
            <v>Pintura de Taller</v>
          </cell>
        </row>
        <row r="651">
          <cell r="B651" t="str">
            <v>MO-1001-12 [PEM] Pintor Estructura Metálica</v>
          </cell>
          <cell r="C651">
            <v>0.25</v>
          </cell>
          <cell r="D651">
            <v>0.20000000000000018</v>
          </cell>
          <cell r="E651" t="str">
            <v>Día</v>
          </cell>
          <cell r="F651">
            <v>737.38099547511399</v>
          </cell>
          <cell r="G651">
            <v>132.72999999999999</v>
          </cell>
          <cell r="H651">
            <v>261.02999999999997</v>
          </cell>
        </row>
        <row r="652">
          <cell r="B652" t="str">
            <v>MO-1001-11 [SEM] Soldadores - Estructura Metálica</v>
          </cell>
          <cell r="C652">
            <v>0.25</v>
          </cell>
          <cell r="D652">
            <v>0.20000000000000018</v>
          </cell>
          <cell r="E652" t="str">
            <v>Día</v>
          </cell>
          <cell r="F652">
            <v>1283.4162895927611</v>
          </cell>
          <cell r="G652">
            <v>231.01</v>
          </cell>
          <cell r="H652">
            <v>454.33</v>
          </cell>
        </row>
        <row r="653">
          <cell r="B653" t="str">
            <v>Servicios, Herramientas y Equipos</v>
          </cell>
        </row>
        <row r="654">
          <cell r="B654" t="str">
            <v>Compresor p/ Pintura</v>
          </cell>
          <cell r="C654">
            <v>2</v>
          </cell>
          <cell r="D654">
            <v>0</v>
          </cell>
          <cell r="E654" t="str">
            <v>Hr</v>
          </cell>
          <cell r="F654">
            <v>63.56</v>
          </cell>
          <cell r="G654">
            <v>11.44</v>
          </cell>
          <cell r="H654">
            <v>150</v>
          </cell>
        </row>
        <row r="655">
          <cell r="A655">
            <v>53.833333333333329</v>
          </cell>
          <cell r="B655" t="str">
            <v>Conexión Terminal de Viga - VIGA ha [ W16 @ V1-Y ] { End Tab }</v>
          </cell>
          <cell r="C655">
            <v>1</v>
          </cell>
          <cell r="E655" t="str">
            <v>Ud</v>
          </cell>
          <cell r="G655">
            <v>195.52049059233451</v>
          </cell>
          <cell r="I655">
            <v>2486.2600000000002</v>
          </cell>
        </row>
        <row r="657">
          <cell r="A657">
            <v>54.833333333333329</v>
          </cell>
          <cell r="B657" t="str">
            <v>Análisis de Precio Unitario de 1.00 Ud de Viga Principal W16X26 de 2.00 m + Conexión Terminal de Viga - VIGA ha [ W16 @ V1-Y ] { End Tab } + Conector de cortante Ø 3/4'' x 3'' Autosoldable ( incluye Frabricación &amp; Pintura de Taller):</v>
          </cell>
          <cell r="H657" t="str">
            <v>Terminal</v>
          </cell>
        </row>
        <row r="658">
          <cell r="B658" t="str">
            <v>Materiales</v>
          </cell>
        </row>
        <row r="659">
          <cell r="A659" t="str">
            <v>lbm</v>
          </cell>
          <cell r="B659" t="str">
            <v>Viga Principal</v>
          </cell>
          <cell r="C659">
            <v>2</v>
          </cell>
          <cell r="D659" t="str">
            <v>m</v>
          </cell>
          <cell r="I659" t="str">
            <v>perimeter</v>
          </cell>
        </row>
        <row r="660">
          <cell r="A660">
            <v>26</v>
          </cell>
          <cell r="B660" t="str">
            <v>W16X26</v>
          </cell>
          <cell r="C660">
            <v>13.779527559055119</v>
          </cell>
          <cell r="D660">
            <v>1.5999999999999973E-2</v>
          </cell>
          <cell r="E660" t="str">
            <v>pl</v>
          </cell>
          <cell r="F660">
            <v>702</v>
          </cell>
          <cell r="G660">
            <v>126.36</v>
          </cell>
          <cell r="H660">
            <v>11597.04</v>
          </cell>
          <cell r="I660">
            <v>4.3666666666666663</v>
          </cell>
        </row>
        <row r="661">
          <cell r="B661" t="str">
            <v>Conexión Moment Plate</v>
          </cell>
        </row>
        <row r="662">
          <cell r="A662">
            <v>0</v>
          </cell>
          <cell r="B662" t="str">
            <v>Conexión Terminal de Viga - VIGA ha [ W16 @ V1-Y ] { End Tab }</v>
          </cell>
          <cell r="C662">
            <v>1</v>
          </cell>
          <cell r="D662">
            <v>0</v>
          </cell>
          <cell r="E662" t="str">
            <v>Ud</v>
          </cell>
          <cell r="F662">
            <v>2486.2600000000002</v>
          </cell>
          <cell r="G662">
            <v>0</v>
          </cell>
          <cell r="H662">
            <v>2486.2600000000002</v>
          </cell>
          <cell r="I662">
            <v>0</v>
          </cell>
        </row>
        <row r="663">
          <cell r="A663">
            <v>0</v>
          </cell>
          <cell r="B663" t="str">
            <v>Conector de cortante Ø 3/4'' x 3'' Autosoldable</v>
          </cell>
          <cell r="C663">
            <v>13</v>
          </cell>
          <cell r="D663">
            <v>0</v>
          </cell>
          <cell r="E663" t="str">
            <v>Ud</v>
          </cell>
          <cell r="F663">
            <v>100</v>
          </cell>
          <cell r="G663">
            <v>18</v>
          </cell>
          <cell r="H663">
            <v>1534</v>
          </cell>
          <cell r="I663">
            <v>0</v>
          </cell>
        </row>
        <row r="664">
          <cell r="B664" t="str">
            <v>Mano de Obra</v>
          </cell>
        </row>
        <row r="665">
          <cell r="B665" t="str">
            <v>Frabricación</v>
          </cell>
        </row>
        <row r="666">
          <cell r="B666" t="str">
            <v>SandBlasting Superficie Metálicas</v>
          </cell>
          <cell r="C666">
            <v>5.5900319999999999</v>
          </cell>
          <cell r="D666">
            <v>1.7831740498087745E-3</v>
          </cell>
          <cell r="E666" t="str">
            <v>m2</v>
          </cell>
          <cell r="F666">
            <v>169.5</v>
          </cell>
          <cell r="G666">
            <v>30.51</v>
          </cell>
          <cell r="H666">
            <v>1120.06</v>
          </cell>
        </row>
        <row r="667">
          <cell r="B667" t="str">
            <v>Fabricación Estructura Metalica - Viga</v>
          </cell>
          <cell r="C667">
            <v>0.17913385826771655</v>
          </cell>
          <cell r="D667">
            <v>4.8351648351647146E-3</v>
          </cell>
          <cell r="E667" t="str">
            <v>ton</v>
          </cell>
          <cell r="F667">
            <v>11999.999999999998</v>
          </cell>
          <cell r="G667">
            <v>2160</v>
          </cell>
          <cell r="H667">
            <v>2548.8000000000002</v>
          </cell>
        </row>
        <row r="668">
          <cell r="B668" t="str">
            <v>Fabricación Estructura Metalica - Placa</v>
          </cell>
          <cell r="C668">
            <v>0</v>
          </cell>
          <cell r="D668">
            <v>0</v>
          </cell>
          <cell r="E668" t="str">
            <v>ton</v>
          </cell>
          <cell r="F668">
            <v>22000</v>
          </cell>
          <cell r="G668">
            <v>3960</v>
          </cell>
          <cell r="H668">
            <v>0</v>
          </cell>
        </row>
        <row r="669">
          <cell r="B669" t="str">
            <v>Pintura de Taller</v>
          </cell>
        </row>
        <row r="670">
          <cell r="B670" t="str">
            <v>MO-1001-12 [PEM] Pintor Estructura Metálica</v>
          </cell>
          <cell r="C670">
            <v>1</v>
          </cell>
          <cell r="D670">
            <v>0</v>
          </cell>
          <cell r="E670" t="str">
            <v>Día</v>
          </cell>
          <cell r="F670">
            <v>737.38099547511399</v>
          </cell>
          <cell r="G670">
            <v>132.72999999999999</v>
          </cell>
          <cell r="H670">
            <v>870.11</v>
          </cell>
        </row>
        <row r="671">
          <cell r="B671" t="str">
            <v>MO-1001-13 [AEM] Armadores Estructuras Metálica</v>
          </cell>
          <cell r="C671">
            <v>1</v>
          </cell>
          <cell r="D671">
            <v>0</v>
          </cell>
          <cell r="E671" t="str">
            <v>Día</v>
          </cell>
          <cell r="F671">
            <v>1124.7393665158368</v>
          </cell>
          <cell r="G671">
            <v>202.45</v>
          </cell>
          <cell r="H671">
            <v>1327.19</v>
          </cell>
        </row>
        <row r="672">
          <cell r="B672" t="str">
            <v>MO-1001-14 [AyEM] Ayudante Estructuras Metálica</v>
          </cell>
          <cell r="C672">
            <v>2</v>
          </cell>
          <cell r="D672">
            <v>0</v>
          </cell>
          <cell r="E672" t="str">
            <v>Día</v>
          </cell>
          <cell r="F672">
            <v>866.50045248868685</v>
          </cell>
          <cell r="G672">
            <v>155.97</v>
          </cell>
          <cell r="H672">
            <v>2044.94</v>
          </cell>
        </row>
        <row r="673">
          <cell r="B673" t="str">
            <v>Servicios, Herramientas y Equipos</v>
          </cell>
        </row>
        <row r="674">
          <cell r="B674" t="str">
            <v>Compresor p/ Pintura</v>
          </cell>
          <cell r="C674">
            <v>8</v>
          </cell>
          <cell r="D674">
            <v>0</v>
          </cell>
          <cell r="E674" t="str">
            <v>Hr</v>
          </cell>
          <cell r="F674">
            <v>63.56</v>
          </cell>
          <cell r="G674">
            <v>11.44</v>
          </cell>
          <cell r="H674">
            <v>600</v>
          </cell>
        </row>
        <row r="675">
          <cell r="A675">
            <v>54.833333333333329</v>
          </cell>
          <cell r="B675" t="str">
            <v>Viga Principal W16X26 de 2.00 m + Conexión Terminal de Viga - VIGA ha [ W16 @ V1-Y ] { End Tab } + Conector de cortante Ø 3/4'' x 3'' Autosoldable ( incluye Frabricación &amp; Pintura de Taller)</v>
          </cell>
          <cell r="C675">
            <v>1</v>
          </cell>
          <cell r="E675" t="str">
            <v>Ud</v>
          </cell>
          <cell r="G675">
            <v>67.347402197802197</v>
          </cell>
          <cell r="I675">
            <v>24128.400000000001</v>
          </cell>
        </row>
        <row r="677">
          <cell r="A677">
            <v>55.833333333333329</v>
          </cell>
          <cell r="B677" t="str">
            <v>Análisis de Precio Unitario de 2.00 Ud de Base para Tanque W10X49 + Placa Base Plate 1/2 '' + Esparragos y Pernos: Conector de cortante Ø 3/4'' x 3'' Autosoldable ( incluye Frabricación &amp; Pintura de Taller E Instalación):</v>
          </cell>
        </row>
        <row r="678">
          <cell r="B678" t="str">
            <v>Materiales</v>
          </cell>
        </row>
        <row r="679">
          <cell r="A679" t="str">
            <v>lbm</v>
          </cell>
          <cell r="B679" t="str">
            <v>Base para Tanque</v>
          </cell>
          <cell r="I679" t="str">
            <v>perimeter</v>
          </cell>
        </row>
        <row r="680">
          <cell r="A680">
            <v>49</v>
          </cell>
          <cell r="B680" t="str">
            <v>W10X49</v>
          </cell>
          <cell r="C680">
            <v>17.979002624671914</v>
          </cell>
          <cell r="D680">
            <v>5.1226277372263027E-2</v>
          </cell>
          <cell r="E680" t="str">
            <v>pl</v>
          </cell>
          <cell r="F680">
            <v>1323</v>
          </cell>
          <cell r="G680">
            <v>238.14</v>
          </cell>
          <cell r="H680">
            <v>29505.55</v>
          </cell>
          <cell r="I680">
            <v>4.8866666666666667</v>
          </cell>
        </row>
        <row r="681">
          <cell r="B681" t="str">
            <v>Placa Base</v>
          </cell>
        </row>
        <row r="682">
          <cell r="A682">
            <v>20.416666666666664</v>
          </cell>
          <cell r="B682" t="str">
            <v>Plate 1/2 ''</v>
          </cell>
          <cell r="C682">
            <v>21.86113350004478</v>
          </cell>
          <cell r="D682">
            <v>8.6393736150430778E-3</v>
          </cell>
          <cell r="E682" t="str">
            <v>p2</v>
          </cell>
          <cell r="F682">
            <v>551.24999999999989</v>
          </cell>
          <cell r="G682">
            <v>99.23</v>
          </cell>
          <cell r="H682">
            <v>14343.08</v>
          </cell>
          <cell r="I682">
            <v>2</v>
          </cell>
        </row>
        <row r="683">
          <cell r="B683" t="str">
            <v>Esparragos y Pernos:</v>
          </cell>
        </row>
        <row r="684">
          <cell r="A684">
            <v>0</v>
          </cell>
          <cell r="B684" t="str">
            <v>Conector de cortante Ø 3/4'' x 3'' Autosoldable</v>
          </cell>
          <cell r="C684">
            <v>12</v>
          </cell>
          <cell r="D684">
            <v>5.0000000000000121E-2</v>
          </cell>
          <cell r="E684" t="str">
            <v>Ud</v>
          </cell>
          <cell r="F684">
            <v>100</v>
          </cell>
          <cell r="G684">
            <v>18</v>
          </cell>
          <cell r="H684">
            <v>1486.8</v>
          </cell>
        </row>
        <row r="685">
          <cell r="B685" t="str">
            <v>Conexión Shear plate</v>
          </cell>
        </row>
        <row r="686">
          <cell r="A686">
            <v>31.3</v>
          </cell>
          <cell r="B686" t="str">
            <v>2L4X4X5/8</v>
          </cell>
          <cell r="C686">
            <v>0</v>
          </cell>
          <cell r="D686">
            <v>0</v>
          </cell>
          <cell r="E686" t="str">
            <v>pl</v>
          </cell>
          <cell r="F686">
            <v>845.1</v>
          </cell>
          <cell r="G686">
            <v>152.12</v>
          </cell>
          <cell r="H686">
            <v>0</v>
          </cell>
          <cell r="I686">
            <v>16</v>
          </cell>
        </row>
        <row r="687">
          <cell r="B687" t="str">
            <v>Tornillería (para Vigas Secundarias)</v>
          </cell>
        </row>
        <row r="688">
          <cell r="A688">
            <v>0</v>
          </cell>
          <cell r="B688" t="str">
            <v>Perno Ø  - A325   3/4'' x 1 3/4''</v>
          </cell>
          <cell r="C688">
            <v>0</v>
          </cell>
          <cell r="D688">
            <v>0</v>
          </cell>
          <cell r="E688" t="str">
            <v>Ud</v>
          </cell>
          <cell r="F688">
            <v>31.194915254237291</v>
          </cell>
          <cell r="G688">
            <v>5.62</v>
          </cell>
          <cell r="H688">
            <v>0</v>
          </cell>
          <cell r="I688">
            <v>0</v>
          </cell>
        </row>
        <row r="689">
          <cell r="B689" t="str">
            <v>Perno Ø  - A325   3/4'' x 2 1/4''</v>
          </cell>
          <cell r="C689">
            <v>0</v>
          </cell>
          <cell r="D689">
            <v>0</v>
          </cell>
          <cell r="E689" t="str">
            <v>Ud</v>
          </cell>
          <cell r="F689">
            <v>33.33898305084746</v>
          </cell>
          <cell r="G689">
            <v>6</v>
          </cell>
          <cell r="H689">
            <v>0</v>
          </cell>
        </row>
        <row r="690">
          <cell r="B690" t="str">
            <v>Conectores de Cortante</v>
          </cell>
        </row>
        <row r="691">
          <cell r="A691">
            <v>0</v>
          </cell>
          <cell r="B691" t="str">
            <v>Conectores de cortantes Ø 1/2'' x 3''</v>
          </cell>
          <cell r="C691">
            <v>0</v>
          </cell>
          <cell r="D691">
            <v>0</v>
          </cell>
          <cell r="E691" t="str">
            <v>UD</v>
          </cell>
          <cell r="F691">
            <v>42.37</v>
          </cell>
          <cell r="G691">
            <v>7.63</v>
          </cell>
          <cell r="H691">
            <v>0</v>
          </cell>
          <cell r="I691">
            <v>0</v>
          </cell>
        </row>
        <row r="692">
          <cell r="B692" t="str">
            <v>Pinturas</v>
          </cell>
        </row>
        <row r="693">
          <cell r="B693" t="str">
            <v>Pintura Multi-Purpose Epoxy Haze Gray</v>
          </cell>
          <cell r="C693">
            <v>0.16298867199999997</v>
          </cell>
          <cell r="D693">
            <v>4.3017271777022886E-2</v>
          </cell>
          <cell r="E693" t="str">
            <v>cub</v>
          </cell>
          <cell r="F693">
            <v>5925.0254237288136</v>
          </cell>
          <cell r="G693">
            <v>1066.5</v>
          </cell>
          <cell r="H693">
            <v>1188.56</v>
          </cell>
        </row>
        <row r="694">
          <cell r="B694" t="str">
            <v>Pintura High Gloss Urethane Gris Perla</v>
          </cell>
          <cell r="C694">
            <v>0.81494335999999989</v>
          </cell>
          <cell r="D694">
            <v>6.204897479010282E-3</v>
          </cell>
          <cell r="E694" t="str">
            <v>Gls</v>
          </cell>
          <cell r="F694">
            <v>2154.5508474576272</v>
          </cell>
          <cell r="G694">
            <v>387.82</v>
          </cell>
          <cell r="H694">
            <v>2084.7399999999998</v>
          </cell>
        </row>
        <row r="695">
          <cell r="B695" t="str">
            <v>Grout</v>
          </cell>
        </row>
        <row r="696">
          <cell r="B696" t="str">
            <v>Mortero Listo Grout 640 kg/cm²</v>
          </cell>
          <cell r="C696">
            <v>0</v>
          </cell>
          <cell r="D696">
            <v>0</v>
          </cell>
          <cell r="E696" t="str">
            <v>fdas</v>
          </cell>
          <cell r="F696">
            <v>650</v>
          </cell>
          <cell r="G696">
            <v>117</v>
          </cell>
          <cell r="H696">
            <v>0</v>
          </cell>
        </row>
        <row r="697">
          <cell r="B697" t="str">
            <v>Miscelaneos</v>
          </cell>
        </row>
        <row r="698">
          <cell r="B698" t="str">
            <v>Electrodo E70XX Universal 1/8''</v>
          </cell>
          <cell r="C698">
            <v>99.547695317612849</v>
          </cell>
          <cell r="D698">
            <v>5.2542333823277741E-4</v>
          </cell>
          <cell r="E698" t="str">
            <v>Lbs</v>
          </cell>
          <cell r="F698">
            <v>98</v>
          </cell>
          <cell r="G698">
            <v>17.64</v>
          </cell>
          <cell r="H698">
            <v>11517.74</v>
          </cell>
        </row>
        <row r="699">
          <cell r="B699" t="str">
            <v>Acetileno 390</v>
          </cell>
          <cell r="C699">
            <v>199.0953906352257</v>
          </cell>
          <cell r="D699">
            <v>2.3151539368231372E-5</v>
          </cell>
          <cell r="E699" t="str">
            <v>p3</v>
          </cell>
          <cell r="F699">
            <v>9.6525423728813564</v>
          </cell>
          <cell r="G699">
            <v>1.74</v>
          </cell>
          <cell r="H699">
            <v>2268.2600000000002</v>
          </cell>
        </row>
        <row r="700">
          <cell r="B700" t="str">
            <v>Oxigeno Industrial 220</v>
          </cell>
          <cell r="C700">
            <v>65.701478909624484</v>
          </cell>
          <cell r="D700">
            <v>1.49952622087904E-3</v>
          </cell>
          <cell r="E700" t="str">
            <v>p3</v>
          </cell>
          <cell r="F700">
            <v>2.6864406779661016</v>
          </cell>
          <cell r="G700">
            <v>0.48</v>
          </cell>
          <cell r="H700">
            <v>208.35</v>
          </cell>
        </row>
        <row r="701">
          <cell r="B701" t="str">
            <v>Disco p/ esmerilar</v>
          </cell>
          <cell r="C701">
            <v>15</v>
          </cell>
          <cell r="D701">
            <v>0</v>
          </cell>
          <cell r="E701" t="str">
            <v>Ud</v>
          </cell>
          <cell r="F701">
            <v>150</v>
          </cell>
          <cell r="G701">
            <v>27</v>
          </cell>
          <cell r="H701">
            <v>2655</v>
          </cell>
        </row>
        <row r="702">
          <cell r="B702" t="str">
            <v>Mano de Obra</v>
          </cell>
        </row>
        <row r="703">
          <cell r="B703" t="str">
            <v>Frabricación</v>
          </cell>
        </row>
        <row r="704">
          <cell r="B704" t="str">
            <v>SandBlasting Superficie Metálicas</v>
          </cell>
          <cell r="C704">
            <v>12.224150399999999</v>
          </cell>
          <cell r="D704">
            <v>4.7852814376377696E-4</v>
          </cell>
          <cell r="E704" t="str">
            <v>m2</v>
          </cell>
          <cell r="F704">
            <v>169.5</v>
          </cell>
          <cell r="G704">
            <v>30.51</v>
          </cell>
          <cell r="H704">
            <v>2446.12</v>
          </cell>
        </row>
        <row r="705">
          <cell r="B705" t="str">
            <v>Fabricación Estructura Metalica - Columna</v>
          </cell>
          <cell r="C705">
            <v>0.44048556430446184</v>
          </cell>
          <cell r="D705">
            <v>2.1599880828243968E-2</v>
          </cell>
          <cell r="E705" t="str">
            <v>ton</v>
          </cell>
          <cell r="F705">
            <v>11999.999999999998</v>
          </cell>
          <cell r="G705">
            <v>2160</v>
          </cell>
          <cell r="H705">
            <v>6372</v>
          </cell>
        </row>
        <row r="706">
          <cell r="B706" t="str">
            <v>Fabricación Estructura Metalica - Placa</v>
          </cell>
          <cell r="C706">
            <v>0.22316573781295712</v>
          </cell>
          <cell r="D706">
            <v>3.0624155186272001E-2</v>
          </cell>
          <cell r="E706" t="str">
            <v>ton</v>
          </cell>
          <cell r="F706">
            <v>22000</v>
          </cell>
          <cell r="G706">
            <v>3960</v>
          </cell>
          <cell r="H706">
            <v>5970.8</v>
          </cell>
        </row>
        <row r="707">
          <cell r="B707" t="str">
            <v>Pintura de Taller E Instalación</v>
          </cell>
        </row>
        <row r="708">
          <cell r="B708" t="str">
            <v>MO-1001-11 [SEM] Soldadores - Estructura Metálica</v>
          </cell>
          <cell r="C708">
            <v>3.1243203293813995</v>
          </cell>
          <cell r="D708">
            <v>2.4222762918034373E-2</v>
          </cell>
          <cell r="E708" t="str">
            <v>Día</v>
          </cell>
          <cell r="F708">
            <v>1283.4162895927611</v>
          </cell>
          <cell r="G708">
            <v>231.01</v>
          </cell>
          <cell r="H708">
            <v>4846.16</v>
          </cell>
        </row>
        <row r="709">
          <cell r="B709" t="str">
            <v>MO-1001-12 [PEM] Pintor Estructura Metálica</v>
          </cell>
          <cell r="C709">
            <v>1.785325902503657</v>
          </cell>
          <cell r="D709">
            <v>8.2192822474399831E-3</v>
          </cell>
          <cell r="E709" t="str">
            <v>Día</v>
          </cell>
          <cell r="F709">
            <v>737.38099547511399</v>
          </cell>
          <cell r="G709">
            <v>132.72999999999999</v>
          </cell>
          <cell r="H709">
            <v>1566.2</v>
          </cell>
        </row>
        <row r="710">
          <cell r="B710" t="str">
            <v>MO-1001-14 [AyEM] Ayudante Estructuras Metálica</v>
          </cell>
          <cell r="C710">
            <v>3.5706518050073139</v>
          </cell>
          <cell r="D710">
            <v>8.2192822474399831E-3</v>
          </cell>
          <cell r="E710" t="str">
            <v>Día</v>
          </cell>
          <cell r="F710">
            <v>866.50045248868685</v>
          </cell>
          <cell r="G710">
            <v>155.97</v>
          </cell>
          <cell r="H710">
            <v>3680.89</v>
          </cell>
        </row>
        <row r="711">
          <cell r="B711" t="str">
            <v>Servicios, Herramientas y Equipos</v>
          </cell>
        </row>
        <row r="712">
          <cell r="B712" t="str">
            <v>Compresor p/ Pintura</v>
          </cell>
          <cell r="C712">
            <v>14.282607220029256</v>
          </cell>
          <cell r="D712">
            <v>1.2177594540550088E-3</v>
          </cell>
          <cell r="E712" t="str">
            <v>Hr</v>
          </cell>
          <cell r="F712">
            <v>63.56</v>
          </cell>
          <cell r="G712">
            <v>11.44</v>
          </cell>
          <cell r="H712">
            <v>1072.5</v>
          </cell>
        </row>
        <row r="713">
          <cell r="A713">
            <v>55.833333333333329</v>
          </cell>
          <cell r="B713" t="str">
            <v>Base para Tanque W10X49 + Placa Base Plate 1/2 '' + Esparragos y Pernos: Conector de cortante Ø 3/4'' x 3'' Autosoldable ( incluye Frabricación &amp; Pintura de Taller E Instalación)</v>
          </cell>
          <cell r="C713">
            <v>2</v>
          </cell>
          <cell r="E713" t="str">
            <v>Ud</v>
          </cell>
          <cell r="I713">
            <v>45606.38</v>
          </cell>
        </row>
        <row r="715">
          <cell r="A715">
            <v>56.833333333333329</v>
          </cell>
          <cell r="B715" t="str">
            <v>Análisis de Precio Unitario de 1.00 Ud de Conexión Shear plate Viga + columna [ W6 @ Pipe ]:</v>
          </cell>
        </row>
        <row r="716">
          <cell r="B716" t="str">
            <v>Materiales</v>
          </cell>
        </row>
        <row r="717">
          <cell r="A717" t="str">
            <v>lbm</v>
          </cell>
          <cell r="B717" t="str">
            <v>Placa Base</v>
          </cell>
          <cell r="I717" t="str">
            <v>Perimeter</v>
          </cell>
        </row>
        <row r="718">
          <cell r="A718">
            <v>10.208333333333332</v>
          </cell>
          <cell r="B718" t="str">
            <v>Plate 1/4 ''</v>
          </cell>
          <cell r="C718">
            <v>6.25E-2</v>
          </cell>
          <cell r="D718">
            <v>0.05</v>
          </cell>
          <cell r="E718" t="str">
            <v>p2</v>
          </cell>
          <cell r="F718">
            <v>275.62499999999994</v>
          </cell>
          <cell r="G718">
            <v>49.61</v>
          </cell>
          <cell r="H718">
            <v>21.34</v>
          </cell>
          <cell r="I718">
            <v>2</v>
          </cell>
        </row>
        <row r="719">
          <cell r="A719">
            <v>0</v>
          </cell>
          <cell r="B719" t="str">
            <v>Perno ø 1 3/8'' x 20'' F1554 A36</v>
          </cell>
          <cell r="C719">
            <v>0</v>
          </cell>
          <cell r="D719">
            <v>0</v>
          </cell>
          <cell r="E719" t="str">
            <v>Ud</v>
          </cell>
          <cell r="F719">
            <v>1560</v>
          </cell>
          <cell r="G719">
            <v>280.8</v>
          </cell>
          <cell r="H719">
            <v>0</v>
          </cell>
        </row>
        <row r="720">
          <cell r="B720" t="str">
            <v>Esparragos y Pernos:</v>
          </cell>
        </row>
        <row r="721">
          <cell r="A721">
            <v>0</v>
          </cell>
          <cell r="B721" t="str">
            <v>Perno Ø  - A325   3/8'' x 2 3/4''</v>
          </cell>
          <cell r="C721">
            <v>2</v>
          </cell>
          <cell r="D721">
            <v>0</v>
          </cell>
          <cell r="E721" t="str">
            <v>Ud</v>
          </cell>
          <cell r="F721">
            <v>31.194915254237291</v>
          </cell>
          <cell r="G721">
            <v>5.62</v>
          </cell>
          <cell r="H721">
            <v>73.63</v>
          </cell>
        </row>
        <row r="722">
          <cell r="B722" t="str">
            <v>Conexión Clipconn</v>
          </cell>
        </row>
        <row r="723">
          <cell r="A723">
            <v>19.399999999999999</v>
          </cell>
          <cell r="B723" t="str">
            <v>2L4X4X3/8</v>
          </cell>
          <cell r="C723">
            <v>0</v>
          </cell>
          <cell r="D723">
            <v>0</v>
          </cell>
          <cell r="E723" t="str">
            <v>pl</v>
          </cell>
          <cell r="F723">
            <v>523.79999999999995</v>
          </cell>
          <cell r="G723">
            <v>94.28</v>
          </cell>
          <cell r="H723">
            <v>0</v>
          </cell>
          <cell r="I723">
            <v>1.3333333333333333</v>
          </cell>
        </row>
        <row r="724">
          <cell r="A724">
            <v>7.2</v>
          </cell>
          <cell r="B724" t="str">
            <v>L3X3X3/8</v>
          </cell>
          <cell r="C724">
            <v>0</v>
          </cell>
          <cell r="D724">
            <v>0</v>
          </cell>
          <cell r="E724" t="str">
            <v>pl</v>
          </cell>
          <cell r="F724">
            <v>194.4</v>
          </cell>
          <cell r="G724">
            <v>34.99</v>
          </cell>
          <cell r="H724">
            <v>0</v>
          </cell>
          <cell r="I724">
            <v>1</v>
          </cell>
        </row>
        <row r="725">
          <cell r="B725" t="str">
            <v>Pinturas</v>
          </cell>
        </row>
        <row r="726">
          <cell r="B726" t="str">
            <v>Pintura Multi-Purpose Epoxy Haze Gray</v>
          </cell>
          <cell r="C726">
            <v>7.7419200000000004E-4</v>
          </cell>
          <cell r="D726">
            <v>0.29166925000516664</v>
          </cell>
          <cell r="E726" t="str">
            <v>cub</v>
          </cell>
          <cell r="F726">
            <v>5925.0254237288136</v>
          </cell>
          <cell r="G726">
            <v>1066.5</v>
          </cell>
          <cell r="H726">
            <v>6.99</v>
          </cell>
        </row>
        <row r="727">
          <cell r="B727" t="str">
            <v>Pintura High Gloss Urethane Gris Perla</v>
          </cell>
          <cell r="C727">
            <v>3.8709600000000002E-4</v>
          </cell>
          <cell r="D727">
            <v>3.3335400004133334E-2</v>
          </cell>
          <cell r="E727" t="str">
            <v>Gls</v>
          </cell>
          <cell r="F727">
            <v>2154.5508474576272</v>
          </cell>
          <cell r="G727">
            <v>387.82</v>
          </cell>
          <cell r="H727">
            <v>1.02</v>
          </cell>
        </row>
        <row r="728">
          <cell r="B728" t="str">
            <v>Miscelaneos</v>
          </cell>
        </row>
        <row r="729">
          <cell r="B729" t="str">
            <v>Electrodo E70XX Universal 1/8''</v>
          </cell>
          <cell r="C729">
            <v>0</v>
          </cell>
          <cell r="D729">
            <v>0</v>
          </cell>
          <cell r="E729" t="str">
            <v>Lbs</v>
          </cell>
          <cell r="F729">
            <v>98</v>
          </cell>
          <cell r="G729">
            <v>17.64</v>
          </cell>
          <cell r="H729">
            <v>0</v>
          </cell>
        </row>
        <row r="730">
          <cell r="B730" t="str">
            <v>Acetileno 390</v>
          </cell>
          <cell r="C730">
            <v>0</v>
          </cell>
          <cell r="D730">
            <v>0</v>
          </cell>
          <cell r="E730" t="str">
            <v>p3</v>
          </cell>
          <cell r="F730">
            <v>9.6525423728813564</v>
          </cell>
          <cell r="G730">
            <v>1.74</v>
          </cell>
          <cell r="H730">
            <v>0</v>
          </cell>
        </row>
        <row r="731">
          <cell r="B731" t="str">
            <v>Oxigeno Industrial 220</v>
          </cell>
          <cell r="C731">
            <v>0</v>
          </cell>
          <cell r="D731">
            <v>0</v>
          </cell>
          <cell r="E731" t="str">
            <v>p3</v>
          </cell>
          <cell r="F731">
            <v>2.6864406779661016</v>
          </cell>
          <cell r="G731">
            <v>0.48</v>
          </cell>
          <cell r="H731">
            <v>0</v>
          </cell>
        </row>
        <row r="732">
          <cell r="B732" t="str">
            <v>Disco p/ esmerilar</v>
          </cell>
          <cell r="C732">
            <v>0.05</v>
          </cell>
          <cell r="D732">
            <v>0</v>
          </cell>
          <cell r="E732" t="str">
            <v>Ud</v>
          </cell>
          <cell r="F732">
            <v>150</v>
          </cell>
          <cell r="G732">
            <v>27</v>
          </cell>
          <cell r="H732">
            <v>8.85</v>
          </cell>
        </row>
        <row r="733">
          <cell r="B733" t="str">
            <v>Mano de Obra</v>
          </cell>
        </row>
        <row r="734">
          <cell r="B734" t="str">
            <v>Fabricación</v>
          </cell>
        </row>
        <row r="735">
          <cell r="B735" t="str">
            <v>SandBlasting Superficie Metálicas</v>
          </cell>
          <cell r="C735">
            <v>1.1612880000000001E-2</v>
          </cell>
          <cell r="D735">
            <v>0.72222566667355548</v>
          </cell>
          <cell r="E735" t="str">
            <v>m2</v>
          </cell>
          <cell r="F735">
            <v>169.5</v>
          </cell>
          <cell r="G735">
            <v>30.51</v>
          </cell>
          <cell r="H735">
            <v>4</v>
          </cell>
        </row>
        <row r="736">
          <cell r="B736" t="str">
            <v>Fabricación Estructura Metalica - Placa</v>
          </cell>
          <cell r="C736">
            <v>3.1901041666666666E-4</v>
          </cell>
          <cell r="D736">
            <v>2.1346938775510207</v>
          </cell>
          <cell r="E736" t="str">
            <v>ton</v>
          </cell>
          <cell r="F736">
            <v>22000</v>
          </cell>
          <cell r="G736">
            <v>3960</v>
          </cell>
          <cell r="H736">
            <v>25.96</v>
          </cell>
        </row>
        <row r="737">
          <cell r="B737" t="str">
            <v>Pintura de Taller</v>
          </cell>
        </row>
        <row r="738">
          <cell r="B738" t="str">
            <v>MO-1001-12 [PEM] Pintor Estructura Metálica</v>
          </cell>
          <cell r="C738">
            <v>6.25E-2</v>
          </cell>
          <cell r="D738">
            <v>0.12000000000000011</v>
          </cell>
          <cell r="E738" t="str">
            <v>Día</v>
          </cell>
          <cell r="F738">
            <v>737.38099547511399</v>
          </cell>
          <cell r="G738">
            <v>132.72999999999999</v>
          </cell>
          <cell r="H738">
            <v>60.91</v>
          </cell>
        </row>
        <row r="739">
          <cell r="B739" t="str">
            <v>MO-1001-13 [AEM] Armadores Estructuras Metálica</v>
          </cell>
          <cell r="C739">
            <v>6.25E-2</v>
          </cell>
          <cell r="D739">
            <v>0.12000000000000011</v>
          </cell>
          <cell r="E739" t="str">
            <v>Día</v>
          </cell>
          <cell r="F739">
            <v>1124.7393665158368</v>
          </cell>
          <cell r="G739">
            <v>202.45</v>
          </cell>
          <cell r="H739">
            <v>92.9</v>
          </cell>
        </row>
        <row r="740">
          <cell r="B740" t="str">
            <v>MO-1001-14 [AyEM] Ayudante Estructuras Metálica</v>
          </cell>
          <cell r="C740">
            <v>6.25E-2</v>
          </cell>
          <cell r="D740">
            <v>0.12000000000000011</v>
          </cell>
          <cell r="E740" t="str">
            <v>Día</v>
          </cell>
          <cell r="F740">
            <v>866.50045248868685</v>
          </cell>
          <cell r="G740">
            <v>155.97</v>
          </cell>
          <cell r="H740">
            <v>71.569999999999993</v>
          </cell>
        </row>
        <row r="741">
          <cell r="B741" t="str">
            <v>Servicios, Herramientas y Equipos</v>
          </cell>
        </row>
        <row r="742">
          <cell r="B742" t="str">
            <v>Compresor p/ Pintura</v>
          </cell>
          <cell r="C742">
            <v>0.5</v>
          </cell>
          <cell r="D742">
            <v>0</v>
          </cell>
          <cell r="E742" t="str">
            <v>Hr</v>
          </cell>
          <cell r="F742">
            <v>63.56</v>
          </cell>
          <cell r="G742">
            <v>11.44</v>
          </cell>
          <cell r="H742">
            <v>37.5</v>
          </cell>
        </row>
        <row r="743">
          <cell r="A743">
            <v>56.833333333333329</v>
          </cell>
          <cell r="B743" t="str">
            <v>Conexión Shear plate Viga + columna [ W6 @ Pipe ]</v>
          </cell>
          <cell r="C743">
            <v>1</v>
          </cell>
          <cell r="E743" t="str">
            <v>Ud</v>
          </cell>
          <cell r="G743">
            <v>634.25828571428576</v>
          </cell>
          <cell r="I743">
            <v>404.67</v>
          </cell>
        </row>
        <row r="745">
          <cell r="A745">
            <v>57.833333333333329</v>
          </cell>
          <cell r="B745" t="str">
            <v>Análisis de Precio Unitario de 4.00 Ud de Columna Pipe4STD de 2.98 m + Placa Base Plate 1/2 '' + Esparragos y Pernos: Perno ø 3/4'' x 12'' F1554 A36 (4)ud ( incluye Frabricación &amp; Pintura de Taller):</v>
          </cell>
          <cell r="H745" t="str">
            <v>Caballeria - Cafeteria</v>
          </cell>
        </row>
        <row r="746">
          <cell r="B746" t="str">
            <v>Materiales</v>
          </cell>
        </row>
        <row r="747">
          <cell r="A747" t="str">
            <v>lbm</v>
          </cell>
          <cell r="B747" t="str">
            <v>Columna</v>
          </cell>
          <cell r="C747">
            <v>2.98</v>
          </cell>
          <cell r="D747" t="str">
            <v>m</v>
          </cell>
          <cell r="I747" t="str">
            <v>perimeter</v>
          </cell>
        </row>
        <row r="748">
          <cell r="A748">
            <v>10.8</v>
          </cell>
          <cell r="B748" t="str">
            <v>Pipe4STD</v>
          </cell>
          <cell r="C748">
            <v>39.107611548556427</v>
          </cell>
          <cell r="D748">
            <v>2.2818791946308807E-2</v>
          </cell>
          <cell r="E748" t="str">
            <v>pl</v>
          </cell>
          <cell r="F748">
            <v>291.60000000000002</v>
          </cell>
          <cell r="G748">
            <v>52.49</v>
          </cell>
          <cell r="H748">
            <v>13763.6</v>
          </cell>
          <cell r="I748">
            <v>1.1780972450961724</v>
          </cell>
        </row>
        <row r="749">
          <cell r="B749" t="str">
            <v>Placa Base</v>
          </cell>
        </row>
        <row r="750">
          <cell r="A750">
            <v>20.416666666666664</v>
          </cell>
          <cell r="B750" t="str">
            <v>Plate 1/2 ''</v>
          </cell>
          <cell r="C750">
            <v>3.3611111111111112</v>
          </cell>
          <cell r="D750">
            <v>0.19008264462809915</v>
          </cell>
          <cell r="E750" t="str">
            <v>p2</v>
          </cell>
          <cell r="F750">
            <v>551.24999999999989</v>
          </cell>
          <cell r="G750">
            <v>99.23</v>
          </cell>
          <cell r="H750">
            <v>2601.92</v>
          </cell>
          <cell r="I750">
            <v>2</v>
          </cell>
        </row>
        <row r="751">
          <cell r="B751" t="str">
            <v>Esparragos y Pernos:</v>
          </cell>
          <cell r="C751">
            <v>4</v>
          </cell>
        </row>
        <row r="752">
          <cell r="A752">
            <v>0</v>
          </cell>
          <cell r="B752" t="str">
            <v>Perno ø 3/4'' x 12'' F1554 A36</v>
          </cell>
          <cell r="C752">
            <v>16</v>
          </cell>
          <cell r="D752">
            <v>5.0000000000000044E-2</v>
          </cell>
          <cell r="E752" t="str">
            <v>Ud</v>
          </cell>
          <cell r="F752">
            <v>135</v>
          </cell>
          <cell r="G752">
            <v>24.3</v>
          </cell>
          <cell r="H752">
            <v>2676.24</v>
          </cell>
        </row>
        <row r="753">
          <cell r="B753" t="str">
            <v>Conexión Shear plate</v>
          </cell>
        </row>
        <row r="754">
          <cell r="A754">
            <v>31.3</v>
          </cell>
          <cell r="B754" t="str">
            <v>2L4X4X5/8</v>
          </cell>
          <cell r="C754">
            <v>0</v>
          </cell>
          <cell r="D754">
            <v>0</v>
          </cell>
          <cell r="E754" t="str">
            <v>pl</v>
          </cell>
          <cell r="F754">
            <v>845.1</v>
          </cell>
          <cell r="G754">
            <v>152.12</v>
          </cell>
          <cell r="H754">
            <v>0</v>
          </cell>
          <cell r="I754">
            <v>1.3333333333333333</v>
          </cell>
        </row>
        <row r="755">
          <cell r="B755" t="str">
            <v>Tornillería (para Vigas Girder)</v>
          </cell>
        </row>
        <row r="756">
          <cell r="A756">
            <v>0</v>
          </cell>
          <cell r="B756" t="str">
            <v>Perno Ø  - A325   3/4'' x 1 3/4''</v>
          </cell>
          <cell r="C756">
            <v>0</v>
          </cell>
          <cell r="D756">
            <v>0</v>
          </cell>
          <cell r="E756" t="str">
            <v>Ud</v>
          </cell>
          <cell r="F756">
            <v>31.194915254237291</v>
          </cell>
          <cell r="G756">
            <v>5.62</v>
          </cell>
          <cell r="H756">
            <v>0</v>
          </cell>
          <cell r="I756">
            <v>0</v>
          </cell>
        </row>
        <row r="757">
          <cell r="B757" t="str">
            <v>Perno Ø  - A325   3/4'' x 2 1/4''</v>
          </cell>
          <cell r="C757">
            <v>0</v>
          </cell>
          <cell r="D757">
            <v>0</v>
          </cell>
          <cell r="E757" t="str">
            <v>Ud</v>
          </cell>
          <cell r="F757">
            <v>33.33898305084746</v>
          </cell>
          <cell r="G757">
            <v>6</v>
          </cell>
          <cell r="H757">
            <v>0</v>
          </cell>
        </row>
        <row r="758">
          <cell r="B758" t="str">
            <v>Conectores de Cortante</v>
          </cell>
        </row>
        <row r="759">
          <cell r="A759">
            <v>0</v>
          </cell>
          <cell r="B759" t="str">
            <v>Conectores de cortantes Ø 1/2'' x 3''</v>
          </cell>
          <cell r="C759">
            <v>0</v>
          </cell>
          <cell r="D759">
            <v>0</v>
          </cell>
          <cell r="E759" t="str">
            <v>UD</v>
          </cell>
          <cell r="F759">
            <v>42.37</v>
          </cell>
          <cell r="G759">
            <v>7.63</v>
          </cell>
          <cell r="H759">
            <v>0</v>
          </cell>
          <cell r="I759">
            <v>0</v>
          </cell>
        </row>
        <row r="760">
          <cell r="B760" t="str">
            <v>Pinturas</v>
          </cell>
        </row>
        <row r="761">
          <cell r="B761" t="str">
            <v>Pintura Multi-Purpose Epoxy Haze Gray</v>
          </cell>
          <cell r="C761">
            <v>6.539728853919112E-2</v>
          </cell>
          <cell r="D761">
            <v>7.038076904443194E-2</v>
          </cell>
          <cell r="E761" t="str">
            <v>cub</v>
          </cell>
          <cell r="F761">
            <v>5925.0254237288136</v>
          </cell>
          <cell r="G761">
            <v>1066.5</v>
          </cell>
          <cell r="H761">
            <v>489.41</v>
          </cell>
        </row>
        <row r="762">
          <cell r="B762" t="str">
            <v>Pintura High Gloss Urethane Gris Perla</v>
          </cell>
          <cell r="C762">
            <v>6.539728853919112E-2</v>
          </cell>
          <cell r="D762">
            <v>7.038076904443194E-2</v>
          </cell>
          <cell r="E762" t="str">
            <v>Gls</v>
          </cell>
          <cell r="F762">
            <v>2154.5508474576272</v>
          </cell>
          <cell r="G762">
            <v>387.82</v>
          </cell>
          <cell r="H762">
            <v>177.97</v>
          </cell>
        </row>
        <row r="763">
          <cell r="B763" t="str">
            <v>Grout</v>
          </cell>
        </row>
        <row r="764">
          <cell r="B764" t="str">
            <v>Mortero Listo Grout 640 kg/cm²</v>
          </cell>
          <cell r="C764">
            <v>1.2202059963076921</v>
          </cell>
          <cell r="D764">
            <v>6.5393879339851038E-2</v>
          </cell>
          <cell r="E764" t="str">
            <v>fdas</v>
          </cell>
          <cell r="F764">
            <v>650</v>
          </cell>
          <cell r="G764">
            <v>117</v>
          </cell>
          <cell r="H764">
            <v>997.1</v>
          </cell>
        </row>
        <row r="765">
          <cell r="B765" t="str">
            <v>Miscelaneos</v>
          </cell>
        </row>
        <row r="766">
          <cell r="B766" t="str">
            <v>Electrodo E70XX Universal 1/8''</v>
          </cell>
          <cell r="C766">
            <v>14.729546697287837</v>
          </cell>
          <cell r="D766">
            <v>4.783127692934098E-3</v>
          </cell>
          <cell r="E766" t="str">
            <v>Lbs</v>
          </cell>
          <cell r="F766">
            <v>98</v>
          </cell>
          <cell r="G766">
            <v>17.64</v>
          </cell>
          <cell r="H766">
            <v>1711.47</v>
          </cell>
        </row>
        <row r="767">
          <cell r="B767" t="str">
            <v>Acetileno 390</v>
          </cell>
          <cell r="C767">
            <v>29.459093394575675</v>
          </cell>
          <cell r="D767">
            <v>1.38859009937684E-3</v>
          </cell>
          <cell r="E767" t="str">
            <v>p3</v>
          </cell>
          <cell r="F767">
            <v>9.6525423728813564</v>
          </cell>
          <cell r="G767">
            <v>1.74</v>
          </cell>
          <cell r="H767">
            <v>336.08</v>
          </cell>
        </row>
        <row r="768">
          <cell r="B768" t="str">
            <v>Oxigeno Industrial 220</v>
          </cell>
          <cell r="C768">
            <v>9.7215008202099735</v>
          </cell>
          <cell r="D768">
            <v>8.0748005109288964E-3</v>
          </cell>
          <cell r="E768" t="str">
            <v>p3</v>
          </cell>
          <cell r="F768">
            <v>2.6864406779661016</v>
          </cell>
          <cell r="G768">
            <v>0.48</v>
          </cell>
          <cell r="H768">
            <v>31.03</v>
          </cell>
        </row>
        <row r="769">
          <cell r="B769" t="str">
            <v>Disco p/ esmerilar</v>
          </cell>
          <cell r="C769">
            <v>3</v>
          </cell>
          <cell r="D769">
            <v>0</v>
          </cell>
          <cell r="E769" t="str">
            <v>Ud</v>
          </cell>
          <cell r="F769">
            <v>150</v>
          </cell>
          <cell r="G769">
            <v>27</v>
          </cell>
          <cell r="H769">
            <v>531</v>
          </cell>
        </row>
        <row r="770">
          <cell r="B770" t="str">
            <v>Mano de Obra</v>
          </cell>
        </row>
        <row r="771">
          <cell r="B771" t="str">
            <v>Frabricación</v>
          </cell>
        </row>
        <row r="772">
          <cell r="B772" t="str">
            <v>SandBlasting Superficie Metálicas</v>
          </cell>
          <cell r="C772">
            <v>4.9047966404393346</v>
          </cell>
          <cell r="D772">
            <v>1.0608716206018799E-3</v>
          </cell>
          <cell r="E772" t="str">
            <v>m2</v>
          </cell>
          <cell r="F772">
            <v>169.5</v>
          </cell>
          <cell r="G772">
            <v>30.51</v>
          </cell>
          <cell r="H772">
            <v>982.05</v>
          </cell>
        </row>
        <row r="773">
          <cell r="B773" t="str">
            <v>Fabricación Estructura Metalica - Columna</v>
          </cell>
          <cell r="C773">
            <v>0.21118110236220472</v>
          </cell>
          <cell r="D773">
            <v>4.1759880686055212E-2</v>
          </cell>
          <cell r="E773" t="str">
            <v>ton</v>
          </cell>
          <cell r="F773">
            <v>11999.999999999998</v>
          </cell>
          <cell r="G773">
            <v>2160</v>
          </cell>
          <cell r="H773">
            <v>3115.2</v>
          </cell>
        </row>
        <row r="774">
          <cell r="B774" t="str">
            <v>Fabricación Estructura Metalica - Placa</v>
          </cell>
          <cell r="C774">
            <v>3.4311342592592588E-2</v>
          </cell>
          <cell r="D774">
            <v>0.16579524371732182</v>
          </cell>
          <cell r="E774" t="str">
            <v>ton</v>
          </cell>
          <cell r="F774">
            <v>22000</v>
          </cell>
          <cell r="G774">
            <v>3960</v>
          </cell>
          <cell r="H774">
            <v>1038.4000000000001</v>
          </cell>
        </row>
        <row r="775">
          <cell r="B775" t="str">
            <v>Pintura de Taller</v>
          </cell>
        </row>
        <row r="776">
          <cell r="B776" t="str">
            <v>MO-1001-12 [PEM] Pintor Estructura Metálica</v>
          </cell>
          <cell r="C776">
            <v>4</v>
          </cell>
          <cell r="D776">
            <v>0</v>
          </cell>
          <cell r="E776" t="str">
            <v>Día</v>
          </cell>
          <cell r="F776">
            <v>737.38099547511399</v>
          </cell>
          <cell r="G776">
            <v>132.72999999999999</v>
          </cell>
          <cell r="H776">
            <v>3480.44</v>
          </cell>
        </row>
        <row r="777">
          <cell r="B777" t="str">
            <v>MO-1001-14 [AyEM] Ayudante Estructuras Metálica</v>
          </cell>
          <cell r="C777">
            <v>4</v>
          </cell>
          <cell r="D777">
            <v>0</v>
          </cell>
          <cell r="E777" t="str">
            <v>Día</v>
          </cell>
          <cell r="F777">
            <v>866.50045248868685</v>
          </cell>
          <cell r="G777">
            <v>155.97</v>
          </cell>
          <cell r="H777">
            <v>4089.88</v>
          </cell>
        </row>
        <row r="778">
          <cell r="B778" t="str">
            <v>Servicios, Herramientas y Equipos</v>
          </cell>
        </row>
        <row r="779">
          <cell r="B779" t="str">
            <v>Compresor p/ Pintura</v>
          </cell>
          <cell r="C779">
            <v>32</v>
          </cell>
          <cell r="D779">
            <v>0</v>
          </cell>
          <cell r="E779" t="str">
            <v>Hr</v>
          </cell>
          <cell r="F779">
            <v>63.56</v>
          </cell>
          <cell r="G779">
            <v>11.44</v>
          </cell>
          <cell r="H779">
            <v>2400</v>
          </cell>
        </row>
        <row r="780">
          <cell r="A780">
            <v>57.833333333333329</v>
          </cell>
          <cell r="B780" t="str">
            <v>Columna Pipe4STD de 2.98 m + Placa Base Plate 1/2 '' + Esparragos y Pernos: Perno ø 3/4'' x 12'' F1554 A36 (4)ud ( incluye Frabricación &amp; Pintura de Taller)</v>
          </cell>
          <cell r="C780">
            <v>4</v>
          </cell>
          <cell r="E780" t="str">
            <v>Ud</v>
          </cell>
          <cell r="G780">
            <v>78.254526340056273</v>
          </cell>
          <cell r="I780">
            <v>9605.4500000000007</v>
          </cell>
        </row>
        <row r="782">
          <cell r="A782">
            <v>58.833333333333329</v>
          </cell>
          <cell r="B782" t="str">
            <v>Análisis de Precio Unitario de 2.00 Ud de Columna Pipe4STD de 4.00 m + Placa Base Plate 1/2 '' + Esparragos y Pernos: Perno ø 3/4'' x 12'' F1554 A36 (4)ud ( incluye Frabricación &amp; Pintura de Taller):</v>
          </cell>
          <cell r="H782" t="str">
            <v>Caballeria - Cafeteria</v>
          </cell>
        </row>
        <row r="783">
          <cell r="B783" t="str">
            <v>Materiales</v>
          </cell>
        </row>
        <row r="784">
          <cell r="A784" t="str">
            <v>lbm</v>
          </cell>
          <cell r="B784" t="str">
            <v>Columna</v>
          </cell>
          <cell r="C784">
            <v>4</v>
          </cell>
          <cell r="D784" t="str">
            <v>m</v>
          </cell>
          <cell r="I784" t="str">
            <v>perimeter</v>
          </cell>
        </row>
        <row r="785">
          <cell r="A785">
            <v>10.8</v>
          </cell>
          <cell r="B785" t="str">
            <v>Pipe4STD</v>
          </cell>
          <cell r="C785">
            <v>26.246719160104988</v>
          </cell>
          <cell r="D785">
            <v>0.14299999999999996</v>
          </cell>
          <cell r="E785" t="str">
            <v>pl</v>
          </cell>
          <cell r="F785">
            <v>291.60000000000002</v>
          </cell>
          <cell r="G785">
            <v>52.49</v>
          </cell>
          <cell r="H785">
            <v>10322.700000000001</v>
          </cell>
          <cell r="I785">
            <v>1.1780972450961724</v>
          </cell>
        </row>
        <row r="786">
          <cell r="B786" t="str">
            <v>Placa Base</v>
          </cell>
        </row>
        <row r="787">
          <cell r="A787">
            <v>20.416666666666664</v>
          </cell>
          <cell r="B787" t="str">
            <v>Plate 1/2 ''</v>
          </cell>
          <cell r="C787">
            <v>1.6805555555555556</v>
          </cell>
          <cell r="D787">
            <v>0.19008264462809915</v>
          </cell>
          <cell r="E787" t="str">
            <v>p2</v>
          </cell>
          <cell r="F787">
            <v>551.24999999999989</v>
          </cell>
          <cell r="G787">
            <v>99.23</v>
          </cell>
          <cell r="H787">
            <v>1300.96</v>
          </cell>
          <cell r="I787">
            <v>2</v>
          </cell>
        </row>
        <row r="788">
          <cell r="B788" t="str">
            <v>Esparragos y Pernos:</v>
          </cell>
          <cell r="C788">
            <v>4</v>
          </cell>
        </row>
        <row r="789">
          <cell r="A789">
            <v>0</v>
          </cell>
          <cell r="B789" t="str">
            <v>Perno ø 3/4'' x 12'' F1554 A36</v>
          </cell>
          <cell r="C789">
            <v>8</v>
          </cell>
          <cell r="D789">
            <v>5.0000000000000044E-2</v>
          </cell>
          <cell r="E789" t="str">
            <v>Ud</v>
          </cell>
          <cell r="F789">
            <v>135</v>
          </cell>
          <cell r="G789">
            <v>24.3</v>
          </cell>
          <cell r="H789">
            <v>1338.12</v>
          </cell>
        </row>
        <row r="790">
          <cell r="B790" t="str">
            <v>Conexión Shear plate</v>
          </cell>
        </row>
        <row r="791">
          <cell r="A791">
            <v>31.3</v>
          </cell>
          <cell r="B791" t="str">
            <v>2L4X4X5/8</v>
          </cell>
          <cell r="C791">
            <v>0</v>
          </cell>
          <cell r="D791">
            <v>0</v>
          </cell>
          <cell r="E791" t="str">
            <v>pl</v>
          </cell>
          <cell r="F791">
            <v>845.1</v>
          </cell>
          <cell r="G791">
            <v>152.12</v>
          </cell>
          <cell r="H791">
            <v>0</v>
          </cell>
          <cell r="I791">
            <v>1.3333333333333333</v>
          </cell>
        </row>
        <row r="792">
          <cell r="B792" t="str">
            <v>Tornillería (para Vigas Girder)</v>
          </cell>
        </row>
        <row r="793">
          <cell r="A793">
            <v>0</v>
          </cell>
          <cell r="B793" t="str">
            <v>Perno Ø  - A325   3/4'' x 1 3/4''</v>
          </cell>
          <cell r="C793">
            <v>0</v>
          </cell>
          <cell r="D793">
            <v>0</v>
          </cell>
          <cell r="E793" t="str">
            <v>Ud</v>
          </cell>
          <cell r="F793">
            <v>31.194915254237291</v>
          </cell>
          <cell r="G793">
            <v>5.62</v>
          </cell>
          <cell r="H793">
            <v>0</v>
          </cell>
          <cell r="I793">
            <v>0</v>
          </cell>
        </row>
        <row r="794">
          <cell r="B794" t="str">
            <v>Perno Ø  - A325   3/4'' x 2 1/4''</v>
          </cell>
          <cell r="C794">
            <v>0</v>
          </cell>
          <cell r="D794">
            <v>0</v>
          </cell>
          <cell r="E794" t="str">
            <v>Ud</v>
          </cell>
          <cell r="F794">
            <v>33.33898305084746</v>
          </cell>
          <cell r="G794">
            <v>6</v>
          </cell>
          <cell r="H794">
            <v>0</v>
          </cell>
        </row>
        <row r="795">
          <cell r="B795" t="str">
            <v>Conectores de Cortante</v>
          </cell>
        </row>
        <row r="796">
          <cell r="A796">
            <v>0</v>
          </cell>
          <cell r="B796" t="str">
            <v>Conectores de cortantes Ø 1/2'' x 3''</v>
          </cell>
          <cell r="C796">
            <v>0</v>
          </cell>
          <cell r="D796">
            <v>0</v>
          </cell>
          <cell r="E796" t="str">
            <v>UD</v>
          </cell>
          <cell r="F796">
            <v>42.37</v>
          </cell>
          <cell r="G796">
            <v>7.63</v>
          </cell>
          <cell r="H796">
            <v>0</v>
          </cell>
          <cell r="I796">
            <v>0</v>
          </cell>
        </row>
        <row r="797">
          <cell r="B797" t="str">
            <v>Pinturas</v>
          </cell>
        </row>
        <row r="798">
          <cell r="B798" t="str">
            <v>Pintura Multi-Purpose Epoxy Haze Gray</v>
          </cell>
          <cell r="C798">
            <v>4.2465730165900092E-2</v>
          </cell>
          <cell r="D798">
            <v>0.17741999971897141</v>
          </cell>
          <cell r="E798" t="str">
            <v>cub</v>
          </cell>
          <cell r="F798">
            <v>5925.0254237288136</v>
          </cell>
          <cell r="G798">
            <v>1066.5</v>
          </cell>
          <cell r="H798">
            <v>349.58</v>
          </cell>
        </row>
        <row r="799">
          <cell r="B799" t="str">
            <v>Pintura High Gloss Urethane Gris Perla</v>
          </cell>
          <cell r="C799">
            <v>4.2465730165900092E-2</v>
          </cell>
          <cell r="D799">
            <v>0.17741999971897141</v>
          </cell>
          <cell r="E799" t="str">
            <v>Gls</v>
          </cell>
          <cell r="F799">
            <v>2154.5508474576272</v>
          </cell>
          <cell r="G799">
            <v>387.82</v>
          </cell>
          <cell r="H799">
            <v>127.12</v>
          </cell>
        </row>
        <row r="800">
          <cell r="B800" t="str">
            <v>Grout</v>
          </cell>
        </row>
        <row r="801">
          <cell r="B801" t="str">
            <v>Mortero Listo Grout 640 kg/cm²</v>
          </cell>
          <cell r="C801">
            <v>0.61010299815384605</v>
          </cell>
          <cell r="D801">
            <v>0.14734725467368581</v>
          </cell>
          <cell r="E801" t="str">
            <v>fdas</v>
          </cell>
          <cell r="F801">
            <v>650</v>
          </cell>
          <cell r="G801">
            <v>117</v>
          </cell>
          <cell r="H801">
            <v>536.9</v>
          </cell>
        </row>
        <row r="802">
          <cell r="B802" t="str">
            <v>Miscelaneos</v>
          </cell>
        </row>
        <row r="803">
          <cell r="B803" t="str">
            <v>Electrodo E70XX Universal 1/8''</v>
          </cell>
          <cell r="C803">
            <v>9.5332772856517938</v>
          </cell>
          <cell r="D803">
            <v>6.9989272680266732E-3</v>
          </cell>
          <cell r="E803" t="str">
            <v>Lbs</v>
          </cell>
          <cell r="F803">
            <v>98</v>
          </cell>
          <cell r="G803">
            <v>17.64</v>
          </cell>
          <cell r="H803">
            <v>1110.1400000000001</v>
          </cell>
        </row>
        <row r="804">
          <cell r="B804" t="str">
            <v>Acetileno 390</v>
          </cell>
          <cell r="C804">
            <v>19.066554571303588</v>
          </cell>
          <cell r="D804">
            <v>1.754141188505627E-3</v>
          </cell>
          <cell r="E804" t="str">
            <v>p3</v>
          </cell>
          <cell r="F804">
            <v>9.6525423728813564</v>
          </cell>
          <cell r="G804">
            <v>1.74</v>
          </cell>
          <cell r="H804">
            <v>217.6</v>
          </cell>
        </row>
        <row r="805">
          <cell r="B805" t="str">
            <v>Oxigeno Industrial 220</v>
          </cell>
          <cell r="C805">
            <v>6.2919630085301845</v>
          </cell>
          <cell r="D805">
            <v>1.277342454003657E-3</v>
          </cell>
          <cell r="E805" t="str">
            <v>p3</v>
          </cell>
          <cell r="F805">
            <v>2.6864406779661016</v>
          </cell>
          <cell r="G805">
            <v>0.48</v>
          </cell>
          <cell r="H805">
            <v>19.95</v>
          </cell>
        </row>
        <row r="806">
          <cell r="B806" t="str">
            <v>Disco p/ esmerilar</v>
          </cell>
          <cell r="C806">
            <v>3</v>
          </cell>
          <cell r="D806">
            <v>0</v>
          </cell>
          <cell r="E806" t="str">
            <v>Ud</v>
          </cell>
          <cell r="F806">
            <v>150</v>
          </cell>
          <cell r="G806">
            <v>27</v>
          </cell>
          <cell r="H806">
            <v>531</v>
          </cell>
        </row>
        <row r="807">
          <cell r="B807" t="str">
            <v>Mano de Obra</v>
          </cell>
        </row>
        <row r="808">
          <cell r="B808" t="str">
            <v>Frabricación</v>
          </cell>
        </row>
        <row r="809">
          <cell r="B809" t="str">
            <v>SandBlasting Superficie Metálicas</v>
          </cell>
          <cell r="C809">
            <v>3.1849297624425073</v>
          </cell>
          <cell r="D809">
            <v>1.5919464276048447E-3</v>
          </cell>
          <cell r="E809" t="str">
            <v>m2</v>
          </cell>
          <cell r="F809">
            <v>169.5</v>
          </cell>
          <cell r="G809">
            <v>30.51</v>
          </cell>
          <cell r="H809">
            <v>638.03</v>
          </cell>
        </row>
        <row r="810">
          <cell r="B810" t="str">
            <v>Fabricación Estructura Metalica - Columna</v>
          </cell>
          <cell r="C810">
            <v>0.14173228346456695</v>
          </cell>
          <cell r="D810">
            <v>5.8333333333333098E-2</v>
          </cell>
          <cell r="E810" t="str">
            <v>ton</v>
          </cell>
          <cell r="F810">
            <v>11999.999999999998</v>
          </cell>
          <cell r="G810">
            <v>2160</v>
          </cell>
          <cell r="H810">
            <v>2124</v>
          </cell>
        </row>
        <row r="811">
          <cell r="B811" t="str">
            <v>Fabricación Estructura Metalica - Placa</v>
          </cell>
          <cell r="C811">
            <v>1.7155671296296294E-2</v>
          </cell>
          <cell r="D811">
            <v>0.16579524371732182</v>
          </cell>
          <cell r="E811" t="str">
            <v>ton</v>
          </cell>
          <cell r="F811">
            <v>22000</v>
          </cell>
          <cell r="G811">
            <v>3960</v>
          </cell>
          <cell r="H811">
            <v>519.20000000000005</v>
          </cell>
        </row>
        <row r="812">
          <cell r="B812" t="str">
            <v>Pintura de Taller</v>
          </cell>
        </row>
        <row r="813">
          <cell r="B813" t="str">
            <v>MO-1001-12 [PEM] Pintor Estructura Metálica</v>
          </cell>
          <cell r="C813">
            <v>2</v>
          </cell>
          <cell r="D813">
            <v>0</v>
          </cell>
          <cell r="E813" t="str">
            <v>Día</v>
          </cell>
          <cell r="F813">
            <v>737.38099547511399</v>
          </cell>
          <cell r="G813">
            <v>132.72999999999999</v>
          </cell>
          <cell r="H813">
            <v>1740.22</v>
          </cell>
        </row>
        <row r="814">
          <cell r="B814" t="str">
            <v>MO-1001-14 [AyEM] Ayudante Estructuras Metálica</v>
          </cell>
          <cell r="C814">
            <v>2</v>
          </cell>
          <cell r="D814">
            <v>0</v>
          </cell>
          <cell r="E814" t="str">
            <v>Día</v>
          </cell>
          <cell r="F814">
            <v>866.50045248868685</v>
          </cell>
          <cell r="G814">
            <v>155.97</v>
          </cell>
          <cell r="H814">
            <v>2044.94</v>
          </cell>
        </row>
        <row r="815">
          <cell r="B815" t="str">
            <v>Servicios, Herramientas y Equipos</v>
          </cell>
        </row>
        <row r="816">
          <cell r="B816" t="str">
            <v>Compresor p/ Pintura</v>
          </cell>
          <cell r="C816">
            <v>16</v>
          </cell>
          <cell r="D816">
            <v>0</v>
          </cell>
          <cell r="E816" t="str">
            <v>Hr</v>
          </cell>
          <cell r="F816">
            <v>63.56</v>
          </cell>
          <cell r="G816">
            <v>11.44</v>
          </cell>
          <cell r="H816">
            <v>1200</v>
          </cell>
        </row>
        <row r="817">
          <cell r="A817">
            <v>58.833333333333329</v>
          </cell>
          <cell r="B817" t="str">
            <v>Columna Pipe4STD de 4.00 m + Placa Base Plate 1/2 '' + Esparragos y Pernos: Perno ø 3/4'' x 12'' F1554 A36 (4)ud ( incluye Frabricación &amp; Pintura de Taller)</v>
          </cell>
          <cell r="C817">
            <v>2</v>
          </cell>
          <cell r="E817" t="str">
            <v>Ud</v>
          </cell>
          <cell r="G817">
            <v>75.903991703785422</v>
          </cell>
          <cell r="I817">
            <v>12060.23</v>
          </cell>
        </row>
        <row r="819">
          <cell r="A819">
            <v>59.833333333333329</v>
          </cell>
          <cell r="B819" t="str">
            <v>Análisis de Precio Unitario de 4.00 Ud de Viga Principal W6X9 de 5.97 m + Shear Plate Plate 1/4 '' + Esparragos y Pernos: Perno Ø  - A325   3/4'' x 2 1/2'' (1)ud ( incluye Frabricación &amp; Pintura de Taller):</v>
          </cell>
          <cell r="H819" t="str">
            <v>Caballeria - Cafeteria</v>
          </cell>
        </row>
        <row r="820">
          <cell r="B820" t="str">
            <v>Materiales</v>
          </cell>
        </row>
        <row r="821">
          <cell r="A821" t="str">
            <v>lbm</v>
          </cell>
          <cell r="B821" t="str">
            <v>Viga Principal</v>
          </cell>
          <cell r="C821">
            <v>5.97</v>
          </cell>
          <cell r="D821" t="str">
            <v>m</v>
          </cell>
          <cell r="I821" t="str">
            <v>perimeter</v>
          </cell>
        </row>
        <row r="822">
          <cell r="A822">
            <v>9</v>
          </cell>
          <cell r="B822" t="str">
            <v>W6X9</v>
          </cell>
          <cell r="C822">
            <v>78.346456692913392</v>
          </cell>
          <cell r="D822">
            <v>2.1105527638190871E-2</v>
          </cell>
          <cell r="E822" t="str">
            <v>pl</v>
          </cell>
          <cell r="F822">
            <v>243</v>
          </cell>
          <cell r="G822">
            <v>43.74</v>
          </cell>
          <cell r="H822">
            <v>22939.200000000001</v>
          </cell>
          <cell r="I822">
            <v>2.2400000000000002</v>
          </cell>
        </row>
        <row r="823">
          <cell r="B823" t="str">
            <v>Shear Plate</v>
          </cell>
        </row>
        <row r="824">
          <cell r="A824">
            <v>10.208333333333332</v>
          </cell>
          <cell r="B824" t="str">
            <v>Plate 1/4 ''</v>
          </cell>
          <cell r="C824">
            <v>0.125</v>
          </cell>
          <cell r="D824">
            <v>0</v>
          </cell>
          <cell r="E824" t="str">
            <v>p2</v>
          </cell>
          <cell r="F824">
            <v>275.62499999999994</v>
          </cell>
          <cell r="G824">
            <v>49.61</v>
          </cell>
          <cell r="H824">
            <v>40.65</v>
          </cell>
          <cell r="I824">
            <v>2</v>
          </cell>
        </row>
        <row r="825">
          <cell r="B825" t="str">
            <v>Esparragos y Pernos:</v>
          </cell>
          <cell r="C825">
            <v>1</v>
          </cell>
        </row>
        <row r="826">
          <cell r="A826">
            <v>0</v>
          </cell>
          <cell r="B826" t="str">
            <v>Perno Ø  - A325   3/4'' x 2 1/2''</v>
          </cell>
          <cell r="C826">
            <v>4</v>
          </cell>
          <cell r="D826">
            <v>5.0000000000000044E-2</v>
          </cell>
          <cell r="E826" t="str">
            <v>Ud</v>
          </cell>
          <cell r="F826">
            <v>36.347457627118644</v>
          </cell>
          <cell r="G826">
            <v>6.54</v>
          </cell>
          <cell r="H826">
            <v>180.13</v>
          </cell>
        </row>
        <row r="827">
          <cell r="B827" t="str">
            <v>Conexión Shear plate</v>
          </cell>
        </row>
        <row r="828">
          <cell r="A828">
            <v>31.3</v>
          </cell>
          <cell r="B828" t="str">
            <v>2L4X4X5/8</v>
          </cell>
          <cell r="C828">
            <v>0</v>
          </cell>
          <cell r="D828">
            <v>0</v>
          </cell>
          <cell r="E828" t="str">
            <v>pl</v>
          </cell>
          <cell r="F828">
            <v>845.1</v>
          </cell>
          <cell r="G828">
            <v>152.12</v>
          </cell>
          <cell r="H828">
            <v>0</v>
          </cell>
          <cell r="I828">
            <v>1.3333333333333333</v>
          </cell>
        </row>
        <row r="829">
          <cell r="B829" t="str">
            <v>Tornillería (para Vigas Secundarias)</v>
          </cell>
        </row>
        <row r="830">
          <cell r="A830">
            <v>0</v>
          </cell>
          <cell r="B830" t="str">
            <v>Perno Ø  - A325   3/4'' x 1 3/4''</v>
          </cell>
          <cell r="C830">
            <v>0</v>
          </cell>
          <cell r="D830">
            <v>0</v>
          </cell>
          <cell r="E830" t="str">
            <v>Ud</v>
          </cell>
          <cell r="F830">
            <v>31.194915254237291</v>
          </cell>
          <cell r="G830">
            <v>5.62</v>
          </cell>
          <cell r="H830">
            <v>0</v>
          </cell>
          <cell r="I830">
            <v>0</v>
          </cell>
        </row>
        <row r="831">
          <cell r="B831" t="str">
            <v>Perno Ø  - A325   3/4'' x 2 1/4''</v>
          </cell>
          <cell r="C831">
            <v>0</v>
          </cell>
          <cell r="D831">
            <v>0</v>
          </cell>
          <cell r="E831" t="str">
            <v>Ud</v>
          </cell>
          <cell r="F831">
            <v>33.33898305084746</v>
          </cell>
          <cell r="G831">
            <v>6</v>
          </cell>
          <cell r="H831">
            <v>0</v>
          </cell>
        </row>
        <row r="832">
          <cell r="B832" t="str">
            <v>Conectores de Cortante</v>
          </cell>
        </row>
        <row r="833">
          <cell r="A833">
            <v>0</v>
          </cell>
          <cell r="B833" t="str">
            <v>Conectores de cortantes Ø 1/2'' x 3''</v>
          </cell>
          <cell r="C833">
            <v>0</v>
          </cell>
          <cell r="D833">
            <v>0</v>
          </cell>
          <cell r="E833" t="str">
            <v>UD</v>
          </cell>
          <cell r="F833">
            <v>42.37</v>
          </cell>
          <cell r="G833">
            <v>7.63</v>
          </cell>
          <cell r="H833">
            <v>0</v>
          </cell>
          <cell r="I833">
            <v>0</v>
          </cell>
        </row>
        <row r="834">
          <cell r="B834" t="str">
            <v>Pinturas</v>
          </cell>
        </row>
        <row r="835">
          <cell r="B835" t="str">
            <v>Pintura Multi-Purpose Epoxy Haze Gray</v>
          </cell>
          <cell r="C835">
            <v>0.21769791360000004</v>
          </cell>
          <cell r="D835">
            <v>1.0574682880194393E-2</v>
          </cell>
          <cell r="E835" t="str">
            <v>cub</v>
          </cell>
          <cell r="F835">
            <v>5925.0254237288136</v>
          </cell>
          <cell r="G835">
            <v>1066.5</v>
          </cell>
          <cell r="H835">
            <v>1538.14</v>
          </cell>
        </row>
        <row r="836">
          <cell r="B836" t="str">
            <v>Pintura High Gloss Urethane Gris Perla</v>
          </cell>
          <cell r="C836">
            <v>0.21769791360000004</v>
          </cell>
          <cell r="D836">
            <v>1.0574682880194393E-2</v>
          </cell>
          <cell r="E836" t="str">
            <v>Gls</v>
          </cell>
          <cell r="F836">
            <v>2154.5508474576272</v>
          </cell>
          <cell r="G836">
            <v>387.82</v>
          </cell>
          <cell r="H836">
            <v>559.32000000000005</v>
          </cell>
        </row>
        <row r="837">
          <cell r="B837" t="str">
            <v>Grout</v>
          </cell>
        </row>
        <row r="838">
          <cell r="B838" t="str">
            <v>Mortero Listo Grout 640 kg/cm²</v>
          </cell>
          <cell r="C838">
            <v>4.5379561846153847E-2</v>
          </cell>
          <cell r="D838">
            <v>1.2036352034208881</v>
          </cell>
          <cell r="E838" t="str">
            <v>fdas</v>
          </cell>
          <cell r="F838">
            <v>650</v>
          </cell>
          <cell r="G838">
            <v>117</v>
          </cell>
          <cell r="H838">
            <v>76.7</v>
          </cell>
        </row>
        <row r="839">
          <cell r="B839" t="str">
            <v>Miscelaneos</v>
          </cell>
        </row>
        <row r="840">
          <cell r="B840" t="str">
            <v>Electrodo E70XX Universal 1/8''</v>
          </cell>
          <cell r="C840">
            <v>21.191824557086619</v>
          </cell>
          <cell r="D840">
            <v>3.8578287071793893E-4</v>
          </cell>
          <cell r="E840" t="str">
            <v>Lbs</v>
          </cell>
          <cell r="F840">
            <v>98</v>
          </cell>
          <cell r="G840">
            <v>17.64</v>
          </cell>
          <cell r="H840">
            <v>2451.5700000000002</v>
          </cell>
        </row>
        <row r="841">
          <cell r="B841" t="str">
            <v>Acetileno 390</v>
          </cell>
          <cell r="C841">
            <v>42.383649114173238</v>
          </cell>
          <cell r="D841">
            <v>3.8578287071793893E-4</v>
          </cell>
          <cell r="E841" t="str">
            <v>p3</v>
          </cell>
          <cell r="F841">
            <v>9.6525423728813564</v>
          </cell>
          <cell r="G841">
            <v>1.74</v>
          </cell>
          <cell r="H841">
            <v>483.04</v>
          </cell>
        </row>
        <row r="842">
          <cell r="B842" t="str">
            <v>Oxigeno Industrial 220</v>
          </cell>
          <cell r="C842">
            <v>13.986604207677169</v>
          </cell>
          <cell r="D842">
            <v>9.5775873285079628E-4</v>
          </cell>
          <cell r="E842" t="str">
            <v>p3</v>
          </cell>
          <cell r="F842">
            <v>2.6864406779661016</v>
          </cell>
          <cell r="G842">
            <v>0.48</v>
          </cell>
          <cell r="H842">
            <v>44.33</v>
          </cell>
        </row>
        <row r="843">
          <cell r="B843" t="str">
            <v>Disco p/ esmerilar</v>
          </cell>
          <cell r="C843">
            <v>3</v>
          </cell>
          <cell r="D843">
            <v>0</v>
          </cell>
          <cell r="E843" t="str">
            <v>Ud</v>
          </cell>
          <cell r="F843">
            <v>150</v>
          </cell>
          <cell r="G843">
            <v>27</v>
          </cell>
          <cell r="H843">
            <v>531</v>
          </cell>
        </row>
        <row r="844">
          <cell r="B844" t="str">
            <v>Mano de Obra</v>
          </cell>
        </row>
        <row r="845">
          <cell r="B845" t="str">
            <v>Frabricación</v>
          </cell>
        </row>
        <row r="846">
          <cell r="B846" t="str">
            <v>SandBlasting Superficie Metálicas</v>
          </cell>
          <cell r="C846">
            <v>16.327343520000003</v>
          </cell>
          <cell r="D846">
            <v>1.6270129900463137E-4</v>
          </cell>
          <cell r="E846" t="str">
            <v>m2</v>
          </cell>
          <cell r="F846">
            <v>169.5</v>
          </cell>
          <cell r="G846">
            <v>30.51</v>
          </cell>
          <cell r="H846">
            <v>3266.16</v>
          </cell>
        </row>
        <row r="847">
          <cell r="B847" t="str">
            <v>Fabricación Estructura Metalica - Columna</v>
          </cell>
          <cell r="C847">
            <v>0.35255905511811031</v>
          </cell>
          <cell r="D847">
            <v>2.1105527638190704E-2</v>
          </cell>
          <cell r="E847" t="str">
            <v>ton</v>
          </cell>
          <cell r="F847">
            <v>11999.999999999998</v>
          </cell>
          <cell r="G847">
            <v>2160</v>
          </cell>
          <cell r="H847">
            <v>5097.6000000000004</v>
          </cell>
        </row>
        <row r="848">
          <cell r="B848" t="str">
            <v>Fabricación Estructura Metalica - Placa</v>
          </cell>
          <cell r="C848">
            <v>6.3802083333333332E-4</v>
          </cell>
          <cell r="D848">
            <v>14.673469387755102</v>
          </cell>
          <cell r="E848" t="str">
            <v>ton</v>
          </cell>
          <cell r="F848">
            <v>22000</v>
          </cell>
          <cell r="G848">
            <v>3960</v>
          </cell>
          <cell r="H848">
            <v>259.60000000000002</v>
          </cell>
        </row>
        <row r="849">
          <cell r="B849" t="str">
            <v>Pintura de Taller</v>
          </cell>
        </row>
        <row r="850">
          <cell r="B850" t="str">
            <v>MO-1001-12 [PEM] Pintor Estructura Metálica</v>
          </cell>
          <cell r="C850">
            <v>4</v>
          </cell>
          <cell r="D850">
            <v>0</v>
          </cell>
          <cell r="E850" t="str">
            <v>Día</v>
          </cell>
          <cell r="F850">
            <v>737.38099547511399</v>
          </cell>
          <cell r="G850">
            <v>132.72999999999999</v>
          </cell>
          <cell r="H850">
            <v>3480.44</v>
          </cell>
        </row>
        <row r="851">
          <cell r="B851" t="str">
            <v>MO-1001-14 [AyEM] Ayudante Estructuras Metálica</v>
          </cell>
          <cell r="C851">
            <v>4</v>
          </cell>
          <cell r="D851">
            <v>0</v>
          </cell>
          <cell r="E851" t="str">
            <v>Día</v>
          </cell>
          <cell r="F851">
            <v>866.50045248868685</v>
          </cell>
          <cell r="G851">
            <v>155.97</v>
          </cell>
          <cell r="H851">
            <v>4089.88</v>
          </cell>
        </row>
        <row r="852">
          <cell r="B852" t="str">
            <v>Servicios, Herramientas y Equipos</v>
          </cell>
        </row>
        <row r="853">
          <cell r="B853" t="str">
            <v>Compresor p/ Pintura</v>
          </cell>
          <cell r="C853">
            <v>32</v>
          </cell>
          <cell r="D853">
            <v>0</v>
          </cell>
          <cell r="E853" t="str">
            <v>Hr</v>
          </cell>
          <cell r="F853">
            <v>63.56</v>
          </cell>
          <cell r="G853">
            <v>11.44</v>
          </cell>
          <cell r="H853">
            <v>2400</v>
          </cell>
        </row>
        <row r="854">
          <cell r="A854">
            <v>59.833333333333329</v>
          </cell>
          <cell r="B854" t="str">
            <v>Viga Principal W6X9 de 5.97 m + Shear Plate Plate 1/4 '' + Esparragos y Pernos: Perno Ø  - A325   3/4'' x 2 1/2'' (1)ud ( incluye Frabricación &amp; Pintura de Taller)</v>
          </cell>
          <cell r="C854">
            <v>4</v>
          </cell>
          <cell r="E854" t="str">
            <v>Ud</v>
          </cell>
          <cell r="G854">
            <v>67.15480284231117</v>
          </cell>
          <cell r="I854">
            <v>11859.44</v>
          </cell>
        </row>
        <row r="856">
          <cell r="A856">
            <v>60.833333333333329</v>
          </cell>
          <cell r="B856" t="str">
            <v>Análisis de Precio Unitario de 3.00 Ud de Viga Principal W6X9 de 2.72 m + Shear Plate Plate 1/4 '' + Esparragos y Pernos: Perno Ø  - A325   3/4'' x 2 1/2'' (1)ud ( incluye Frabricación &amp; Pintura de Taller):</v>
          </cell>
          <cell r="H856" t="str">
            <v>Caballeria - Cafeteria</v>
          </cell>
        </row>
        <row r="857">
          <cell r="B857" t="str">
            <v>Materiales</v>
          </cell>
        </row>
        <row r="858">
          <cell r="A858" t="str">
            <v>lbm</v>
          </cell>
          <cell r="B858" t="str">
            <v>Viga Principal</v>
          </cell>
          <cell r="C858">
            <v>2.72</v>
          </cell>
          <cell r="D858" t="str">
            <v>m</v>
          </cell>
          <cell r="I858" t="str">
            <v>perimeter</v>
          </cell>
        </row>
        <row r="859">
          <cell r="A859">
            <v>9</v>
          </cell>
          <cell r="B859" t="str">
            <v>W6X9</v>
          </cell>
          <cell r="C859">
            <v>26.771653543307085</v>
          </cell>
          <cell r="D859">
            <v>0.1205882352941177</v>
          </cell>
          <cell r="E859" t="str">
            <v>pl</v>
          </cell>
          <cell r="F859">
            <v>243</v>
          </cell>
          <cell r="G859">
            <v>43.74</v>
          </cell>
          <cell r="H859">
            <v>8602.2000000000007</v>
          </cell>
          <cell r="I859">
            <v>2.2400000000000002</v>
          </cell>
        </row>
        <row r="860">
          <cell r="B860" t="str">
            <v>Shear Plate</v>
          </cell>
        </row>
        <row r="861">
          <cell r="A861">
            <v>10.208333333333332</v>
          </cell>
          <cell r="B861" t="str">
            <v>Plate 1/4 ''</v>
          </cell>
          <cell r="C861">
            <v>0.125</v>
          </cell>
          <cell r="D861">
            <v>0</v>
          </cell>
          <cell r="E861" t="str">
            <v>p2</v>
          </cell>
          <cell r="F861">
            <v>275.62499999999994</v>
          </cell>
          <cell r="G861">
            <v>49.61</v>
          </cell>
          <cell r="H861">
            <v>40.65</v>
          </cell>
          <cell r="I861">
            <v>2</v>
          </cell>
        </row>
        <row r="862">
          <cell r="B862" t="str">
            <v>Esparragos y Pernos:</v>
          </cell>
          <cell r="C862">
            <v>1</v>
          </cell>
        </row>
        <row r="863">
          <cell r="A863">
            <v>0</v>
          </cell>
          <cell r="B863" t="str">
            <v>Perno Ø  - A325   3/4'' x 2 1/2''</v>
          </cell>
          <cell r="C863">
            <v>3</v>
          </cell>
          <cell r="D863">
            <v>5.0000000000000121E-2</v>
          </cell>
          <cell r="E863" t="str">
            <v>Ud</v>
          </cell>
          <cell r="F863">
            <v>36.347457627118644</v>
          </cell>
          <cell r="G863">
            <v>6.54</v>
          </cell>
          <cell r="H863">
            <v>135.1</v>
          </cell>
        </row>
        <row r="864">
          <cell r="B864" t="str">
            <v>Conexión Shear plate</v>
          </cell>
        </row>
        <row r="865">
          <cell r="A865">
            <v>31.3</v>
          </cell>
          <cell r="B865" t="str">
            <v>2L4X4X5/8</v>
          </cell>
          <cell r="C865">
            <v>0</v>
          </cell>
          <cell r="D865">
            <v>0</v>
          </cell>
          <cell r="E865" t="str">
            <v>pl</v>
          </cell>
          <cell r="F865">
            <v>845.1</v>
          </cell>
          <cell r="G865">
            <v>152.12</v>
          </cell>
          <cell r="H865">
            <v>0</v>
          </cell>
          <cell r="I865">
            <v>1.3333333333333333</v>
          </cell>
        </row>
        <row r="866">
          <cell r="B866" t="str">
            <v>Tornillería (para Vigas Secundarias)</v>
          </cell>
        </row>
        <row r="867">
          <cell r="A867">
            <v>0</v>
          </cell>
          <cell r="B867" t="str">
            <v>Perno Ø  - A325   3/4'' x 1 3/4''</v>
          </cell>
          <cell r="C867">
            <v>0</v>
          </cell>
          <cell r="D867">
            <v>0</v>
          </cell>
          <cell r="E867" t="str">
            <v>Ud</v>
          </cell>
          <cell r="F867">
            <v>31.194915254237291</v>
          </cell>
          <cell r="G867">
            <v>5.62</v>
          </cell>
          <cell r="H867">
            <v>0</v>
          </cell>
          <cell r="I867">
            <v>0</v>
          </cell>
        </row>
        <row r="868">
          <cell r="B868" t="str">
            <v>Perno Ø  - A325   3/4'' x 2 1/4''</v>
          </cell>
          <cell r="C868">
            <v>0</v>
          </cell>
          <cell r="D868">
            <v>0</v>
          </cell>
          <cell r="E868" t="str">
            <v>Ud</v>
          </cell>
          <cell r="F868">
            <v>33.33898305084746</v>
          </cell>
          <cell r="G868">
            <v>6</v>
          </cell>
          <cell r="H868">
            <v>0</v>
          </cell>
        </row>
        <row r="869">
          <cell r="B869" t="str">
            <v>Conectores de Cortante</v>
          </cell>
        </row>
        <row r="870">
          <cell r="A870">
            <v>0</v>
          </cell>
          <cell r="B870" t="str">
            <v>Conectores de cortantes Ø 1/2'' x 3''</v>
          </cell>
          <cell r="C870">
            <v>0</v>
          </cell>
          <cell r="D870">
            <v>0</v>
          </cell>
          <cell r="E870" t="str">
            <v>UD</v>
          </cell>
          <cell r="F870">
            <v>42.37</v>
          </cell>
          <cell r="G870">
            <v>7.63</v>
          </cell>
          <cell r="H870">
            <v>0</v>
          </cell>
          <cell r="I870">
            <v>0</v>
          </cell>
        </row>
        <row r="871">
          <cell r="B871" t="str">
            <v>Pinturas</v>
          </cell>
        </row>
        <row r="872">
          <cell r="B872" t="str">
            <v>Pintura Multi-Purpose Epoxy Haze Gray</v>
          </cell>
          <cell r="C872">
            <v>7.459309439999999E-2</v>
          </cell>
          <cell r="D872">
            <v>7.2485337194967109E-2</v>
          </cell>
          <cell r="E872" t="str">
            <v>cub</v>
          </cell>
          <cell r="F872">
            <v>5925.0254237288136</v>
          </cell>
          <cell r="G872">
            <v>1066.5</v>
          </cell>
          <cell r="H872">
            <v>559.32000000000005</v>
          </cell>
        </row>
        <row r="873">
          <cell r="B873" t="str">
            <v>Pintura High Gloss Urethane Gris Perla</v>
          </cell>
          <cell r="C873">
            <v>7.459309439999999E-2</v>
          </cell>
          <cell r="D873">
            <v>7.2485337194967109E-2</v>
          </cell>
          <cell r="E873" t="str">
            <v>Gls</v>
          </cell>
          <cell r="F873">
            <v>2154.5508474576272</v>
          </cell>
          <cell r="G873">
            <v>387.82</v>
          </cell>
          <cell r="H873">
            <v>203.39</v>
          </cell>
        </row>
        <row r="874">
          <cell r="B874" t="str">
            <v>Grout</v>
          </cell>
        </row>
        <row r="875">
          <cell r="B875" t="str">
            <v>Mortero Listo Grout 640 kg/cm²</v>
          </cell>
          <cell r="C875">
            <v>4.5379561846153847E-2</v>
          </cell>
          <cell r="D875">
            <v>1.2036352034208881</v>
          </cell>
          <cell r="E875" t="str">
            <v>fdas</v>
          </cell>
          <cell r="F875">
            <v>650</v>
          </cell>
          <cell r="G875">
            <v>117</v>
          </cell>
          <cell r="H875">
            <v>76.7</v>
          </cell>
        </row>
        <row r="876">
          <cell r="B876" t="str">
            <v>Miscelaneos</v>
          </cell>
        </row>
        <row r="877">
          <cell r="B877" t="str">
            <v>Electrodo E70XX Universal 1/8''</v>
          </cell>
          <cell r="C877">
            <v>2.4222092355643046</v>
          </cell>
          <cell r="D877">
            <v>3.2115625394175513E-2</v>
          </cell>
          <cell r="E877" t="str">
            <v>Lbs</v>
          </cell>
          <cell r="F877">
            <v>98</v>
          </cell>
          <cell r="G877">
            <v>17.64</v>
          </cell>
          <cell r="H877">
            <v>289.10000000000002</v>
          </cell>
        </row>
        <row r="878">
          <cell r="B878" t="str">
            <v>Acetileno 390</v>
          </cell>
          <cell r="C878">
            <v>4.8444184711286091</v>
          </cell>
          <cell r="D878">
            <v>1.1473312886292076E-2</v>
          </cell>
          <cell r="E878" t="str">
            <v>p3</v>
          </cell>
          <cell r="F878">
            <v>9.6525423728813564</v>
          </cell>
          <cell r="G878">
            <v>1.74</v>
          </cell>
          <cell r="H878">
            <v>55.82</v>
          </cell>
        </row>
        <row r="879">
          <cell r="B879" t="str">
            <v>Oxigeno Industrial 220</v>
          </cell>
          <cell r="C879">
            <v>1.598658095472441</v>
          </cell>
          <cell r="D879">
            <v>8.3939432162481752E-4</v>
          </cell>
          <cell r="E879" t="str">
            <v>p3</v>
          </cell>
          <cell r="F879">
            <v>2.6864406779661016</v>
          </cell>
          <cell r="G879">
            <v>0.48</v>
          </cell>
          <cell r="H879">
            <v>5.07</v>
          </cell>
        </row>
        <row r="880">
          <cell r="B880" t="str">
            <v>Disco p/ esmerilar</v>
          </cell>
          <cell r="C880">
            <v>3</v>
          </cell>
          <cell r="D880">
            <v>0</v>
          </cell>
          <cell r="E880" t="str">
            <v>Ud</v>
          </cell>
          <cell r="F880">
            <v>150</v>
          </cell>
          <cell r="G880">
            <v>27</v>
          </cell>
          <cell r="H880">
            <v>531</v>
          </cell>
        </row>
        <row r="881">
          <cell r="B881" t="str">
            <v>Mano de Obra</v>
          </cell>
        </row>
        <row r="882">
          <cell r="B882" t="str">
            <v>Frabricación</v>
          </cell>
        </row>
        <row r="883">
          <cell r="B883" t="str">
            <v>SandBlasting Superficie Metálicas</v>
          </cell>
          <cell r="C883">
            <v>5.5944820799999997</v>
          </cell>
          <cell r="D883">
            <v>9.8631471530262601E-4</v>
          </cell>
          <cell r="E883" t="str">
            <v>m2</v>
          </cell>
          <cell r="F883">
            <v>169.5</v>
          </cell>
          <cell r="G883">
            <v>30.51</v>
          </cell>
          <cell r="H883">
            <v>1120.06</v>
          </cell>
        </row>
        <row r="884">
          <cell r="B884" t="str">
            <v>Fabricación Estructura Metalica - Columna</v>
          </cell>
          <cell r="C884">
            <v>0.12047244094488188</v>
          </cell>
          <cell r="D884">
            <v>7.9084967320261546E-2</v>
          </cell>
          <cell r="E884" t="str">
            <v>ton</v>
          </cell>
          <cell r="F884">
            <v>11999.999999999998</v>
          </cell>
          <cell r="G884">
            <v>2160</v>
          </cell>
          <cell r="H884">
            <v>1840.8</v>
          </cell>
        </row>
        <row r="885">
          <cell r="B885" t="str">
            <v>Fabricación Estructura Metalica - Placa</v>
          </cell>
          <cell r="C885">
            <v>6.3802083333333332E-4</v>
          </cell>
          <cell r="D885">
            <v>14.673469387755102</v>
          </cell>
          <cell r="E885" t="str">
            <v>ton</v>
          </cell>
          <cell r="F885">
            <v>22000</v>
          </cell>
          <cell r="G885">
            <v>3960</v>
          </cell>
          <cell r="H885">
            <v>259.60000000000002</v>
          </cell>
        </row>
        <row r="886">
          <cell r="B886" t="str">
            <v>Pintura de Taller</v>
          </cell>
        </row>
        <row r="887">
          <cell r="B887" t="str">
            <v>MO-1001-12 [PEM] Pintor Estructura Metálica</v>
          </cell>
          <cell r="C887">
            <v>3</v>
          </cell>
          <cell r="D887">
            <v>0</v>
          </cell>
          <cell r="E887" t="str">
            <v>Día</v>
          </cell>
          <cell r="F887">
            <v>737.38099547511399</v>
          </cell>
          <cell r="G887">
            <v>132.72999999999999</v>
          </cell>
          <cell r="H887">
            <v>2610.33</v>
          </cell>
        </row>
        <row r="888">
          <cell r="B888" t="str">
            <v>MO-1001-14 [AyEM] Ayudante Estructuras Metálica</v>
          </cell>
          <cell r="C888">
            <v>3</v>
          </cell>
          <cell r="D888">
            <v>0</v>
          </cell>
          <cell r="E888" t="str">
            <v>Día</v>
          </cell>
          <cell r="F888">
            <v>866.50045248868685</v>
          </cell>
          <cell r="G888">
            <v>155.97</v>
          </cell>
          <cell r="H888">
            <v>3067.41</v>
          </cell>
        </row>
        <row r="889">
          <cell r="B889" t="str">
            <v>Servicios, Herramientas y Equipos</v>
          </cell>
        </row>
        <row r="890">
          <cell r="B890" t="str">
            <v>Compresor p/ Pintura</v>
          </cell>
          <cell r="C890">
            <v>24</v>
          </cell>
          <cell r="D890">
            <v>0</v>
          </cell>
          <cell r="E890" t="str">
            <v>Hr</v>
          </cell>
          <cell r="F890">
            <v>63.56</v>
          </cell>
          <cell r="G890">
            <v>11.44</v>
          </cell>
          <cell r="H890">
            <v>1800</v>
          </cell>
        </row>
        <row r="891">
          <cell r="A891">
            <v>60.833333333333329</v>
          </cell>
          <cell r="B891" t="str">
            <v>Viga Principal W6X9 de 2.72 m + Shear Plate Plate 1/4 '' + Esparragos y Pernos: Perno Ø  - A325   3/4'' x 2 1/2'' (1)ud ( incluye Frabricación &amp; Pintura de Taller)</v>
          </cell>
          <cell r="C891">
            <v>3</v>
          </cell>
          <cell r="E891" t="str">
            <v>Ud</v>
          </cell>
          <cell r="G891">
            <v>87.509161837795659</v>
          </cell>
          <cell r="I891">
            <v>7065.52</v>
          </cell>
        </row>
        <row r="893">
          <cell r="A893">
            <v>61.833333333333329</v>
          </cell>
          <cell r="B893" t="str">
            <v>Análisis de Precio Unitario de 42.03 m2 de Cubierta con Aluzinc cal. 26:</v>
          </cell>
          <cell r="I893" t="str">
            <v>Caballeria - Cafeteria</v>
          </cell>
        </row>
        <row r="894">
          <cell r="A894" t="str">
            <v>a)</v>
          </cell>
          <cell r="B894" t="str">
            <v>Materiales</v>
          </cell>
        </row>
        <row r="895">
          <cell r="B895" t="str">
            <v>Cubierta con</v>
          </cell>
        </row>
        <row r="896">
          <cell r="B896" t="str">
            <v>Aluzinc cal. 26</v>
          </cell>
          <cell r="C896">
            <v>150.79749434164074</v>
          </cell>
          <cell r="D896">
            <v>1.3428980318497109E-3</v>
          </cell>
          <cell r="E896" t="str">
            <v>pl</v>
          </cell>
          <cell r="F896">
            <v>146</v>
          </cell>
          <cell r="G896">
            <v>26.28</v>
          </cell>
          <cell r="H896">
            <v>26014.28</v>
          </cell>
        </row>
        <row r="897">
          <cell r="B897" t="str">
            <v xml:space="preserve">Caballete </v>
          </cell>
          <cell r="C897">
            <v>1.6951006124234471</v>
          </cell>
          <cell r="D897">
            <v>0.17987096774193545</v>
          </cell>
          <cell r="E897" t="str">
            <v xml:space="preserve"> Ud </v>
          </cell>
          <cell r="F897">
            <v>359.90000000000003</v>
          </cell>
          <cell r="G897">
            <v>64.78</v>
          </cell>
          <cell r="H897">
            <v>849.36</v>
          </cell>
        </row>
        <row r="898">
          <cell r="B898" t="str">
            <v>Placa Anclaje</v>
          </cell>
        </row>
        <row r="899">
          <cell r="B899" t="str">
            <v>Tornillo Autotaladrante 1 1/4" x 12</v>
          </cell>
          <cell r="C899">
            <v>1.910392588461985</v>
          </cell>
          <cell r="D899">
            <v>5.0290247125328496E-3</v>
          </cell>
          <cell r="E899" t="str">
            <v>ud</v>
          </cell>
          <cell r="F899">
            <v>2.77</v>
          </cell>
          <cell r="G899">
            <v>0.5</v>
          </cell>
          <cell r="H899">
            <v>6.28</v>
          </cell>
        </row>
        <row r="900">
          <cell r="A900" t="str">
            <v>c)</v>
          </cell>
          <cell r="B900" t="str">
            <v>Operación Instalación:</v>
          </cell>
        </row>
        <row r="901">
          <cell r="B901" t="str">
            <v>Izaje:</v>
          </cell>
        </row>
        <row r="902">
          <cell r="B902" t="str">
            <v>MO-1001-9 [MAM] Maestro de Carpintería Metálica</v>
          </cell>
          <cell r="C902">
            <v>1</v>
          </cell>
          <cell r="D902">
            <v>0</v>
          </cell>
          <cell r="E902" t="str">
            <v>Día</v>
          </cell>
          <cell r="F902">
            <v>2022.3529411764707</v>
          </cell>
          <cell r="G902">
            <v>364.02</v>
          </cell>
          <cell r="H902">
            <v>2386.37</v>
          </cell>
        </row>
        <row r="903">
          <cell r="B903" t="str">
            <v>Tornillería:</v>
          </cell>
        </row>
        <row r="904">
          <cell r="B904" t="str">
            <v>MO-1001-13 [AEM] Armadores Estructuras Metálica</v>
          </cell>
          <cell r="C904">
            <v>1</v>
          </cell>
          <cell r="D904">
            <v>0</v>
          </cell>
          <cell r="E904" t="str">
            <v>Día</v>
          </cell>
          <cell r="F904">
            <v>1124.7393665158368</v>
          </cell>
          <cell r="G904">
            <v>202.45</v>
          </cell>
          <cell r="H904">
            <v>1327.19</v>
          </cell>
        </row>
        <row r="905">
          <cell r="B905" t="str">
            <v>MO-1001-14 [AyEM] Ayudante Estructuras Metálica</v>
          </cell>
          <cell r="C905">
            <v>1</v>
          </cell>
          <cell r="D905">
            <v>0</v>
          </cell>
          <cell r="E905" t="str">
            <v>Día</v>
          </cell>
          <cell r="F905">
            <v>866.50045248868685</v>
          </cell>
          <cell r="G905">
            <v>155.97</v>
          </cell>
          <cell r="H905">
            <v>1022.47</v>
          </cell>
        </row>
        <row r="906">
          <cell r="B906" t="str">
            <v>Servicios, Herramientas y Equipos</v>
          </cell>
        </row>
        <row r="907">
          <cell r="B907" t="str">
            <v>Herramientas Menores Varilleros</v>
          </cell>
          <cell r="C907">
            <v>31605.949999999997</v>
          </cell>
          <cell r="D907">
            <v>1.1510423850862618E-16</v>
          </cell>
          <cell r="E907" t="str">
            <v>%</v>
          </cell>
          <cell r="F907">
            <v>1.6E-2</v>
          </cell>
          <cell r="G907">
            <v>0</v>
          </cell>
          <cell r="H907">
            <v>505.7</v>
          </cell>
        </row>
        <row r="908">
          <cell r="A908">
            <v>61.833333333333329</v>
          </cell>
          <cell r="B908" t="str">
            <v>Cubierta con Aluzinc cal. 26</v>
          </cell>
          <cell r="C908">
            <v>42.028636946163672</v>
          </cell>
          <cell r="E908" t="str">
            <v>m2</v>
          </cell>
          <cell r="G908">
            <v>114.71321342578247</v>
          </cell>
          <cell r="I908">
            <v>764.04</v>
          </cell>
        </row>
        <row r="910">
          <cell r="A910">
            <v>62.833333333333329</v>
          </cell>
          <cell r="B910" t="str">
            <v>Análisis de Precio Unitario de 24.00 Ud de Tilla Tensora Barra HN 1/2" x 20' de 4':</v>
          </cell>
          <cell r="I910" t="str">
            <v>Caballeria - Cafeteria</v>
          </cell>
        </row>
        <row r="911">
          <cell r="A911" t="str">
            <v>a)</v>
          </cell>
          <cell r="B911" t="str">
            <v>Materiales</v>
          </cell>
        </row>
        <row r="912">
          <cell r="B912" t="str">
            <v>Tilla Tensora</v>
          </cell>
        </row>
        <row r="913">
          <cell r="B913" t="str">
            <v>Barra HN 1/2" x 20'</v>
          </cell>
          <cell r="C913">
            <v>4.7244094488188981</v>
          </cell>
          <cell r="D913">
            <v>1.1833333333333199E-3</v>
          </cell>
          <cell r="E913" t="str">
            <v>pl</v>
          </cell>
          <cell r="F913">
            <v>305</v>
          </cell>
          <cell r="G913">
            <v>54.9</v>
          </cell>
          <cell r="H913">
            <v>1702.33</v>
          </cell>
        </row>
        <row r="914">
          <cell r="B914" t="str">
            <v>Placa Anclaje</v>
          </cell>
        </row>
        <row r="915">
          <cell r="B915" t="str">
            <v>L2-1/2X2X3/8</v>
          </cell>
          <cell r="C915">
            <v>0</v>
          </cell>
          <cell r="D915">
            <v>0</v>
          </cell>
          <cell r="E915" t="str">
            <v>pl</v>
          </cell>
          <cell r="F915">
            <v>0</v>
          </cell>
          <cell r="G915">
            <v>0</v>
          </cell>
          <cell r="H915">
            <v>0</v>
          </cell>
        </row>
        <row r="916">
          <cell r="B916" t="str">
            <v>Espárragos, Tuercas, Contratuercas y Pernos</v>
          </cell>
        </row>
        <row r="917">
          <cell r="B917" t="str">
            <v>Tuerca Hexagonal 1/2''</v>
          </cell>
          <cell r="C917">
            <v>96</v>
          </cell>
          <cell r="D917">
            <v>0</v>
          </cell>
          <cell r="E917" t="str">
            <v>ud</v>
          </cell>
          <cell r="F917">
            <v>15</v>
          </cell>
          <cell r="G917">
            <v>2.7</v>
          </cell>
          <cell r="H917">
            <v>1699.2</v>
          </cell>
        </row>
        <row r="918">
          <cell r="B918" t="str">
            <v>Pintura</v>
          </cell>
        </row>
        <row r="919">
          <cell r="B919" t="str">
            <v>Pintura Multi-Purpose Epoxy Haze Gray</v>
          </cell>
          <cell r="C919">
            <v>5.4048797770399749E-4</v>
          </cell>
          <cell r="D919">
            <v>0.11010794828186686</v>
          </cell>
          <cell r="E919" t="str">
            <v>cub</v>
          </cell>
          <cell r="F919">
            <v>5925.0254237288136</v>
          </cell>
          <cell r="G919">
            <v>1066.5</v>
          </cell>
          <cell r="H919">
            <v>4.1900000000000004</v>
          </cell>
        </row>
        <row r="920">
          <cell r="B920" t="str">
            <v>Pintura High Gloss Urethane Gris Perla</v>
          </cell>
          <cell r="C920">
            <v>2.7024398885199877E-3</v>
          </cell>
          <cell r="D920">
            <v>0.11010794828186669</v>
          </cell>
          <cell r="E920" t="str">
            <v>Gls</v>
          </cell>
          <cell r="F920">
            <v>2154.5508474576272</v>
          </cell>
          <cell r="G920">
            <v>387.82</v>
          </cell>
          <cell r="H920">
            <v>7.63</v>
          </cell>
        </row>
        <row r="921">
          <cell r="B921" t="str">
            <v>Misceláneos</v>
          </cell>
        </row>
        <row r="922">
          <cell r="B922" t="str">
            <v>Electrodo E70XX Universal 1/8''</v>
          </cell>
          <cell r="C922">
            <v>5.3450708342326347E-2</v>
          </cell>
          <cell r="D922">
            <v>0.12252955780732698</v>
          </cell>
          <cell r="E922" t="str">
            <v>Lbs</v>
          </cell>
          <cell r="F922">
            <v>98</v>
          </cell>
          <cell r="G922">
            <v>17.64</v>
          </cell>
          <cell r="H922">
            <v>6.94</v>
          </cell>
        </row>
        <row r="923">
          <cell r="B923" t="str">
            <v>Acetileno 390</v>
          </cell>
          <cell r="C923">
            <v>8.0176062513489521E-2</v>
          </cell>
          <cell r="D923">
            <v>0.12252955780732698</v>
          </cell>
          <cell r="E923" t="str">
            <v>p3</v>
          </cell>
          <cell r="F923">
            <v>9.6525423728813564</v>
          </cell>
          <cell r="G923">
            <v>1.74</v>
          </cell>
          <cell r="H923">
            <v>1.03</v>
          </cell>
        </row>
        <row r="924">
          <cell r="B924" t="str">
            <v>Oxigeno Industrial 220</v>
          </cell>
          <cell r="C924">
            <v>6.4140850010791617E-2</v>
          </cell>
          <cell r="D924">
            <v>9.1348181201568041E-2</v>
          </cell>
          <cell r="E924" t="str">
            <v>p3</v>
          </cell>
          <cell r="F924">
            <v>2.6864406779661016</v>
          </cell>
          <cell r="G924">
            <v>0.48</v>
          </cell>
          <cell r="H924">
            <v>0.22</v>
          </cell>
        </row>
        <row r="925">
          <cell r="B925" t="str">
            <v>Disco p/ esmerilar</v>
          </cell>
          <cell r="C925">
            <v>5.3450708342326347E-3</v>
          </cell>
          <cell r="D925">
            <v>0.14123838377078254</v>
          </cell>
          <cell r="E925" t="str">
            <v>Ud</v>
          </cell>
          <cell r="F925">
            <v>150</v>
          </cell>
          <cell r="G925">
            <v>27</v>
          </cell>
          <cell r="H925">
            <v>1.08</v>
          </cell>
        </row>
        <row r="926">
          <cell r="A926" t="str">
            <v>b)</v>
          </cell>
          <cell r="B926" t="str">
            <v>Fabricación:</v>
          </cell>
        </row>
        <row r="927">
          <cell r="B927" t="str">
            <v>SandBlasting Superficie Metálicas</v>
          </cell>
          <cell r="C927">
            <v>4.0536598327799815E-2</v>
          </cell>
          <cell r="D927">
            <v>0.23345327586874082</v>
          </cell>
          <cell r="E927" t="str">
            <v>m2</v>
          </cell>
          <cell r="F927">
            <v>169.5</v>
          </cell>
          <cell r="G927">
            <v>30.51</v>
          </cell>
          <cell r="H927">
            <v>10</v>
          </cell>
        </row>
        <row r="928">
          <cell r="B928" t="str">
            <v>Fabricación Estructura Metalica - Tilla</v>
          </cell>
          <cell r="C928">
            <v>2.6725354171163174E-2</v>
          </cell>
          <cell r="D928">
            <v>1.0276602026594304E-2</v>
          </cell>
          <cell r="E928" t="str">
            <v>ton</v>
          </cell>
          <cell r="F928">
            <v>20000</v>
          </cell>
          <cell r="G928">
            <v>3600</v>
          </cell>
          <cell r="H928">
            <v>637.20000000000005</v>
          </cell>
        </row>
        <row r="929">
          <cell r="B929" t="str">
            <v>Fabricación Estructura Metalica - Placa</v>
          </cell>
          <cell r="C929">
            <v>0</v>
          </cell>
          <cell r="D929">
            <v>0</v>
          </cell>
          <cell r="E929" t="str">
            <v>ton</v>
          </cell>
          <cell r="F929">
            <v>22000</v>
          </cell>
          <cell r="G929">
            <v>3960</v>
          </cell>
          <cell r="H929">
            <v>0</v>
          </cell>
        </row>
        <row r="930">
          <cell r="A930" t="str">
            <v>c)</v>
          </cell>
          <cell r="B930" t="str">
            <v>Operación Instalación:</v>
          </cell>
        </row>
        <row r="931">
          <cell r="B931" t="str">
            <v>Izaje:</v>
          </cell>
        </row>
        <row r="932">
          <cell r="B932" t="str">
            <v>MO-1001-9 [MAM] Maestro de Carpintería Metálica</v>
          </cell>
          <cell r="C932">
            <v>0.5</v>
          </cell>
          <cell r="D932">
            <v>0</v>
          </cell>
          <cell r="E932" t="str">
            <v>Día</v>
          </cell>
          <cell r="F932">
            <v>2022.3529411764707</v>
          </cell>
          <cell r="G932">
            <v>364.02</v>
          </cell>
          <cell r="H932">
            <v>1193.19</v>
          </cell>
        </row>
        <row r="933">
          <cell r="B933" t="str">
            <v>Tornillería:</v>
          </cell>
        </row>
        <row r="934">
          <cell r="B934" t="str">
            <v>MO-1001-13 [AEM] Armadores Estructuras Metálica</v>
          </cell>
          <cell r="C934">
            <v>0.5</v>
          </cell>
          <cell r="D934">
            <v>0</v>
          </cell>
          <cell r="E934" t="str">
            <v>Día</v>
          </cell>
          <cell r="F934">
            <v>1124.7393665158368</v>
          </cell>
          <cell r="G934">
            <v>202.45</v>
          </cell>
          <cell r="H934">
            <v>663.59</v>
          </cell>
        </row>
        <row r="935">
          <cell r="B935" t="str">
            <v>MO-1001-14 [AyEM] Ayudante Estructuras Metálica</v>
          </cell>
          <cell r="C935">
            <v>0.5</v>
          </cell>
          <cell r="D935">
            <v>0</v>
          </cell>
          <cell r="E935" t="str">
            <v>Día</v>
          </cell>
          <cell r="F935">
            <v>866.50045248868685</v>
          </cell>
          <cell r="G935">
            <v>155.97</v>
          </cell>
          <cell r="H935">
            <v>511.24</v>
          </cell>
        </row>
        <row r="936">
          <cell r="B936" t="str">
            <v>Pintura:</v>
          </cell>
        </row>
        <row r="937">
          <cell r="B937" t="str">
            <v>MO-1001-12 [PEM] Pintor Estructura Metálica</v>
          </cell>
          <cell r="C937">
            <v>0.5</v>
          </cell>
          <cell r="D937">
            <v>0</v>
          </cell>
          <cell r="E937" t="str">
            <v>Día</v>
          </cell>
          <cell r="F937">
            <v>737.38099547511399</v>
          </cell>
          <cell r="G937">
            <v>132.72999999999999</v>
          </cell>
          <cell r="H937">
            <v>435.06</v>
          </cell>
        </row>
        <row r="938">
          <cell r="B938" t="str">
            <v>Servicios, Herramientas y Equipos</v>
          </cell>
        </row>
        <row r="939">
          <cell r="B939" t="str">
            <v>Pistola Neumática P/ Tornilleria</v>
          </cell>
          <cell r="C939">
            <v>4</v>
          </cell>
          <cell r="D939">
            <v>0</v>
          </cell>
          <cell r="E939" t="str">
            <v>Hr</v>
          </cell>
          <cell r="F939">
            <v>74.152542372881356</v>
          </cell>
          <cell r="G939">
            <v>13.35</v>
          </cell>
          <cell r="H939">
            <v>350.01</v>
          </cell>
        </row>
        <row r="940">
          <cell r="B940" t="str">
            <v>Compresor p/ Pintura</v>
          </cell>
          <cell r="C940">
            <v>4</v>
          </cell>
          <cell r="D940">
            <v>0</v>
          </cell>
          <cell r="E940" t="str">
            <v>Hr</v>
          </cell>
          <cell r="F940">
            <v>63.56</v>
          </cell>
          <cell r="G940">
            <v>11.44</v>
          </cell>
          <cell r="H940">
            <v>300</v>
          </cell>
        </row>
        <row r="941">
          <cell r="A941">
            <v>62.833333333333329</v>
          </cell>
          <cell r="B941" t="str">
            <v>Tilla Tensora Barra HN 1/2" x 20' de 4'</v>
          </cell>
          <cell r="C941">
            <v>24</v>
          </cell>
          <cell r="E941" t="str">
            <v>Ud</v>
          </cell>
          <cell r="G941">
            <v>43.683506666666666</v>
          </cell>
          <cell r="H941">
            <v>128.58388996423298</v>
          </cell>
          <cell r="I941">
            <v>318.81</v>
          </cell>
        </row>
        <row r="943">
          <cell r="A943">
            <v>63.833333333333329</v>
          </cell>
          <cell r="B943" t="str">
            <v>Análisis de Precio Unitario de 4.00 Ud de Tilla Tensora Barra HN 1/2" x 20' de 25':</v>
          </cell>
          <cell r="I943" t="str">
            <v>Caballeria - Cafeteria</v>
          </cell>
        </row>
        <row r="944">
          <cell r="A944" t="str">
            <v>a)</v>
          </cell>
          <cell r="B944" t="str">
            <v>Materiales</v>
          </cell>
        </row>
        <row r="945">
          <cell r="B945" t="str">
            <v>Tilla Tensora</v>
          </cell>
        </row>
        <row r="946">
          <cell r="B946" t="str">
            <v>Barra HN 1/2" x 20'</v>
          </cell>
          <cell r="C946">
            <v>4.5679283608345695</v>
          </cell>
          <cell r="D946">
            <v>9.458809443467063E-2</v>
          </cell>
          <cell r="E946" t="str">
            <v>pl</v>
          </cell>
          <cell r="F946">
            <v>305</v>
          </cell>
          <cell r="G946">
            <v>54.9</v>
          </cell>
          <cell r="H946">
            <v>1799.5</v>
          </cell>
        </row>
        <row r="947">
          <cell r="B947" t="str">
            <v>Placa Anclaje</v>
          </cell>
        </row>
        <row r="948">
          <cell r="B948" t="str">
            <v>L2-1/2X2X3/8</v>
          </cell>
          <cell r="C948">
            <v>0</v>
          </cell>
          <cell r="D948">
            <v>0</v>
          </cell>
          <cell r="E948" t="str">
            <v>pl</v>
          </cell>
          <cell r="F948">
            <v>0</v>
          </cell>
          <cell r="G948">
            <v>0</v>
          </cell>
          <cell r="H948">
            <v>0</v>
          </cell>
        </row>
        <row r="949">
          <cell r="B949" t="str">
            <v>Espárragos, Tuercas, Contratuercas y Pernos</v>
          </cell>
        </row>
        <row r="950">
          <cell r="B950" t="str">
            <v>Tuerca Hexagonal 1/2''</v>
          </cell>
          <cell r="C950">
            <v>16</v>
          </cell>
          <cell r="D950">
            <v>0</v>
          </cell>
          <cell r="E950" t="str">
            <v>ud</v>
          </cell>
          <cell r="F950">
            <v>15</v>
          </cell>
          <cell r="G950">
            <v>2.7</v>
          </cell>
          <cell r="H950">
            <v>283.2</v>
          </cell>
        </row>
        <row r="951">
          <cell r="B951" t="str">
            <v>Pintura</v>
          </cell>
        </row>
        <row r="952">
          <cell r="B952" t="str">
            <v>Pintura Multi-Purpose Epoxy Haze Gray</v>
          </cell>
          <cell r="C952">
            <v>5.4048797770399749E-4</v>
          </cell>
          <cell r="D952">
            <v>0.85017991380311131</v>
          </cell>
          <cell r="E952" t="str">
            <v>cub</v>
          </cell>
          <cell r="F952">
            <v>5925.0254237288136</v>
          </cell>
          <cell r="G952">
            <v>1066.5</v>
          </cell>
          <cell r="H952">
            <v>6.99</v>
          </cell>
        </row>
        <row r="953">
          <cell r="B953" t="str">
            <v>Pintura High Gloss Urethane Gris Perla</v>
          </cell>
          <cell r="C953">
            <v>2.7024398885199877E-3</v>
          </cell>
          <cell r="D953">
            <v>0.11010794828186669</v>
          </cell>
          <cell r="E953" t="str">
            <v>Gls</v>
          </cell>
          <cell r="F953">
            <v>2154.5508474576272</v>
          </cell>
          <cell r="G953">
            <v>387.82</v>
          </cell>
          <cell r="H953">
            <v>7.63</v>
          </cell>
        </row>
        <row r="954">
          <cell r="B954" t="str">
            <v>Misceláneos</v>
          </cell>
        </row>
        <row r="955">
          <cell r="B955" t="str">
            <v>Electrodo E70XX Universal 1/8''</v>
          </cell>
          <cell r="C955">
            <v>5.3450708342326347E-2</v>
          </cell>
          <cell r="D955">
            <v>0.12252955780732698</v>
          </cell>
          <cell r="E955" t="str">
            <v>Lbs</v>
          </cell>
          <cell r="F955">
            <v>98</v>
          </cell>
          <cell r="G955">
            <v>17.64</v>
          </cell>
          <cell r="H955">
            <v>6.94</v>
          </cell>
        </row>
        <row r="956">
          <cell r="B956" t="str">
            <v>Acetileno 390</v>
          </cell>
          <cell r="C956">
            <v>8.0176062513489521E-2</v>
          </cell>
          <cell r="D956">
            <v>0.12252955780732698</v>
          </cell>
          <cell r="E956" t="str">
            <v>p3</v>
          </cell>
          <cell r="F956">
            <v>9.6525423728813564</v>
          </cell>
          <cell r="G956">
            <v>1.74</v>
          </cell>
          <cell r="H956">
            <v>1.03</v>
          </cell>
        </row>
        <row r="957">
          <cell r="B957" t="str">
            <v>Oxigeno Industrial 220</v>
          </cell>
          <cell r="C957">
            <v>6.4140850010791617E-2</v>
          </cell>
          <cell r="D957">
            <v>9.1348181201568041E-2</v>
          </cell>
          <cell r="E957" t="str">
            <v>p3</v>
          </cell>
          <cell r="F957">
            <v>2.6864406779661016</v>
          </cell>
          <cell r="G957">
            <v>0.48</v>
          </cell>
          <cell r="H957">
            <v>0.22</v>
          </cell>
        </row>
        <row r="958">
          <cell r="B958" t="str">
            <v>Disco p/ esmerilar</v>
          </cell>
          <cell r="C958">
            <v>5.3450708342326347E-3</v>
          </cell>
          <cell r="D958">
            <v>0.12252955780732704</v>
          </cell>
          <cell r="E958" t="str">
            <v>Ud</v>
          </cell>
          <cell r="F958">
            <v>150</v>
          </cell>
          <cell r="G958">
            <v>27</v>
          </cell>
          <cell r="H958">
            <v>1.06</v>
          </cell>
        </row>
        <row r="959">
          <cell r="A959" t="str">
            <v>b)</v>
          </cell>
          <cell r="B959" t="str">
            <v>Fabricación:</v>
          </cell>
        </row>
        <row r="960">
          <cell r="B960" t="str">
            <v>SandBlasting Superficie Metálicas</v>
          </cell>
          <cell r="C960">
            <v>4.0536598327799815E-2</v>
          </cell>
          <cell r="D960">
            <v>0.23345327586874082</v>
          </cell>
          <cell r="E960" t="str">
            <v>m2</v>
          </cell>
          <cell r="F960">
            <v>169.5</v>
          </cell>
          <cell r="G960">
            <v>30.51</v>
          </cell>
          <cell r="H960">
            <v>10</v>
          </cell>
        </row>
        <row r="961">
          <cell r="B961" t="str">
            <v>Fabricación Estructura Metalica - Tilla</v>
          </cell>
          <cell r="C961">
            <v>2.6725354171163174E-2</v>
          </cell>
          <cell r="D961">
            <v>0.12252955780732698</v>
          </cell>
          <cell r="E961" t="str">
            <v>ton</v>
          </cell>
          <cell r="F961">
            <v>20000</v>
          </cell>
          <cell r="G961">
            <v>3600</v>
          </cell>
          <cell r="H961">
            <v>708</v>
          </cell>
        </row>
        <row r="962">
          <cell r="B962" t="str">
            <v>Fabricación Estructura Metalica - Placa</v>
          </cell>
          <cell r="C962">
            <v>0</v>
          </cell>
          <cell r="D962">
            <v>0</v>
          </cell>
          <cell r="E962" t="str">
            <v>ton</v>
          </cell>
          <cell r="F962">
            <v>22000</v>
          </cell>
          <cell r="G962">
            <v>3960</v>
          </cell>
          <cell r="H962">
            <v>0</v>
          </cell>
        </row>
        <row r="963">
          <cell r="A963" t="str">
            <v>c)</v>
          </cell>
          <cell r="B963" t="str">
            <v>Operación Instalación:</v>
          </cell>
        </row>
        <row r="964">
          <cell r="B964" t="str">
            <v>Izaje:</v>
          </cell>
        </row>
        <row r="965">
          <cell r="B965" t="str">
            <v>MO-1001-9 [MAM] Maestro de Carpintería Metálica</v>
          </cell>
          <cell r="C965">
            <v>0.5</v>
          </cell>
          <cell r="D965">
            <v>0</v>
          </cell>
          <cell r="E965" t="str">
            <v>Día</v>
          </cell>
          <cell r="F965">
            <v>2022.3529411764707</v>
          </cell>
          <cell r="G965">
            <v>364.02</v>
          </cell>
          <cell r="H965">
            <v>1193.19</v>
          </cell>
        </row>
        <row r="966">
          <cell r="B966" t="str">
            <v>Tornillería:</v>
          </cell>
        </row>
        <row r="967">
          <cell r="B967" t="str">
            <v>MO-1001-13 [AEM] Armadores Estructuras Metálica</v>
          </cell>
          <cell r="C967">
            <v>0.5</v>
          </cell>
          <cell r="D967">
            <v>0</v>
          </cell>
          <cell r="E967" t="str">
            <v>Día</v>
          </cell>
          <cell r="F967">
            <v>1124.7393665158368</v>
          </cell>
          <cell r="G967">
            <v>202.45</v>
          </cell>
          <cell r="H967">
            <v>663.59</v>
          </cell>
        </row>
        <row r="968">
          <cell r="B968" t="str">
            <v>MO-1001-14 [AyEM] Ayudante Estructuras Metálica</v>
          </cell>
          <cell r="C968">
            <v>0.5</v>
          </cell>
          <cell r="D968">
            <v>0</v>
          </cell>
          <cell r="E968" t="str">
            <v>Día</v>
          </cell>
          <cell r="F968">
            <v>866.50045248868685</v>
          </cell>
          <cell r="G968">
            <v>155.97</v>
          </cell>
          <cell r="H968">
            <v>511.24</v>
          </cell>
        </row>
        <row r="969">
          <cell r="B969" t="str">
            <v>Pintura:</v>
          </cell>
        </row>
        <row r="970">
          <cell r="B970" t="str">
            <v>MO-1001-12 [PEM] Pintor Estructura Metálica</v>
          </cell>
          <cell r="C970">
            <v>0.5</v>
          </cell>
          <cell r="D970">
            <v>0</v>
          </cell>
          <cell r="E970" t="str">
            <v>Día</v>
          </cell>
          <cell r="F970">
            <v>737.38099547511399</v>
          </cell>
          <cell r="G970">
            <v>132.72999999999999</v>
          </cell>
          <cell r="H970">
            <v>435.06</v>
          </cell>
        </row>
        <row r="971">
          <cell r="B971" t="str">
            <v>Servicios, Herramientas y Equipos</v>
          </cell>
        </row>
        <row r="972">
          <cell r="B972" t="str">
            <v>Pistola Neumática P/ Tornilleria</v>
          </cell>
          <cell r="C972">
            <v>4</v>
          </cell>
          <cell r="D972">
            <v>0</v>
          </cell>
          <cell r="E972" t="str">
            <v>Hr</v>
          </cell>
          <cell r="F972">
            <v>74.152542372881356</v>
          </cell>
          <cell r="G972">
            <v>13.35</v>
          </cell>
          <cell r="H972">
            <v>350.01</v>
          </cell>
        </row>
        <row r="973">
          <cell r="B973" t="str">
            <v>Compresor p/ Pintura</v>
          </cell>
          <cell r="C973">
            <v>4</v>
          </cell>
          <cell r="D973">
            <v>0</v>
          </cell>
          <cell r="E973" t="str">
            <v>Hr</v>
          </cell>
          <cell r="F973">
            <v>63.56</v>
          </cell>
          <cell r="G973">
            <v>11.44</v>
          </cell>
          <cell r="H973">
            <v>300</v>
          </cell>
        </row>
        <row r="974">
          <cell r="A974">
            <v>63.833333333333329</v>
          </cell>
          <cell r="B974" t="str">
            <v>Tilla Tensora Barra HN 1/2" x 20' de 25'</v>
          </cell>
          <cell r="C974">
            <v>4</v>
          </cell>
          <cell r="E974" t="str">
            <v>Ud</v>
          </cell>
          <cell r="G974">
            <v>214.61276500000002</v>
          </cell>
          <cell r="H974">
            <v>105.28672443324007</v>
          </cell>
          <cell r="I974">
            <v>1595.74</v>
          </cell>
        </row>
        <row r="976">
          <cell r="A976">
            <v>64.833333333333329</v>
          </cell>
          <cell r="B976" t="str">
            <v>Análisis de Precio Unitario de 10.00 Ud de Correas en  Perfil Z8'' x 20' HN:</v>
          </cell>
          <cell r="I976" t="str">
            <v>Caballeria - Cafeteria</v>
          </cell>
        </row>
        <row r="977">
          <cell r="A977" t="str">
            <v>a)</v>
          </cell>
          <cell r="B977" t="str">
            <v>Materiales</v>
          </cell>
        </row>
        <row r="978">
          <cell r="B978" t="str">
            <v xml:space="preserve">Correas en </v>
          </cell>
        </row>
        <row r="979">
          <cell r="B979" t="str">
            <v>Perfil Z8'' x 20' HN</v>
          </cell>
          <cell r="C979">
            <v>4.6967813233872091</v>
          </cell>
          <cell r="D979">
            <v>6.4558823529411558E-2</v>
          </cell>
          <cell r="E979" t="str">
            <v>Ud</v>
          </cell>
          <cell r="F979">
            <v>1500</v>
          </cell>
          <cell r="G979">
            <v>270</v>
          </cell>
          <cell r="H979">
            <v>8850</v>
          </cell>
        </row>
        <row r="980">
          <cell r="B980" t="str">
            <v>Placa Anclaje</v>
          </cell>
        </row>
        <row r="981">
          <cell r="B981" t="str">
            <v>L3X3X1/4</v>
          </cell>
          <cell r="C981">
            <v>6.5616797900262469</v>
          </cell>
          <cell r="D981">
            <v>1.2680000000000148E-3</v>
          </cell>
          <cell r="E981" t="str">
            <v>pl</v>
          </cell>
          <cell r="F981">
            <v>132.30000000000001</v>
          </cell>
          <cell r="G981">
            <v>23.81</v>
          </cell>
          <cell r="H981">
            <v>1025.6400000000001</v>
          </cell>
        </row>
        <row r="982">
          <cell r="B982" t="str">
            <v>Espárragos, Tuercas, Contratuercas y Pernos</v>
          </cell>
        </row>
        <row r="983">
          <cell r="B983" t="str">
            <v>Tuerca Hexagonal 1/2''</v>
          </cell>
          <cell r="C983">
            <v>40</v>
          </cell>
          <cell r="D983">
            <v>0</v>
          </cell>
          <cell r="E983" t="str">
            <v>ud</v>
          </cell>
          <cell r="F983">
            <v>15</v>
          </cell>
          <cell r="G983">
            <v>2.7</v>
          </cell>
          <cell r="H983">
            <v>708</v>
          </cell>
        </row>
        <row r="984">
          <cell r="B984" t="str">
            <v>Pintura</v>
          </cell>
        </row>
        <row r="985">
          <cell r="B985" t="str">
            <v>Pintura Multi-Purpose Epoxy Haze Gray</v>
          </cell>
          <cell r="C985">
            <v>5.4048797770399749E-4</v>
          </cell>
          <cell r="D985">
            <v>0.85017991380311131</v>
          </cell>
          <cell r="E985" t="str">
            <v>cub</v>
          </cell>
          <cell r="F985">
            <v>5925.0254237288136</v>
          </cell>
          <cell r="G985">
            <v>1066.5</v>
          </cell>
          <cell r="H985">
            <v>6.99</v>
          </cell>
        </row>
        <row r="986">
          <cell r="B986" t="str">
            <v>Pintura High Gloss Urethane Gris Perla</v>
          </cell>
          <cell r="C986">
            <v>2.7024398885199877E-3</v>
          </cell>
          <cell r="D986">
            <v>0.11010794828186669</v>
          </cell>
          <cell r="E986" t="str">
            <v>Gls</v>
          </cell>
          <cell r="F986">
            <v>2154.5508474576272</v>
          </cell>
          <cell r="G986">
            <v>387.82</v>
          </cell>
          <cell r="H986">
            <v>7.63</v>
          </cell>
        </row>
        <row r="987">
          <cell r="B987" t="str">
            <v>Misceláneos</v>
          </cell>
        </row>
        <row r="988">
          <cell r="B988" t="str">
            <v>Electrodo E70XX Universal 1/8''</v>
          </cell>
          <cell r="C988">
            <v>5.3450708342326347E-2</v>
          </cell>
          <cell r="D988">
            <v>0.12252955780732698</v>
          </cell>
          <cell r="E988" t="str">
            <v>Lbs</v>
          </cell>
          <cell r="F988">
            <v>98</v>
          </cell>
          <cell r="G988">
            <v>17.64</v>
          </cell>
          <cell r="H988">
            <v>6.94</v>
          </cell>
        </row>
        <row r="989">
          <cell r="B989" t="str">
            <v>Acetileno 390</v>
          </cell>
          <cell r="C989">
            <v>8.0176062513489521E-2</v>
          </cell>
          <cell r="D989">
            <v>0.12252955780732698</v>
          </cell>
          <cell r="E989" t="str">
            <v>p3</v>
          </cell>
          <cell r="F989">
            <v>9.6525423728813564</v>
          </cell>
          <cell r="G989">
            <v>1.74</v>
          </cell>
          <cell r="H989">
            <v>1.03</v>
          </cell>
        </row>
        <row r="990">
          <cell r="B990" t="str">
            <v>Oxigeno Industrial 220</v>
          </cell>
          <cell r="C990">
            <v>6.4140850010791617E-2</v>
          </cell>
          <cell r="D990">
            <v>9.1348181201568041E-2</v>
          </cell>
          <cell r="E990" t="str">
            <v>p3</v>
          </cell>
          <cell r="F990">
            <v>2.6864406779661016</v>
          </cell>
          <cell r="G990">
            <v>0.48</v>
          </cell>
          <cell r="H990">
            <v>0.22</v>
          </cell>
        </row>
        <row r="991">
          <cell r="B991" t="str">
            <v>Disco p/ esmerilar</v>
          </cell>
          <cell r="C991">
            <v>5.3450708342326347E-3</v>
          </cell>
          <cell r="D991">
            <v>0.8708825963455451</v>
          </cell>
          <cell r="E991" t="str">
            <v>Ud</v>
          </cell>
          <cell r="F991">
            <v>150</v>
          </cell>
          <cell r="G991">
            <v>27</v>
          </cell>
          <cell r="H991">
            <v>1.77</v>
          </cell>
        </row>
        <row r="992">
          <cell r="A992" t="str">
            <v>b)</v>
          </cell>
          <cell r="B992" t="str">
            <v>Fabricación:</v>
          </cell>
        </row>
        <row r="993">
          <cell r="B993" t="str">
            <v>SandBlasting Superficie Metálicas</v>
          </cell>
          <cell r="C993">
            <v>4.0536598327799815E-2</v>
          </cell>
          <cell r="D993">
            <v>0.23345327586874082</v>
          </cell>
          <cell r="E993" t="str">
            <v>m2</v>
          </cell>
          <cell r="F993">
            <v>169.5</v>
          </cell>
          <cell r="G993">
            <v>30.51</v>
          </cell>
          <cell r="H993">
            <v>10</v>
          </cell>
        </row>
        <row r="994">
          <cell r="B994" t="str">
            <v>Fabricación Estructura Metalica - Tilla</v>
          </cell>
          <cell r="C994">
            <v>2.6725354171163174E-2</v>
          </cell>
          <cell r="D994">
            <v>0.12252955780732698</v>
          </cell>
          <cell r="E994" t="str">
            <v>ton</v>
          </cell>
          <cell r="F994">
            <v>20000</v>
          </cell>
          <cell r="G994">
            <v>3600</v>
          </cell>
          <cell r="H994">
            <v>708</v>
          </cell>
        </row>
        <row r="995">
          <cell r="B995" t="str">
            <v>Fabricación Estructura Metalica - Placa</v>
          </cell>
          <cell r="C995">
            <v>6.6983814523184609E-2</v>
          </cell>
          <cell r="D995">
            <v>2.4163265306117283E-4</v>
          </cell>
          <cell r="E995" t="str">
            <v>ton</v>
          </cell>
          <cell r="F995">
            <v>22000</v>
          </cell>
          <cell r="G995">
            <v>3960</v>
          </cell>
          <cell r="H995">
            <v>1739.32</v>
          </cell>
        </row>
        <row r="996">
          <cell r="A996" t="str">
            <v>c)</v>
          </cell>
          <cell r="B996" t="str">
            <v>Operación Instalación:</v>
          </cell>
        </row>
        <row r="997">
          <cell r="B997" t="str">
            <v>Izaje:</v>
          </cell>
        </row>
        <row r="998">
          <cell r="B998" t="str">
            <v>MO-1001-9 [MAM] Maestro de Carpintería Metálica</v>
          </cell>
          <cell r="C998">
            <v>1</v>
          </cell>
          <cell r="D998">
            <v>0</v>
          </cell>
          <cell r="E998" t="str">
            <v>Día</v>
          </cell>
          <cell r="F998">
            <v>2022.3529411764707</v>
          </cell>
          <cell r="G998">
            <v>364.02</v>
          </cell>
          <cell r="H998">
            <v>2386.37</v>
          </cell>
        </row>
        <row r="999">
          <cell r="B999" t="str">
            <v>Tornillería:</v>
          </cell>
        </row>
        <row r="1000">
          <cell r="B1000" t="str">
            <v>MO-1001-13 [AEM] Armadores Estructuras Metálica</v>
          </cell>
          <cell r="C1000">
            <v>1</v>
          </cell>
          <cell r="D1000">
            <v>0</v>
          </cell>
          <cell r="E1000" t="str">
            <v>Día</v>
          </cell>
          <cell r="F1000">
            <v>1124.7393665158368</v>
          </cell>
          <cell r="G1000">
            <v>202.45</v>
          </cell>
          <cell r="H1000">
            <v>1327.19</v>
          </cell>
        </row>
        <row r="1001">
          <cell r="B1001" t="str">
            <v>MO-1001-14 [AyEM] Ayudante Estructuras Metálica</v>
          </cell>
          <cell r="C1001">
            <v>1</v>
          </cell>
          <cell r="D1001">
            <v>0</v>
          </cell>
          <cell r="E1001" t="str">
            <v>Día</v>
          </cell>
          <cell r="F1001">
            <v>866.50045248868685</v>
          </cell>
          <cell r="G1001">
            <v>155.97</v>
          </cell>
          <cell r="H1001">
            <v>1022.47</v>
          </cell>
        </row>
        <row r="1002">
          <cell r="B1002" t="str">
            <v>Pintura:</v>
          </cell>
        </row>
        <row r="1003">
          <cell r="B1003" t="str">
            <v>MO-1001-12 [PEM] Pintor Estructura Metálica</v>
          </cell>
          <cell r="C1003">
            <v>1</v>
          </cell>
          <cell r="D1003">
            <v>0</v>
          </cell>
          <cell r="E1003" t="str">
            <v>Día</v>
          </cell>
          <cell r="F1003">
            <v>737.38099547511399</v>
          </cell>
          <cell r="G1003">
            <v>132.72999999999999</v>
          </cell>
          <cell r="H1003">
            <v>870.11</v>
          </cell>
        </row>
        <row r="1004">
          <cell r="B1004" t="str">
            <v>Servicios, Herramientas y Equipos</v>
          </cell>
        </row>
        <row r="1005">
          <cell r="B1005" t="str">
            <v>Pistola Neumática P/ Tornilleria</v>
          </cell>
          <cell r="C1005">
            <v>8</v>
          </cell>
          <cell r="D1005">
            <v>0</v>
          </cell>
          <cell r="E1005" t="str">
            <v>Hr</v>
          </cell>
          <cell r="F1005">
            <v>74.152542372881356</v>
          </cell>
          <cell r="G1005">
            <v>13.35</v>
          </cell>
          <cell r="H1005">
            <v>700.02</v>
          </cell>
        </row>
        <row r="1006">
          <cell r="B1006" t="str">
            <v>Compresor p/ Pintura</v>
          </cell>
          <cell r="C1006">
            <v>8</v>
          </cell>
          <cell r="D1006">
            <v>0</v>
          </cell>
          <cell r="E1006" t="str">
            <v>Hr</v>
          </cell>
          <cell r="F1006">
            <v>63.56</v>
          </cell>
          <cell r="G1006">
            <v>11.44</v>
          </cell>
          <cell r="H1006">
            <v>600</v>
          </cell>
        </row>
        <row r="1007">
          <cell r="A1007">
            <v>64.833333333333329</v>
          </cell>
          <cell r="B1007" t="str">
            <v>Correas en  Perfil Z8'' x 20' HN</v>
          </cell>
          <cell r="C1007">
            <v>10</v>
          </cell>
          <cell r="E1007" t="str">
            <v>Ud</v>
          </cell>
          <cell r="G1007">
            <v>284.81957599999998</v>
          </cell>
          <cell r="H1007">
            <v>99.625683698580374</v>
          </cell>
          <cell r="I1007">
            <v>2007.13</v>
          </cell>
        </row>
        <row r="1009">
          <cell r="A1009">
            <v>65.833333333333329</v>
          </cell>
          <cell r="B1009" t="str">
            <v>Análisis de Precio Unitario de 1.00 Sem de Izaje de Estructuras Metalicas:</v>
          </cell>
        </row>
        <row r="1010">
          <cell r="B1010" t="str">
            <v>Materiales</v>
          </cell>
        </row>
        <row r="1011">
          <cell r="B1011" t="str">
            <v>Mano de Obra</v>
          </cell>
        </row>
        <row r="1012">
          <cell r="B1012" t="str">
            <v>Izaje</v>
          </cell>
        </row>
        <row r="1013">
          <cell r="B1013" t="str">
            <v>Grúa de 40 Tonelada</v>
          </cell>
          <cell r="C1013">
            <v>0</v>
          </cell>
          <cell r="D1013">
            <v>0</v>
          </cell>
          <cell r="E1013" t="str">
            <v>hr</v>
          </cell>
          <cell r="F1013">
            <v>5750</v>
          </cell>
          <cell r="G1013">
            <v>1035</v>
          </cell>
          <cell r="H1013">
            <v>0</v>
          </cell>
        </row>
        <row r="1014">
          <cell r="B1014" t="str">
            <v>Grúa de 80 Tonelada</v>
          </cell>
          <cell r="C1014">
            <v>0</v>
          </cell>
          <cell r="D1014">
            <v>0</v>
          </cell>
          <cell r="E1014" t="str">
            <v>hr</v>
          </cell>
          <cell r="F1014">
            <v>7500</v>
          </cell>
          <cell r="G1014">
            <v>1350</v>
          </cell>
          <cell r="H1014">
            <v>0</v>
          </cell>
        </row>
        <row r="1015">
          <cell r="B1015" t="str">
            <v>Grúa de 20 Tonelada</v>
          </cell>
          <cell r="C1015">
            <v>0</v>
          </cell>
          <cell r="D1015">
            <v>0</v>
          </cell>
          <cell r="E1015" t="str">
            <v>hr</v>
          </cell>
          <cell r="F1015">
            <v>3177.9661016949153</v>
          </cell>
          <cell r="G1015">
            <v>572.03</v>
          </cell>
          <cell r="H1015">
            <v>0</v>
          </cell>
        </row>
        <row r="1016">
          <cell r="B1016" t="str">
            <v>Operadores</v>
          </cell>
        </row>
        <row r="1017">
          <cell r="B1017" t="str">
            <v>MO-1001-10 [OPE] Operador de Equipo Pesado (GRÚA)</v>
          </cell>
          <cell r="C1017">
            <v>0</v>
          </cell>
          <cell r="D1017">
            <v>0</v>
          </cell>
          <cell r="E1017" t="str">
            <v>Día</v>
          </cell>
          <cell r="F1017">
            <v>1605.4371040723984</v>
          </cell>
          <cell r="G1017">
            <v>288.98</v>
          </cell>
          <cell r="H1017">
            <v>0</v>
          </cell>
        </row>
        <row r="1018">
          <cell r="B1018" t="str">
            <v>MO-1001-11 [SEM] Soldadores - Estructura Metálica</v>
          </cell>
          <cell r="C1018">
            <v>6</v>
          </cell>
          <cell r="D1018">
            <v>0</v>
          </cell>
          <cell r="E1018" t="str">
            <v>Día</v>
          </cell>
          <cell r="F1018">
            <v>1283.4162895927611</v>
          </cell>
          <cell r="G1018">
            <v>231.01</v>
          </cell>
          <cell r="H1018">
            <v>9086.56</v>
          </cell>
        </row>
        <row r="1019">
          <cell r="B1019" t="str">
            <v>MO-1001-13 [AEM] Armadores Estructuras Metálica</v>
          </cell>
          <cell r="C1019">
            <v>12</v>
          </cell>
          <cell r="D1019">
            <v>0</v>
          </cell>
          <cell r="E1019" t="str">
            <v>Día</v>
          </cell>
          <cell r="F1019">
            <v>1124.7393665158368</v>
          </cell>
          <cell r="G1019">
            <v>202.45</v>
          </cell>
          <cell r="H1019">
            <v>15926.27</v>
          </cell>
        </row>
        <row r="1020">
          <cell r="B1020" t="str">
            <v>MO-1001-14 [AyEM] Ayudante Estructuras Metálica</v>
          </cell>
          <cell r="C1020">
            <v>5</v>
          </cell>
          <cell r="D1020">
            <v>0</v>
          </cell>
          <cell r="E1020" t="str">
            <v>Día</v>
          </cell>
          <cell r="F1020">
            <v>866.50045248868685</v>
          </cell>
          <cell r="G1020">
            <v>155.97</v>
          </cell>
          <cell r="H1020">
            <v>5112.3500000000004</v>
          </cell>
        </row>
        <row r="1021">
          <cell r="B1021" t="str">
            <v>Servicios, Herramientas y Equipos</v>
          </cell>
        </row>
        <row r="1022">
          <cell r="B1022" t="str">
            <v>Andamios</v>
          </cell>
          <cell r="C1022">
            <v>40</v>
          </cell>
          <cell r="D1022">
            <v>0</v>
          </cell>
          <cell r="E1022" t="str">
            <v>Hr</v>
          </cell>
          <cell r="F1022">
            <v>38</v>
          </cell>
          <cell r="G1022">
            <v>6.84</v>
          </cell>
          <cell r="H1022">
            <v>1793.6</v>
          </cell>
        </row>
        <row r="1023">
          <cell r="B1023" t="str">
            <v>Pistola Neumática P/ Tornilleria</v>
          </cell>
          <cell r="C1023">
            <v>40</v>
          </cell>
          <cell r="D1023">
            <v>0</v>
          </cell>
          <cell r="E1023" t="str">
            <v>Hr</v>
          </cell>
          <cell r="F1023">
            <v>74.152542372881356</v>
          </cell>
          <cell r="G1023">
            <v>13.35</v>
          </cell>
          <cell r="H1023">
            <v>3500.1</v>
          </cell>
        </row>
        <row r="1024">
          <cell r="A1024">
            <v>65.833333333333329</v>
          </cell>
          <cell r="B1024" t="str">
            <v>Izaje de Estructuras Metalicas</v>
          </cell>
          <cell r="C1024">
            <v>1</v>
          </cell>
          <cell r="E1024" t="str">
            <v>Sem</v>
          </cell>
          <cell r="I1024">
            <v>35418.879999999997</v>
          </cell>
        </row>
        <row r="1027">
          <cell r="A1027">
            <v>66.833333333333329</v>
          </cell>
          <cell r="B1027" t="str">
            <v>Análisis de Precio Unitario de 39.00 Ud de Combinación Especial:</v>
          </cell>
        </row>
        <row r="1028">
          <cell r="B1028" t="str">
            <v>Servicios, Herramientas y Equipos</v>
          </cell>
        </row>
        <row r="1029">
          <cell r="B1029" t="str">
            <v>Viga Principal W6X9 de 2.72 m + Placa Base Plate 1/2 '' + Esparragos y Pernos: Perno ø 3/4'' x 12'' F1554 A36 (4)ud ( incluye Frabricación &amp; Pintura de Taller)</v>
          </cell>
          <cell r="C1029">
            <v>13</v>
          </cell>
          <cell r="D1029">
            <v>7.6923076923076927E-2</v>
          </cell>
          <cell r="E1029" t="str">
            <v>Ud</v>
          </cell>
          <cell r="F1029">
            <v>0</v>
          </cell>
          <cell r="G1029">
            <v>0</v>
          </cell>
          <cell r="H1029">
            <v>0</v>
          </cell>
        </row>
        <row r="1030">
          <cell r="B1030" t="str">
            <v>Viga Principal W6X9 de 2.72 m + Placa Base Plate 1/2 '' + Esparragos y Pernos: Perno ø 3/4'' x 12'' F1554 A36 (4)ud ( incluye Frabricación &amp; Pintura de Taller)</v>
          </cell>
          <cell r="C1030">
            <v>13</v>
          </cell>
          <cell r="D1030">
            <v>7.6923076923076927E-2</v>
          </cell>
          <cell r="E1030" t="str">
            <v>Ud</v>
          </cell>
          <cell r="F1030">
            <v>0</v>
          </cell>
          <cell r="G1030">
            <v>0</v>
          </cell>
          <cell r="H1030">
            <v>0</v>
          </cell>
        </row>
        <row r="1031">
          <cell r="A1031">
            <v>66.833333333333329</v>
          </cell>
          <cell r="B1031" t="str">
            <v>Combinación Especial</v>
          </cell>
          <cell r="C1031">
            <v>39</v>
          </cell>
          <cell r="E1031" t="str">
            <v>Ud</v>
          </cell>
          <cell r="I1031">
            <v>0</v>
          </cell>
        </row>
        <row r="1033">
          <cell r="A1033">
            <v>67.833333333333329</v>
          </cell>
          <cell r="B1033" t="str">
            <v>Análisis de Precio Unitario de 112.00 m2 de Estructura de Fachada HSS8X8X3/8 + HSS4X4X1/4 de 5.00 m + Plate 3/8 '' + Plate 3/8 '' ( incluye Frabricación &amp; Pintura de Taller):</v>
          </cell>
          <cell r="H1033" t="str">
            <v>Terminal</v>
          </cell>
        </row>
        <row r="1034">
          <cell r="B1034" t="str">
            <v>Materiales</v>
          </cell>
        </row>
        <row r="1035">
          <cell r="A1035" t="str">
            <v>lbm</v>
          </cell>
          <cell r="B1035" t="str">
            <v>Estructura de Fachada</v>
          </cell>
          <cell r="C1035">
            <v>5</v>
          </cell>
          <cell r="D1035" t="str">
            <v>m</v>
          </cell>
          <cell r="I1035" t="str">
            <v>perimeter</v>
          </cell>
        </row>
        <row r="1036">
          <cell r="A1036">
            <v>37.614126502748881</v>
          </cell>
          <cell r="B1036" t="str">
            <v>HSS8X8X3/8</v>
          </cell>
          <cell r="C1036">
            <v>0</v>
          </cell>
          <cell r="D1036">
            <v>0</v>
          </cell>
          <cell r="E1036" t="str">
            <v>pl</v>
          </cell>
          <cell r="F1036">
            <v>1015.5814155742198</v>
          </cell>
          <cell r="G1036">
            <v>182.8</v>
          </cell>
          <cell r="H1036">
            <v>0</v>
          </cell>
          <cell r="I1036">
            <v>2.6666666666666665</v>
          </cell>
        </row>
        <row r="1037">
          <cell r="A1037">
            <v>12.180793525340155</v>
          </cell>
          <cell r="B1037" t="str">
            <v>HSS4X4X1/4</v>
          </cell>
          <cell r="C1037">
            <v>0</v>
          </cell>
          <cell r="D1037">
            <v>0</v>
          </cell>
          <cell r="E1037" t="str">
            <v>pl</v>
          </cell>
          <cell r="F1037">
            <v>328.8814251841842</v>
          </cell>
          <cell r="G1037">
            <v>59.2</v>
          </cell>
          <cell r="H1037">
            <v>0</v>
          </cell>
          <cell r="I1037">
            <v>1.3333333333333333</v>
          </cell>
        </row>
        <row r="1038">
          <cell r="A1038" t="str">
            <v>lbm</v>
          </cell>
          <cell r="B1038" t="str">
            <v>Viga</v>
          </cell>
          <cell r="C1038">
            <v>22.4</v>
          </cell>
          <cell r="D1038" t="str">
            <v>m</v>
          </cell>
          <cell r="I1038" t="str">
            <v>perimeter</v>
          </cell>
        </row>
        <row r="1039">
          <cell r="A1039">
            <v>37.614126502748881</v>
          </cell>
          <cell r="B1039" t="str">
            <v>HSS8X8X3/8</v>
          </cell>
          <cell r="C1039">
            <v>0</v>
          </cell>
          <cell r="D1039">
            <v>0</v>
          </cell>
          <cell r="E1039" t="str">
            <v>pl</v>
          </cell>
          <cell r="F1039">
            <v>1015.5814155742198</v>
          </cell>
          <cell r="G1039">
            <v>182.8</v>
          </cell>
          <cell r="H1039">
            <v>0</v>
          </cell>
          <cell r="I1039">
            <v>2.6666666666666665</v>
          </cell>
        </row>
        <row r="1040">
          <cell r="A1040" t="str">
            <v>lbm</v>
          </cell>
          <cell r="B1040" t="str">
            <v>Riostra</v>
          </cell>
          <cell r="C1040">
            <v>5.3851648071345037</v>
          </cell>
          <cell r="D1040" t="str">
            <v>m</v>
          </cell>
          <cell r="I1040" t="str">
            <v>perimeter</v>
          </cell>
        </row>
        <row r="1041">
          <cell r="A1041">
            <v>12.180793525340155</v>
          </cell>
          <cell r="B1041" t="str">
            <v>HSS4X4X1/4</v>
          </cell>
          <cell r="C1041">
            <v>0</v>
          </cell>
          <cell r="D1041">
            <v>0</v>
          </cell>
          <cell r="E1041" t="str">
            <v>pl</v>
          </cell>
          <cell r="F1041">
            <v>328.8814251841842</v>
          </cell>
          <cell r="G1041">
            <v>59.2</v>
          </cell>
          <cell r="H1041">
            <v>0</v>
          </cell>
          <cell r="I1041">
            <v>1.3333333333333333</v>
          </cell>
        </row>
        <row r="1042">
          <cell r="A1042" t="str">
            <v>lbm</v>
          </cell>
          <cell r="B1042" t="str">
            <v>Riostra</v>
          </cell>
          <cell r="C1042">
            <v>6.2801273872430325</v>
          </cell>
          <cell r="D1042" t="str">
            <v>m</v>
          </cell>
          <cell r="I1042" t="str">
            <v>perimeter</v>
          </cell>
        </row>
        <row r="1043">
          <cell r="A1043">
            <v>12.180793525340155</v>
          </cell>
          <cell r="B1043" t="str">
            <v>HSS4X4X1/4</v>
          </cell>
          <cell r="C1043">
            <v>0</v>
          </cell>
          <cell r="D1043">
            <v>0</v>
          </cell>
          <cell r="E1043" t="str">
            <v>pl</v>
          </cell>
          <cell r="F1043">
            <v>328.8814251841842</v>
          </cell>
          <cell r="G1043">
            <v>59.2</v>
          </cell>
          <cell r="H1043">
            <v>0</v>
          </cell>
          <cell r="I1043">
            <v>1.3333333333333333</v>
          </cell>
        </row>
        <row r="1044">
          <cell r="A1044" t="str">
            <v>lbm</v>
          </cell>
          <cell r="B1044" t="str">
            <v>Riostra</v>
          </cell>
          <cell r="C1044">
            <v>5.2497618993626753</v>
          </cell>
          <cell r="D1044" t="str">
            <v>m</v>
          </cell>
          <cell r="I1044" t="str">
            <v>perimeter</v>
          </cell>
        </row>
        <row r="1045">
          <cell r="A1045">
            <v>12.180793525340155</v>
          </cell>
          <cell r="B1045" t="str">
            <v>HSS4X4X1/4</v>
          </cell>
          <cell r="C1045">
            <v>0</v>
          </cell>
          <cell r="D1045">
            <v>0</v>
          </cell>
          <cell r="E1045" t="str">
            <v>pl</v>
          </cell>
          <cell r="F1045">
            <v>328.8814251841842</v>
          </cell>
          <cell r="G1045">
            <v>59.2</v>
          </cell>
          <cell r="H1045">
            <v>0</v>
          </cell>
          <cell r="I1045">
            <v>1.3333333333333333</v>
          </cell>
        </row>
        <row r="1046">
          <cell r="B1046" t="str">
            <v>Conexión  Plate</v>
          </cell>
        </row>
        <row r="1047">
          <cell r="A1047">
            <v>15.3125</v>
          </cell>
          <cell r="B1047" t="str">
            <v>Plate 3/8 ''</v>
          </cell>
          <cell r="C1047">
            <v>12.083333333333334</v>
          </cell>
          <cell r="D1047">
            <v>1.3793103448276548E-3</v>
          </cell>
          <cell r="E1047" t="str">
            <v>p2</v>
          </cell>
          <cell r="F1047">
            <v>413.4375</v>
          </cell>
          <cell r="G1047">
            <v>74.42</v>
          </cell>
          <cell r="H1047">
            <v>5903.08</v>
          </cell>
          <cell r="I1047">
            <v>2</v>
          </cell>
        </row>
        <row r="1048">
          <cell r="A1048">
            <v>15.3125</v>
          </cell>
          <cell r="B1048" t="str">
            <v>Plate 3/8 ''</v>
          </cell>
          <cell r="C1048">
            <v>5.5555555555555554</v>
          </cell>
          <cell r="D1048">
            <v>8.000000000000132E-3</v>
          </cell>
          <cell r="E1048" t="str">
            <v>p2</v>
          </cell>
          <cell r="F1048">
            <v>413.4375</v>
          </cell>
          <cell r="G1048">
            <v>74.42</v>
          </cell>
          <cell r="H1048">
            <v>2732</v>
          </cell>
          <cell r="I1048">
            <v>2</v>
          </cell>
        </row>
        <row r="1049">
          <cell r="A1049">
            <v>15.3125</v>
          </cell>
          <cell r="B1049" t="str">
            <v>Plate 3/8 ''</v>
          </cell>
          <cell r="C1049">
            <v>0.88888888888888884</v>
          </cell>
          <cell r="D1049">
            <v>1.250000000000008E-2</v>
          </cell>
          <cell r="E1049" t="str">
            <v>p2</v>
          </cell>
          <cell r="F1049">
            <v>413.4375</v>
          </cell>
          <cell r="G1049">
            <v>74.42</v>
          </cell>
          <cell r="H1049">
            <v>439.07</v>
          </cell>
          <cell r="I1049">
            <v>2</v>
          </cell>
        </row>
        <row r="1050">
          <cell r="A1050">
            <v>15.3125</v>
          </cell>
          <cell r="B1050" t="str">
            <v>Plate 3/8 ''</v>
          </cell>
          <cell r="C1050">
            <v>6.25</v>
          </cell>
          <cell r="D1050">
            <v>8.0000000000001129E-3</v>
          </cell>
          <cell r="E1050" t="str">
            <v>p2</v>
          </cell>
          <cell r="F1050">
            <v>413.4375</v>
          </cell>
          <cell r="G1050">
            <v>74.42</v>
          </cell>
          <cell r="H1050">
            <v>3073.5</v>
          </cell>
          <cell r="I1050">
            <v>2</v>
          </cell>
        </row>
        <row r="1051">
          <cell r="B1051" t="str">
            <v>Casquillos</v>
          </cell>
        </row>
        <row r="1052">
          <cell r="A1052">
            <v>15.3125</v>
          </cell>
          <cell r="B1052" t="str">
            <v>Plate 3/8 ''</v>
          </cell>
          <cell r="C1052">
            <v>17.5</v>
          </cell>
          <cell r="D1052">
            <v>0</v>
          </cell>
          <cell r="E1052" t="str">
            <v>p2</v>
          </cell>
          <cell r="F1052">
            <v>413.4375</v>
          </cell>
          <cell r="G1052">
            <v>74.42</v>
          </cell>
          <cell r="H1052">
            <v>8537.51</v>
          </cell>
          <cell r="I1052">
            <v>2</v>
          </cell>
        </row>
        <row r="1053">
          <cell r="A1053">
            <v>0</v>
          </cell>
          <cell r="B1053" t="str">
            <v>Tornillo Autotaladrante 1 1/4" x 12</v>
          </cell>
          <cell r="C1053">
            <v>240</v>
          </cell>
          <cell r="D1053">
            <v>0</v>
          </cell>
          <cell r="E1053" t="str">
            <v>ud</v>
          </cell>
          <cell r="F1053">
            <v>2.77</v>
          </cell>
          <cell r="G1053">
            <v>0.5</v>
          </cell>
          <cell r="H1053">
            <v>784.8</v>
          </cell>
          <cell r="I1053">
            <v>0</v>
          </cell>
        </row>
        <row r="1054">
          <cell r="B1054" t="str">
            <v>Correa</v>
          </cell>
          <cell r="C1054">
            <v>22.4</v>
          </cell>
        </row>
        <row r="1055">
          <cell r="A1055">
            <v>4.8</v>
          </cell>
          <cell r="B1055" t="str">
            <v>C12x3/32</v>
          </cell>
          <cell r="C1055">
            <v>0</v>
          </cell>
          <cell r="D1055">
            <v>0</v>
          </cell>
          <cell r="E1055" t="str">
            <v>pl</v>
          </cell>
          <cell r="F1055">
            <v>121.875</v>
          </cell>
          <cell r="G1055">
            <v>21.94</v>
          </cell>
          <cell r="H1055">
            <v>0</v>
          </cell>
          <cell r="I1055">
            <v>0.20833333333333334</v>
          </cell>
        </row>
        <row r="1056">
          <cell r="B1056" t="str">
            <v>Conexión  Plate</v>
          </cell>
          <cell r="C1056">
            <v>22.4</v>
          </cell>
        </row>
        <row r="1057">
          <cell r="A1057">
            <v>0</v>
          </cell>
          <cell r="B1057" t="str">
            <v>Conexión Shear plate Viga + Fachada [ HSS8 @ W24 ]</v>
          </cell>
          <cell r="C1057">
            <v>8</v>
          </cell>
          <cell r="D1057">
            <v>0</v>
          </cell>
          <cell r="E1057" t="str">
            <v>Ud</v>
          </cell>
          <cell r="F1057">
            <v>5369.04</v>
          </cell>
          <cell r="G1057">
            <v>0</v>
          </cell>
          <cell r="H1057">
            <v>42952.32</v>
          </cell>
          <cell r="I1057">
            <v>0</v>
          </cell>
        </row>
        <row r="1058">
          <cell r="A1058">
            <v>0</v>
          </cell>
          <cell r="B1058" t="str">
            <v>Conexión Shear plate Viga + Fachada [ HSS4 @ W24 ]</v>
          </cell>
          <cell r="C1058">
            <v>6</v>
          </cell>
          <cell r="D1058">
            <v>0</v>
          </cell>
          <cell r="E1058" t="str">
            <v>Ud</v>
          </cell>
          <cell r="F1058">
            <v>5369.04</v>
          </cell>
          <cell r="G1058">
            <v>0</v>
          </cell>
          <cell r="H1058">
            <v>32214.240000000002</v>
          </cell>
          <cell r="I1058">
            <v>0</v>
          </cell>
        </row>
        <row r="1059">
          <cell r="B1059" t="str">
            <v>Casquillos</v>
          </cell>
        </row>
        <row r="1060">
          <cell r="A1060">
            <v>15.3125</v>
          </cell>
          <cell r="B1060" t="str">
            <v>Plate 3/8 ''</v>
          </cell>
          <cell r="C1060">
            <v>17.5</v>
          </cell>
          <cell r="D1060">
            <v>0</v>
          </cell>
          <cell r="E1060" t="str">
            <v>p2</v>
          </cell>
          <cell r="F1060">
            <v>413.4375</v>
          </cell>
          <cell r="G1060">
            <v>74.42</v>
          </cell>
          <cell r="H1060">
            <v>8537.51</v>
          </cell>
          <cell r="I1060">
            <v>2</v>
          </cell>
        </row>
        <row r="1061">
          <cell r="A1061">
            <v>0</v>
          </cell>
          <cell r="B1061" t="str">
            <v>Tornillo Autotaladrante 1 1/4" x 12</v>
          </cell>
          <cell r="C1061">
            <v>240</v>
          </cell>
          <cell r="D1061">
            <v>0</v>
          </cell>
          <cell r="E1061" t="str">
            <v>ud</v>
          </cell>
          <cell r="F1061">
            <v>2.77</v>
          </cell>
          <cell r="G1061">
            <v>0.5</v>
          </cell>
          <cell r="H1061">
            <v>784.8</v>
          </cell>
          <cell r="I1061">
            <v>0</v>
          </cell>
        </row>
        <row r="1062">
          <cell r="B1062" t="str">
            <v>Cubierta</v>
          </cell>
        </row>
        <row r="1063">
          <cell r="A1063">
            <v>0</v>
          </cell>
          <cell r="B1063" t="str">
            <v>STANDING SEAM NATURAL</v>
          </cell>
          <cell r="C1063">
            <v>112</v>
          </cell>
          <cell r="D1063">
            <v>0</v>
          </cell>
          <cell r="E1063" t="str">
            <v>m2</v>
          </cell>
          <cell r="F1063">
            <v>750</v>
          </cell>
          <cell r="G1063">
            <v>135</v>
          </cell>
          <cell r="H1063">
            <v>99120</v>
          </cell>
          <cell r="I1063">
            <v>0</v>
          </cell>
        </row>
        <row r="1064">
          <cell r="A1064">
            <v>0</v>
          </cell>
          <cell r="B1064" t="str">
            <v>Tornillo Autotaladrante 1 1/2" x 10</v>
          </cell>
          <cell r="C1064">
            <v>380</v>
          </cell>
          <cell r="D1064">
            <v>0</v>
          </cell>
          <cell r="E1064" t="str">
            <v>ud</v>
          </cell>
          <cell r="F1064">
            <v>2.2400000000000002</v>
          </cell>
          <cell r="G1064">
            <v>0.4</v>
          </cell>
          <cell r="H1064">
            <v>1003.2</v>
          </cell>
          <cell r="I1064">
            <v>0</v>
          </cell>
        </row>
        <row r="1065">
          <cell r="B1065" t="str">
            <v>Mano de Obra</v>
          </cell>
        </row>
        <row r="1066">
          <cell r="B1066" t="str">
            <v>Frabricación</v>
          </cell>
        </row>
        <row r="1067">
          <cell r="B1067" t="str">
            <v>SandBlasting Superficie Metálicas</v>
          </cell>
          <cell r="C1067">
            <v>7.85546816</v>
          </cell>
          <cell r="D1067">
            <v>5.7690259927172655E-4</v>
          </cell>
          <cell r="E1067" t="str">
            <v>m2</v>
          </cell>
          <cell r="F1067">
            <v>169.5</v>
          </cell>
          <cell r="G1067">
            <v>30.51</v>
          </cell>
          <cell r="H1067">
            <v>1572.08</v>
          </cell>
        </row>
        <row r="1068">
          <cell r="B1068" t="str">
            <v>Fabricación Estructura Metalica - Columna</v>
          </cell>
          <cell r="C1068">
            <v>0</v>
          </cell>
          <cell r="D1068">
            <v>0</v>
          </cell>
          <cell r="E1068" t="str">
            <v>ton</v>
          </cell>
          <cell r="F1068">
            <v>11999.999999999998</v>
          </cell>
          <cell r="G1068">
            <v>2160</v>
          </cell>
          <cell r="H1068">
            <v>0</v>
          </cell>
        </row>
        <row r="1069">
          <cell r="B1069" t="str">
            <v>Fabricación Estructura Metalica - Viga</v>
          </cell>
          <cell r="C1069">
            <v>0.13398437499999993</v>
          </cell>
          <cell r="D1069">
            <v>4.4897959183674091E-2</v>
          </cell>
          <cell r="E1069" t="str">
            <v>ton</v>
          </cell>
          <cell r="F1069">
            <v>11999.999999999998</v>
          </cell>
          <cell r="G1069">
            <v>2160</v>
          </cell>
          <cell r="H1069">
            <v>1982.4</v>
          </cell>
        </row>
        <row r="1070">
          <cell r="B1070" t="str">
            <v>Fabricación Estructura Metalica - Placa</v>
          </cell>
          <cell r="C1070">
            <v>0.18970486111111112</v>
          </cell>
          <cell r="D1070">
            <v>1.5557792623775472E-3</v>
          </cell>
          <cell r="E1070" t="str">
            <v>ton</v>
          </cell>
          <cell r="F1070">
            <v>22000</v>
          </cell>
          <cell r="G1070">
            <v>3960</v>
          </cell>
          <cell r="H1070">
            <v>4932.3999999999996</v>
          </cell>
        </row>
        <row r="1071">
          <cell r="B1071" t="str">
            <v>Pintura de Taller</v>
          </cell>
        </row>
        <row r="1072">
          <cell r="B1072" t="str">
            <v>MO-1001-13 [AEM] Armadores Estructuras Metálica</v>
          </cell>
          <cell r="C1072">
            <v>2</v>
          </cell>
          <cell r="D1072">
            <v>0</v>
          </cell>
          <cell r="E1072" t="str">
            <v>Día</v>
          </cell>
          <cell r="F1072">
            <v>1124.7393665158368</v>
          </cell>
          <cell r="G1072">
            <v>202.45</v>
          </cell>
          <cell r="H1072">
            <v>2654.38</v>
          </cell>
        </row>
        <row r="1073">
          <cell r="B1073" t="str">
            <v>MO-1001-11 [SEM] Soldadores - Estructura Metálica</v>
          </cell>
          <cell r="C1073">
            <v>7</v>
          </cell>
          <cell r="D1073">
            <v>0</v>
          </cell>
          <cell r="E1073" t="str">
            <v>Día</v>
          </cell>
          <cell r="F1073">
            <v>1283.4162895927611</v>
          </cell>
          <cell r="G1073">
            <v>231.01</v>
          </cell>
          <cell r="H1073">
            <v>10600.98</v>
          </cell>
        </row>
        <row r="1074">
          <cell r="B1074" t="str">
            <v>MO-1001-12 [PEM] Pintor Estructura Metálica</v>
          </cell>
          <cell r="C1074">
            <v>3</v>
          </cell>
          <cell r="D1074">
            <v>0</v>
          </cell>
          <cell r="E1074" t="str">
            <v>Día</v>
          </cell>
          <cell r="F1074">
            <v>737.38099547511399</v>
          </cell>
          <cell r="G1074">
            <v>132.72999999999999</v>
          </cell>
          <cell r="H1074">
            <v>2610.33</v>
          </cell>
        </row>
        <row r="1075">
          <cell r="B1075" t="str">
            <v>MO-1001-14 [AyEM] Ayudante Estructuras Metálica</v>
          </cell>
          <cell r="C1075">
            <v>3</v>
          </cell>
          <cell r="D1075">
            <v>0</v>
          </cell>
          <cell r="E1075" t="str">
            <v>Día</v>
          </cell>
          <cell r="F1075">
            <v>866.50045248868685</v>
          </cell>
          <cell r="G1075">
            <v>155.97</v>
          </cell>
          <cell r="H1075">
            <v>3067.41</v>
          </cell>
        </row>
        <row r="1076">
          <cell r="B1076" t="str">
            <v>Servicios, Herramientas y Equipos</v>
          </cell>
        </row>
        <row r="1077">
          <cell r="B1077" t="str">
            <v>Compresor p/ Pintura</v>
          </cell>
          <cell r="C1077">
            <v>24</v>
          </cell>
          <cell r="D1077">
            <v>0</v>
          </cell>
          <cell r="E1077" t="str">
            <v>Hr</v>
          </cell>
          <cell r="F1077">
            <v>63.56</v>
          </cell>
          <cell r="G1077">
            <v>11.44</v>
          </cell>
          <cell r="H1077">
            <v>1800</v>
          </cell>
        </row>
        <row r="1078">
          <cell r="A1078">
            <v>67.833333333333329</v>
          </cell>
          <cell r="B1078" t="str">
            <v>Estructura de Fachada HSS8X8X3/8 + HSS4X4X1/4 de 5.00 m + Plate 3/8 '' + Plate 3/8 '' ( incluye Frabricación &amp; Pintura de Taller)</v>
          </cell>
          <cell r="C1078">
            <v>112</v>
          </cell>
          <cell r="E1078" t="str">
            <v>m2</v>
          </cell>
          <cell r="G1078">
            <v>363.46900630212667</v>
          </cell>
          <cell r="I1078">
            <v>2100.91</v>
          </cell>
        </row>
        <row r="1080">
          <cell r="A1080">
            <v>68.833333333333329</v>
          </cell>
          <cell r="B1080" t="str">
            <v>Análisis de Precio Unitario de 6940.25 m2 de Metaldeck [ t = 127 ] mm Primer Nivel - Deck 2" AE 22 + L6x6x3/8 + Conectores C4x 5.4#:</v>
          </cell>
          <cell r="I1080" t="str">
            <v>Caballeria - Cafeteria</v>
          </cell>
        </row>
        <row r="1081">
          <cell r="B1081" t="str">
            <v>Materiales</v>
          </cell>
        </row>
        <row r="1082">
          <cell r="B1082" t="str">
            <v>Hormigones Industriales</v>
          </cell>
        </row>
        <row r="1083">
          <cell r="B1083" t="str">
            <v>Hormigón industrial f'c 210 Kg/cm² @ 28d</v>
          </cell>
          <cell r="C1083">
            <v>881.41174999999998</v>
          </cell>
          <cell r="D1083">
            <v>9.3599841391825444E-6</v>
          </cell>
          <cell r="E1083" t="str">
            <v>m3</v>
          </cell>
          <cell r="F1083">
            <v>4491.5254237288136</v>
          </cell>
          <cell r="G1083">
            <v>808.47</v>
          </cell>
          <cell r="H1083">
            <v>4671521.97</v>
          </cell>
        </row>
        <row r="1084">
          <cell r="B1084" t="str">
            <v>Aceros</v>
          </cell>
        </row>
        <row r="1085">
          <cell r="B1085" t="str">
            <v xml:space="preserve">Acero malla (D2.3 x D2.3, 100 x 100,Rollo 2.40 x 40.00 m., 4.85 qq) </v>
          </cell>
          <cell r="C1085">
            <v>72.294270833333343</v>
          </cell>
          <cell r="D1085">
            <v>1.0086091999460279E-5</v>
          </cell>
          <cell r="E1085" t="str">
            <v xml:space="preserve"> Rollo </v>
          </cell>
          <cell r="F1085">
            <v>8960.1694915254247</v>
          </cell>
          <cell r="G1085">
            <v>1612.83</v>
          </cell>
          <cell r="H1085">
            <v>764375</v>
          </cell>
        </row>
        <row r="1086">
          <cell r="B1086" t="str">
            <v>C4X5.4</v>
          </cell>
          <cell r="C1086">
            <v>2844.375</v>
          </cell>
          <cell r="D1086">
            <v>1.7578554164303719E-6</v>
          </cell>
          <cell r="E1086" t="str">
            <v>pl</v>
          </cell>
          <cell r="F1086">
            <v>145.80000000000001</v>
          </cell>
          <cell r="G1086">
            <v>26.24</v>
          </cell>
          <cell r="H1086">
            <v>489347.14</v>
          </cell>
        </row>
        <row r="1087">
          <cell r="B1087" t="str">
            <v>Metaldeck Cal 22</v>
          </cell>
          <cell r="C1087">
            <v>6940.25</v>
          </cell>
          <cell r="D1087">
            <v>0</v>
          </cell>
          <cell r="E1087" t="str">
            <v>pl</v>
          </cell>
          <cell r="F1087">
            <v>299.91666666666669</v>
          </cell>
          <cell r="G1087">
            <v>53.99</v>
          </cell>
          <cell r="H1087">
            <v>2456200.7400000002</v>
          </cell>
        </row>
        <row r="1088">
          <cell r="B1088" t="str">
            <v>L6X6X3/8</v>
          </cell>
          <cell r="C1088">
            <v>4325.2296587926512</v>
          </cell>
          <cell r="D1088">
            <v>7.8887683702951597E-8</v>
          </cell>
          <cell r="E1088" t="str">
            <v>pl</v>
          </cell>
          <cell r="F1088">
            <v>402.3</v>
          </cell>
          <cell r="G1088">
            <v>72.41</v>
          </cell>
          <cell r="H1088">
            <v>2053229.93</v>
          </cell>
        </row>
        <row r="1089">
          <cell r="B1089" t="str">
            <v>Acero ø3/8''</v>
          </cell>
          <cell r="C1089">
            <v>9.6664566929133855</v>
          </cell>
          <cell r="D1089">
            <v>3.6655697109904621E-4</v>
          </cell>
          <cell r="E1089" t="str">
            <v>QQ</v>
          </cell>
          <cell r="F1089">
            <v>1864.4067796610161</v>
          </cell>
          <cell r="G1089">
            <v>335.59</v>
          </cell>
          <cell r="H1089">
            <v>21273.97</v>
          </cell>
        </row>
        <row r="1090">
          <cell r="B1090" t="str">
            <v>Acero ø1/2''</v>
          </cell>
          <cell r="D1090">
            <v>0</v>
          </cell>
          <cell r="E1090" t="str">
            <v>QQ</v>
          </cell>
          <cell r="F1090">
            <v>1864.4067796610161</v>
          </cell>
          <cell r="G1090">
            <v>335.59</v>
          </cell>
          <cell r="H1090">
            <v>2200</v>
          </cell>
        </row>
        <row r="1091">
          <cell r="B1091" t="str">
            <v>Acero ø3/4''</v>
          </cell>
          <cell r="D1091">
            <v>0</v>
          </cell>
          <cell r="E1091" t="str">
            <v>QQ</v>
          </cell>
          <cell r="F1091">
            <v>1864.4067796610161</v>
          </cell>
          <cell r="G1091">
            <v>335.59</v>
          </cell>
          <cell r="H1091">
            <v>2200</v>
          </cell>
        </row>
        <row r="1092">
          <cell r="B1092" t="str">
            <v>Acero ø1''</v>
          </cell>
          <cell r="D1092">
            <v>0</v>
          </cell>
          <cell r="E1092" t="str">
            <v>QQ</v>
          </cell>
          <cell r="F1092">
            <v>1864.4067796610161</v>
          </cell>
          <cell r="G1092">
            <v>335.59</v>
          </cell>
          <cell r="H1092">
            <v>2200</v>
          </cell>
        </row>
        <row r="1093">
          <cell r="B1093" t="str">
            <v>Misceláneos</v>
          </cell>
        </row>
        <row r="1094">
          <cell r="B1094" t="str">
            <v xml:space="preserve">Alambre No.18 </v>
          </cell>
          <cell r="C1094">
            <v>19.332913385826771</v>
          </cell>
          <cell r="D1094">
            <v>3.6655697109904621E-4</v>
          </cell>
          <cell r="E1094" t="str">
            <v xml:space="preserve"> Lbs </v>
          </cell>
          <cell r="F1094">
            <v>32.203389830508478</v>
          </cell>
          <cell r="G1094">
            <v>5.8</v>
          </cell>
          <cell r="H1094">
            <v>734.99</v>
          </cell>
        </row>
        <row r="1095">
          <cell r="B1095" t="str">
            <v>Mano de Obra</v>
          </cell>
        </row>
        <row r="1096">
          <cell r="B1096" t="str">
            <v>M. O.1077-9 [9] Coloc. acero normal</v>
          </cell>
          <cell r="C1096">
            <v>9.6664566929133855</v>
          </cell>
          <cell r="D1096">
            <v>3.6655697109904621E-4</v>
          </cell>
          <cell r="E1096" t="str">
            <v>qq</v>
          </cell>
          <cell r="F1096">
            <v>321.74313473582782</v>
          </cell>
          <cell r="G1096">
            <v>0</v>
          </cell>
          <cell r="H1096">
            <v>3111.26</v>
          </cell>
        </row>
        <row r="1097">
          <cell r="B1097" t="str">
            <v>M. O.1077-8 [8] Coloc. acero malla electrosoldada</v>
          </cell>
          <cell r="C1097">
            <v>350.62721354166666</v>
          </cell>
          <cell r="D1097">
            <v>7.9470680703494436E-6</v>
          </cell>
          <cell r="E1097" t="str">
            <v>qq</v>
          </cell>
          <cell r="F1097">
            <v>482.36294691224271</v>
          </cell>
          <cell r="G1097">
            <v>0</v>
          </cell>
          <cell r="H1097">
            <v>169130.92</v>
          </cell>
        </row>
        <row r="1098">
          <cell r="B1098" t="str">
            <v>M. O.1014A-1 [1] Vaciado de Hormigón Industrial</v>
          </cell>
          <cell r="C1098">
            <v>881.41174999999998</v>
          </cell>
          <cell r="D1098">
            <v>9.3599841391825444E-6</v>
          </cell>
          <cell r="E1098" t="str">
            <v>m³</v>
          </cell>
          <cell r="F1098">
            <v>491.64407094362468</v>
          </cell>
          <cell r="G1098">
            <v>0</v>
          </cell>
          <cell r="H1098">
            <v>433344.92</v>
          </cell>
        </row>
        <row r="1099">
          <cell r="B1099" t="str">
            <v>Servicios, Herramientas y Equipos</v>
          </cell>
        </row>
        <row r="1100">
          <cell r="B1100" t="str">
            <v>Herramientas Menores Varilleros</v>
          </cell>
          <cell r="C1100">
            <v>11068870.84</v>
          </cell>
          <cell r="D1100">
            <v>0</v>
          </cell>
          <cell r="E1100" t="str">
            <v>%</v>
          </cell>
          <cell r="F1100">
            <v>1.6E-2</v>
          </cell>
          <cell r="G1100">
            <v>0</v>
          </cell>
          <cell r="H1100">
            <v>177101.93</v>
          </cell>
        </row>
        <row r="1101">
          <cell r="A1101">
            <v>68.833333333333329</v>
          </cell>
          <cell r="B1101" t="str">
            <v>Metaldeck [ t = 127 ] mm Primer Nivel - Deck 2" AE 22 + L6x6x3/8 + Conectores C4x 5.4#</v>
          </cell>
          <cell r="C1101">
            <v>6940.25</v>
          </cell>
          <cell r="E1101" t="str">
            <v>m2</v>
          </cell>
          <cell r="G1101">
            <v>229.8316389971543</v>
          </cell>
          <cell r="I1101">
            <v>1620.4</v>
          </cell>
        </row>
      </sheetData>
      <sheetData sheetId="8">
        <row r="1">
          <cell r="A1" t="str">
            <v>Fecha</v>
          </cell>
          <cell r="B1" t="str">
            <v>Proveedor</v>
          </cell>
          <cell r="C1" t="str">
            <v>ID Cotización</v>
          </cell>
          <cell r="D1" t="str">
            <v>Artículo</v>
          </cell>
          <cell r="E1" t="str">
            <v>UD</v>
          </cell>
          <cell r="F1" t="str">
            <v>Costo Unitario</v>
          </cell>
          <cell r="G1">
            <v>0.18</v>
          </cell>
          <cell r="H1" t="str">
            <v>Costo Unitario + ITBIS</v>
          </cell>
        </row>
        <row r="2">
          <cell r="D2" t="str">
            <v>Agregados</v>
          </cell>
        </row>
        <row r="3">
          <cell r="D3" t="str">
            <v xml:space="preserve">Agua Potable </v>
          </cell>
          <cell r="E3" t="str">
            <v xml:space="preserve"> Gls </v>
          </cell>
          <cell r="F3">
            <v>0.44067796610169496</v>
          </cell>
          <cell r="G3">
            <v>7.9322033898305097E-2</v>
          </cell>
          <cell r="H3">
            <v>0.52</v>
          </cell>
        </row>
        <row r="4">
          <cell r="D4" t="str">
            <v xml:space="preserve">Arena Itabo Lavada </v>
          </cell>
          <cell r="E4" t="str">
            <v xml:space="preserve"> m3 </v>
          </cell>
          <cell r="F4">
            <v>805.08474576271192</v>
          </cell>
          <cell r="G4">
            <v>144.91525423728814</v>
          </cell>
          <cell r="H4">
            <v>950</v>
          </cell>
        </row>
        <row r="5">
          <cell r="D5" t="str">
            <v xml:space="preserve">Arena triturada Fina </v>
          </cell>
          <cell r="E5" t="str">
            <v xml:space="preserve"> m3 </v>
          </cell>
          <cell r="F5">
            <v>805.08474576271192</v>
          </cell>
          <cell r="G5">
            <v>144.91525423728814</v>
          </cell>
          <cell r="H5">
            <v>950</v>
          </cell>
        </row>
        <row r="6">
          <cell r="D6" t="str">
            <v xml:space="preserve">Caliche </v>
          </cell>
          <cell r="E6" t="str">
            <v xml:space="preserve"> m3 </v>
          </cell>
          <cell r="F6">
            <v>0</v>
          </cell>
          <cell r="G6">
            <v>0</v>
          </cell>
          <cell r="H6">
            <v>0</v>
          </cell>
        </row>
        <row r="7">
          <cell r="D7" t="str">
            <v xml:space="preserve">Calzos de Hormigón Simple </v>
          </cell>
          <cell r="E7" t="str">
            <v>Ud</v>
          </cell>
          <cell r="F7">
            <v>1.8135593220338986</v>
          </cell>
          <cell r="G7">
            <v>0.32644067796610171</v>
          </cell>
          <cell r="H7">
            <v>2.14</v>
          </cell>
        </row>
        <row r="8">
          <cell r="D8" t="str">
            <v xml:space="preserve">Cemento Blanco </v>
          </cell>
          <cell r="E8" t="str">
            <v xml:space="preserve"> Fdas </v>
          </cell>
          <cell r="F8">
            <v>635.59322033898309</v>
          </cell>
          <cell r="G8">
            <v>114.40677966101696</v>
          </cell>
          <cell r="H8">
            <v>750</v>
          </cell>
        </row>
        <row r="9">
          <cell r="D9" t="str">
            <v xml:space="preserve">Cemento Portland Tipo I </v>
          </cell>
          <cell r="E9" t="str">
            <v xml:space="preserve"> Fdas </v>
          </cell>
          <cell r="F9">
            <v>207.62711864406782</v>
          </cell>
          <cell r="G9">
            <v>37.372881355932208</v>
          </cell>
          <cell r="H9">
            <v>245.00000000000003</v>
          </cell>
        </row>
        <row r="10">
          <cell r="D10" t="str">
            <v xml:space="preserve">Carbonato Cálcico </v>
          </cell>
          <cell r="E10" t="str">
            <v xml:space="preserve"> Fdas </v>
          </cell>
          <cell r="F10">
            <v>0</v>
          </cell>
          <cell r="G10">
            <v>0</v>
          </cell>
          <cell r="H10">
            <v>0</v>
          </cell>
        </row>
        <row r="11">
          <cell r="D11" t="str">
            <v xml:space="preserve">Derretido (rinde 25 m2/fdas) </v>
          </cell>
          <cell r="E11" t="str">
            <v xml:space="preserve"> Fdas </v>
          </cell>
          <cell r="F11">
            <v>295.76271186440681</v>
          </cell>
          <cell r="G11">
            <v>53.237288135593225</v>
          </cell>
          <cell r="H11">
            <v>349.00000000000006</v>
          </cell>
        </row>
        <row r="12">
          <cell r="D12" t="str">
            <v xml:space="preserve">Derretido Blanco </v>
          </cell>
          <cell r="E12" t="str">
            <v xml:space="preserve"> Fdas </v>
          </cell>
          <cell r="F12">
            <v>650</v>
          </cell>
          <cell r="G12">
            <v>117</v>
          </cell>
          <cell r="H12">
            <v>767</v>
          </cell>
        </row>
        <row r="13">
          <cell r="D13" t="str">
            <v xml:space="preserve">Derretido Colores Especiales </v>
          </cell>
          <cell r="E13" t="str">
            <v xml:space="preserve"> Fdas </v>
          </cell>
          <cell r="F13">
            <v>850</v>
          </cell>
          <cell r="G13">
            <v>153</v>
          </cell>
          <cell r="H13">
            <v>1003</v>
          </cell>
        </row>
        <row r="14">
          <cell r="D14" t="str">
            <v xml:space="preserve">Derretido gris </v>
          </cell>
          <cell r="E14" t="str">
            <v xml:space="preserve"> Fdas </v>
          </cell>
          <cell r="F14">
            <v>475</v>
          </cell>
          <cell r="G14">
            <v>85.5</v>
          </cell>
          <cell r="H14">
            <v>560.5</v>
          </cell>
        </row>
        <row r="15">
          <cell r="D15" t="str">
            <v xml:space="preserve">Grava 1 1/2'' </v>
          </cell>
          <cell r="E15" t="str">
            <v xml:space="preserve"> m3 </v>
          </cell>
          <cell r="F15">
            <v>932.20338983050851</v>
          </cell>
          <cell r="G15">
            <v>167.79661016949152</v>
          </cell>
          <cell r="H15">
            <v>1100</v>
          </cell>
        </row>
        <row r="16">
          <cell r="D16" t="str">
            <v xml:space="preserve">Grava 1/4'' </v>
          </cell>
          <cell r="E16" t="str">
            <v xml:space="preserve"> m3 </v>
          </cell>
          <cell r="F16">
            <v>932.20338983050851</v>
          </cell>
          <cell r="G16">
            <v>167.79661016949152</v>
          </cell>
          <cell r="H16">
            <v>1100</v>
          </cell>
        </row>
        <row r="17">
          <cell r="D17" t="str">
            <v xml:space="preserve">Grava 3/4'' </v>
          </cell>
          <cell r="E17" t="str">
            <v xml:space="preserve"> m3 </v>
          </cell>
          <cell r="F17">
            <v>932.20338983050851</v>
          </cell>
          <cell r="G17">
            <v>167.79661016949152</v>
          </cell>
          <cell r="H17">
            <v>1100</v>
          </cell>
        </row>
        <row r="18">
          <cell r="D18" t="str">
            <v xml:space="preserve">Grava Arena </v>
          </cell>
          <cell r="E18" t="str">
            <v xml:space="preserve"> m3 </v>
          </cell>
          <cell r="F18">
            <v>932.20338983050851</v>
          </cell>
          <cell r="G18">
            <v>167.79661016949152</v>
          </cell>
          <cell r="H18">
            <v>1100</v>
          </cell>
        </row>
        <row r="19">
          <cell r="D19" t="str">
            <v xml:space="preserve">Grava triturada para Imprimación </v>
          </cell>
          <cell r="E19" t="str">
            <v xml:space="preserve"> m3 </v>
          </cell>
          <cell r="F19">
            <v>0</v>
          </cell>
          <cell r="G19">
            <v>0</v>
          </cell>
          <cell r="H19">
            <v>0</v>
          </cell>
        </row>
        <row r="20">
          <cell r="D20" t="str">
            <v xml:space="preserve">Hidróxido de Cal </v>
          </cell>
          <cell r="E20" t="str">
            <v xml:space="preserve"> Fdas </v>
          </cell>
          <cell r="F20">
            <v>0</v>
          </cell>
          <cell r="G20">
            <v>0</v>
          </cell>
          <cell r="H20">
            <v>0</v>
          </cell>
        </row>
        <row r="21">
          <cell r="D21" t="str">
            <v xml:space="preserve">Material de Relleno </v>
          </cell>
          <cell r="E21" t="str">
            <v xml:space="preserve"> m3 </v>
          </cell>
          <cell r="F21">
            <v>425</v>
          </cell>
          <cell r="G21">
            <v>76.5</v>
          </cell>
          <cell r="H21">
            <v>501.5</v>
          </cell>
        </row>
        <row r="22">
          <cell r="D22" t="str">
            <v>Material de Relleno Piedra</v>
          </cell>
          <cell r="E22" t="str">
            <v xml:space="preserve"> m3 </v>
          </cell>
          <cell r="F22">
            <v>425</v>
          </cell>
          <cell r="G22">
            <v>76.5</v>
          </cell>
          <cell r="H22">
            <v>501.5</v>
          </cell>
        </row>
        <row r="23">
          <cell r="D23" t="str">
            <v>Material de Relleno Granzote</v>
          </cell>
          <cell r="E23" t="str">
            <v xml:space="preserve"> m3 </v>
          </cell>
          <cell r="F23">
            <v>425</v>
          </cell>
          <cell r="G23">
            <v>76.5</v>
          </cell>
          <cell r="H23">
            <v>501.5</v>
          </cell>
        </row>
        <row r="24">
          <cell r="D24" t="str">
            <v xml:space="preserve">Material para Imprimación de Carpeta Asfáltica (RC2) </v>
          </cell>
          <cell r="E24" t="str">
            <v xml:space="preserve"> Ud </v>
          </cell>
          <cell r="F24">
            <v>0</v>
          </cell>
          <cell r="G24">
            <v>0</v>
          </cell>
          <cell r="H24">
            <v>0</v>
          </cell>
        </row>
        <row r="25">
          <cell r="D25" t="str">
            <v xml:space="preserve">Material para Imprimación de Carpeta Asfáltica (AC30) </v>
          </cell>
          <cell r="E25" t="str">
            <v xml:space="preserve"> Ud </v>
          </cell>
          <cell r="F25">
            <v>0</v>
          </cell>
          <cell r="G25">
            <v>0</v>
          </cell>
          <cell r="H25">
            <v>0</v>
          </cell>
        </row>
        <row r="26">
          <cell r="D26" t="str">
            <v>Aditivos para Hormigón y Mortero</v>
          </cell>
        </row>
        <row r="27">
          <cell r="D27" t="str">
            <v>Mortero Listo Grout 640 kg/cm²</v>
          </cell>
          <cell r="E27" t="str">
            <v>fdas</v>
          </cell>
          <cell r="F27">
            <v>650</v>
          </cell>
          <cell r="G27">
            <v>117</v>
          </cell>
          <cell r="H27">
            <v>767</v>
          </cell>
        </row>
        <row r="28">
          <cell r="D28" t="str">
            <v xml:space="preserve">Mezcla Antillana para Revoque </v>
          </cell>
          <cell r="E28" t="str">
            <v xml:space="preserve"> Fdas </v>
          </cell>
          <cell r="F28">
            <v>0</v>
          </cell>
          <cell r="G28">
            <v>0</v>
          </cell>
          <cell r="H28">
            <v>0</v>
          </cell>
        </row>
        <row r="29">
          <cell r="D29" t="str">
            <v xml:space="preserve">Mezcla Antillana para Terminación </v>
          </cell>
          <cell r="E29" t="str">
            <v xml:space="preserve"> Fdas </v>
          </cell>
          <cell r="F29">
            <v>0</v>
          </cell>
          <cell r="G29">
            <v>0</v>
          </cell>
          <cell r="H29">
            <v>0</v>
          </cell>
        </row>
        <row r="30">
          <cell r="D30" t="str">
            <v>Hormigón Industrial</v>
          </cell>
        </row>
        <row r="31">
          <cell r="D31" t="str">
            <v>Hormigón Industrial f'c 180 kg/cm² @ 28d</v>
          </cell>
          <cell r="E31" t="str">
            <v>m3</v>
          </cell>
          <cell r="F31">
            <v>4400</v>
          </cell>
          <cell r="G31">
            <v>792</v>
          </cell>
          <cell r="H31">
            <v>5192</v>
          </cell>
        </row>
        <row r="32">
          <cell r="D32" t="str">
            <v>Hormigón Industrial f'c 210 kg/cm² @ 28d</v>
          </cell>
          <cell r="E32" t="str">
            <v>m3</v>
          </cell>
          <cell r="F32">
            <v>4491.5254237288136</v>
          </cell>
          <cell r="G32">
            <v>808.47457627118638</v>
          </cell>
          <cell r="H32">
            <v>5300</v>
          </cell>
        </row>
        <row r="33">
          <cell r="D33" t="str">
            <v>Hormigón Industrial f'c 240 kg/cm² @ 28d</v>
          </cell>
          <cell r="E33" t="str">
            <v>m3</v>
          </cell>
          <cell r="F33">
            <v>4703.3898305084749</v>
          </cell>
          <cell r="G33">
            <v>846.61016949152543</v>
          </cell>
          <cell r="H33">
            <v>5550</v>
          </cell>
        </row>
        <row r="34">
          <cell r="D34" t="str">
            <v>Hormigón Industrial f'c 280 kg/cm² @ 28d</v>
          </cell>
          <cell r="E34" t="str">
            <v>m3</v>
          </cell>
          <cell r="F34">
            <v>5013.5593220338988</v>
          </cell>
          <cell r="G34">
            <v>902.4406779661017</v>
          </cell>
          <cell r="H34">
            <v>5916</v>
          </cell>
        </row>
        <row r="35">
          <cell r="D35" t="str">
            <v>Hormigón industrial f'c 350 kg/cm² @ 24Hr</v>
          </cell>
          <cell r="E35" t="str">
            <v>m3</v>
          </cell>
          <cell r="F35">
            <v>5461.8644067796613</v>
          </cell>
          <cell r="G35">
            <v>983.13559322033905</v>
          </cell>
          <cell r="H35">
            <v>6445</v>
          </cell>
        </row>
        <row r="36">
          <cell r="D36" t="str">
            <v>Bloques de Hormigón</v>
          </cell>
        </row>
        <row r="37">
          <cell r="D37" t="str">
            <v>Bloques Calados de 6"</v>
          </cell>
          <cell r="E37" t="str">
            <v xml:space="preserve"> Ud </v>
          </cell>
          <cell r="F37">
            <v>24.576271186440678</v>
          </cell>
          <cell r="G37">
            <v>4.4237288135593218</v>
          </cell>
          <cell r="H37">
            <v>29</v>
          </cell>
        </row>
        <row r="38">
          <cell r="D38" t="str">
            <v xml:space="preserve">Bloques de Hormigón de 4'' </v>
          </cell>
          <cell r="E38" t="str">
            <v xml:space="preserve"> Ud </v>
          </cell>
          <cell r="F38">
            <v>23.728813559322035</v>
          </cell>
          <cell r="G38">
            <v>4.2711864406779663</v>
          </cell>
          <cell r="H38">
            <v>28</v>
          </cell>
        </row>
        <row r="39">
          <cell r="D39" t="str">
            <v xml:space="preserve">Bloques de Hormigón de 5'' </v>
          </cell>
          <cell r="E39" t="str">
            <v xml:space="preserve"> Ud </v>
          </cell>
          <cell r="F39">
            <v>23.728813559322035</v>
          </cell>
          <cell r="G39">
            <v>4.2711864406779663</v>
          </cell>
          <cell r="H39">
            <v>28</v>
          </cell>
        </row>
        <row r="40">
          <cell r="D40" t="str">
            <v xml:space="preserve">Bloques de Hormigón de 6'' </v>
          </cell>
          <cell r="E40" t="str">
            <v xml:space="preserve"> Ud </v>
          </cell>
          <cell r="F40">
            <v>24.576271186440678</v>
          </cell>
          <cell r="G40">
            <v>4.4237288135593218</v>
          </cell>
          <cell r="H40">
            <v>29</v>
          </cell>
        </row>
        <row r="41">
          <cell r="D41" t="str">
            <v xml:space="preserve">Bloques de Hormigón de 8'' </v>
          </cell>
          <cell r="E41" t="str">
            <v xml:space="preserve"> Ud </v>
          </cell>
          <cell r="F41">
            <v>29.661016949152543</v>
          </cell>
          <cell r="G41">
            <v>5.3389830508474576</v>
          </cell>
          <cell r="H41">
            <v>35</v>
          </cell>
        </row>
        <row r="42">
          <cell r="D42" t="str">
            <v>Aceros</v>
          </cell>
        </row>
        <row r="43">
          <cell r="D43" t="str">
            <v>Atado de Acero</v>
          </cell>
          <cell r="E43" t="str">
            <v>QQ</v>
          </cell>
          <cell r="F43">
            <v>41103.133627689022</v>
          </cell>
          <cell r="G43">
            <v>7398.5640529840239</v>
          </cell>
          <cell r="H43">
            <v>48501.697680673045</v>
          </cell>
        </row>
        <row r="44">
          <cell r="D44" t="str">
            <v>Acero ø1/4''</v>
          </cell>
          <cell r="E44" t="str">
            <v>QQ</v>
          </cell>
          <cell r="F44">
            <v>1864.4067796610161</v>
          </cell>
          <cell r="G44">
            <v>335.59322033898292</v>
          </cell>
          <cell r="H44">
            <v>2199.9999999999991</v>
          </cell>
        </row>
        <row r="45">
          <cell r="D45" t="str">
            <v>Acero ø3/8''</v>
          </cell>
          <cell r="E45" t="str">
            <v>QQ</v>
          </cell>
          <cell r="F45">
            <v>1864.4067796610161</v>
          </cell>
          <cell r="G45">
            <v>335.59322033898292</v>
          </cell>
          <cell r="H45">
            <v>2199.9999999999991</v>
          </cell>
        </row>
        <row r="46">
          <cell r="D46" t="str">
            <v>Acero ø1/2''</v>
          </cell>
          <cell r="E46" t="str">
            <v>QQ</v>
          </cell>
          <cell r="F46">
            <v>1864.4067796610161</v>
          </cell>
          <cell r="G46">
            <v>335.59322033898292</v>
          </cell>
          <cell r="H46">
            <v>2199.9999999999991</v>
          </cell>
        </row>
        <row r="47">
          <cell r="D47" t="str">
            <v>Acero ø3/4''</v>
          </cell>
          <cell r="E47" t="str">
            <v>QQ</v>
          </cell>
          <cell r="F47">
            <v>1864.4067796610161</v>
          </cell>
          <cell r="G47">
            <v>335.59322033898292</v>
          </cell>
          <cell r="H47">
            <v>2199.9999999999991</v>
          </cell>
        </row>
        <row r="48">
          <cell r="D48" t="str">
            <v>Acero ø1''</v>
          </cell>
          <cell r="E48" t="str">
            <v>QQ</v>
          </cell>
          <cell r="F48">
            <v>1864.4067796610161</v>
          </cell>
          <cell r="G48">
            <v>335.59322033898292</v>
          </cell>
          <cell r="H48">
            <v>2199.9999999999991</v>
          </cell>
        </row>
        <row r="49">
          <cell r="D49" t="str">
            <v xml:space="preserve">Acero malla (D2.3 x D2.3, 100 x 100,Rollo 2.40 x 40.00 m., 4.85 qq) </v>
          </cell>
          <cell r="E49" t="str">
            <v xml:space="preserve"> Rollo </v>
          </cell>
          <cell r="F49">
            <v>8960.1694915254247</v>
          </cell>
          <cell r="G49">
            <v>1612.8305084745764</v>
          </cell>
          <cell r="H49">
            <v>10573.000000000002</v>
          </cell>
        </row>
        <row r="50">
          <cell r="D50" t="str">
            <v xml:space="preserve">Acero malla (D2.3 x D2.3, 150 x 150,Rollo 2.40 x 40.00 m., 3.32 qq) </v>
          </cell>
          <cell r="E50" t="str">
            <v xml:space="preserve"> Rollo </v>
          </cell>
          <cell r="F50">
            <v>5745.4745762711864</v>
          </cell>
          <cell r="G50">
            <v>1034.1854237288135</v>
          </cell>
          <cell r="H50">
            <v>6779.66</v>
          </cell>
        </row>
        <row r="51">
          <cell r="D51" t="str">
            <v xml:space="preserve">Acero malla (D2.3 x D2.3, 200 x 200,Rollo 2.40 x 40.00 m., 2.48 qq) </v>
          </cell>
          <cell r="E51" t="str">
            <v xml:space="preserve"> Rollo </v>
          </cell>
          <cell r="F51">
            <v>4176.2457627118647</v>
          </cell>
          <cell r="G51">
            <v>751.72423728813567</v>
          </cell>
          <cell r="H51">
            <v>4927.97</v>
          </cell>
        </row>
        <row r="52">
          <cell r="D52" t="str">
            <v xml:space="preserve">Acero malla (D2.5 x D2.5, 100 x 100,Rollo 2.40 x 40.00 m., 5.35 qq) </v>
          </cell>
          <cell r="E52" t="str">
            <v xml:space="preserve"> Rollo </v>
          </cell>
          <cell r="F52">
            <v>9883.8983050847455</v>
          </cell>
          <cell r="G52">
            <v>1779.101694915254</v>
          </cell>
          <cell r="H52">
            <v>11663</v>
          </cell>
        </row>
        <row r="53">
          <cell r="D53" t="str">
            <v xml:space="preserve">Acero malla (D2.5 x D2.5, 150 x 150,Rollo 2.40 x 40.00 m., 3.66 qq) </v>
          </cell>
          <cell r="E53" t="str">
            <v xml:space="preserve"> Rollo </v>
          </cell>
          <cell r="F53">
            <v>8066.4237288135591</v>
          </cell>
          <cell r="G53">
            <v>1451.9562711864405</v>
          </cell>
          <cell r="H53">
            <v>9518.3799999999992</v>
          </cell>
        </row>
        <row r="54">
          <cell r="D54" t="str">
            <v xml:space="preserve">Acero malla (D2.5 x D2.5, 200 x 200,Rollo 2.40 x 40.00 m., 2.74 qq) </v>
          </cell>
          <cell r="E54" t="str">
            <v xml:space="preserve"> Rollo </v>
          </cell>
          <cell r="F54">
            <v>5790.6610169491523</v>
          </cell>
          <cell r="G54">
            <v>1042.3189830508475</v>
          </cell>
          <cell r="H54">
            <v>6832.98</v>
          </cell>
        </row>
        <row r="55">
          <cell r="D55" t="str">
            <v xml:space="preserve">Acero malla (D2.7 x D2.7, 100 x 100,Rollo 2.40 x 40.00 m., 5.87 qq) </v>
          </cell>
          <cell r="E55" t="str">
            <v xml:space="preserve"> Rollo </v>
          </cell>
          <cell r="F55">
            <v>8601.6949152542384</v>
          </cell>
          <cell r="G55">
            <v>1548.3050847457628</v>
          </cell>
          <cell r="H55">
            <v>10150.000000000002</v>
          </cell>
        </row>
        <row r="56">
          <cell r="D56" t="str">
            <v xml:space="preserve">Acero malla (D2.7 x D2.7, 150 x 150,Rollo 2.40 x 40.00 m., 3.90 qq) </v>
          </cell>
          <cell r="E56" t="str">
            <v xml:space="preserve"> Rollo </v>
          </cell>
          <cell r="F56">
            <v>6991.7627118644077</v>
          </cell>
          <cell r="G56">
            <v>1258.5172881355934</v>
          </cell>
          <cell r="H56">
            <v>8250.2800000000007</v>
          </cell>
        </row>
        <row r="57">
          <cell r="D57" t="str">
            <v xml:space="preserve">Acero malla (D2.9 x D2.9, 100 x 100,Rollo 2.40 x 40.00 m., 6.21 qq) </v>
          </cell>
          <cell r="E57" t="str">
            <v xml:space="preserve"> Rollo </v>
          </cell>
          <cell r="F57">
            <v>13657.525423728814</v>
          </cell>
          <cell r="G57">
            <v>2458.3545762711865</v>
          </cell>
          <cell r="H57">
            <v>16115.880000000001</v>
          </cell>
        </row>
        <row r="58">
          <cell r="D58" t="str">
            <v xml:space="preserve">Acero malla (D2.9 x D2.9, 150 x 150,Rollo 2.40 x 40.00 m., 4.25 qq) </v>
          </cell>
          <cell r="E58" t="str">
            <v xml:space="preserve"> Rollo </v>
          </cell>
          <cell r="F58">
            <v>9222</v>
          </cell>
          <cell r="G58">
            <v>1659.96</v>
          </cell>
          <cell r="H58">
            <v>10881.96</v>
          </cell>
        </row>
        <row r="59">
          <cell r="D59" t="str">
            <v xml:space="preserve">Acero malla (D2.9 x D2.9, 200 x 200,Rollo 2.40 x 40.00 m., 3.18 qq) </v>
          </cell>
          <cell r="E59" t="str">
            <v xml:space="preserve"> Rollo </v>
          </cell>
          <cell r="F59">
            <v>6756.5084745762715</v>
          </cell>
          <cell r="G59">
            <v>1216.1715254237288</v>
          </cell>
          <cell r="H59">
            <v>7972.68</v>
          </cell>
        </row>
        <row r="60">
          <cell r="D60" t="str">
            <v xml:space="preserve">Alambre de púas </v>
          </cell>
          <cell r="E60" t="str">
            <v xml:space="preserve"> Ud </v>
          </cell>
          <cell r="F60">
            <v>911.01694915254245</v>
          </cell>
          <cell r="G60">
            <v>163.98305084745763</v>
          </cell>
          <cell r="H60">
            <v>1075</v>
          </cell>
        </row>
        <row r="61">
          <cell r="D61" t="str">
            <v xml:space="preserve">Alambre No.14 </v>
          </cell>
          <cell r="E61" t="str">
            <v xml:space="preserve"> Lbs </v>
          </cell>
          <cell r="F61">
            <v>33.898305084745765</v>
          </cell>
          <cell r="G61">
            <v>6.101694915254237</v>
          </cell>
          <cell r="H61">
            <v>40</v>
          </cell>
        </row>
        <row r="62">
          <cell r="D62" t="str">
            <v xml:space="preserve">Alambre No.18 </v>
          </cell>
          <cell r="E62" t="str">
            <v xml:space="preserve"> Lbs </v>
          </cell>
          <cell r="F62">
            <v>32.203389830508478</v>
          </cell>
          <cell r="G62">
            <v>5.796610169491526</v>
          </cell>
          <cell r="H62">
            <v>38</v>
          </cell>
        </row>
        <row r="63">
          <cell r="D63" t="str">
            <v>Calzos para Acero</v>
          </cell>
          <cell r="E63" t="str">
            <v>QQ</v>
          </cell>
          <cell r="F63">
            <v>3</v>
          </cell>
          <cell r="G63">
            <v>0.54</v>
          </cell>
          <cell r="H63">
            <v>3.54</v>
          </cell>
        </row>
        <row r="64">
          <cell r="D64" t="str">
            <v>Electrodo E70XX Universal 1/8''</v>
          </cell>
          <cell r="E64" t="str">
            <v>Lbs</v>
          </cell>
          <cell r="F64">
            <v>98</v>
          </cell>
          <cell r="G64">
            <v>17.64</v>
          </cell>
          <cell r="H64">
            <v>115.64</v>
          </cell>
        </row>
        <row r="65">
          <cell r="D65" t="str">
            <v>Acetileno 390</v>
          </cell>
          <cell r="E65" t="str">
            <v>p3</v>
          </cell>
          <cell r="F65">
            <v>9.6525423728813564</v>
          </cell>
          <cell r="G65">
            <v>1.7374576271186442</v>
          </cell>
          <cell r="H65">
            <v>11.39</v>
          </cell>
        </row>
        <row r="66">
          <cell r="D66" t="str">
            <v>Oxigeno Industrial 220</v>
          </cell>
          <cell r="E66" t="str">
            <v>p3</v>
          </cell>
          <cell r="F66">
            <v>2.6864406779661016</v>
          </cell>
          <cell r="G66">
            <v>0.48355932203389829</v>
          </cell>
          <cell r="H66">
            <v>3.17</v>
          </cell>
        </row>
        <row r="67">
          <cell r="D67" t="str">
            <v>Tola Corrugada 3/16''</v>
          </cell>
          <cell r="E67" t="str">
            <v>Plancha</v>
          </cell>
          <cell r="F67">
            <v>6131.84</v>
          </cell>
          <cell r="G67">
            <v>1103.7311999999999</v>
          </cell>
          <cell r="H67">
            <v>7235.5712000000003</v>
          </cell>
        </row>
        <row r="68">
          <cell r="D68" t="str">
            <v>Disco p/ esmerilar</v>
          </cell>
          <cell r="E68" t="str">
            <v>Ud</v>
          </cell>
          <cell r="F68">
            <v>150</v>
          </cell>
          <cell r="G68">
            <v>27</v>
          </cell>
          <cell r="H68">
            <v>177</v>
          </cell>
        </row>
        <row r="69">
          <cell r="D69" t="str">
            <v>C4X5.4</v>
          </cell>
          <cell r="E69" t="str">
            <v>pl</v>
          </cell>
          <cell r="F69">
            <v>145.80000000000001</v>
          </cell>
          <cell r="G69">
            <v>26.244</v>
          </cell>
          <cell r="H69">
            <v>172.04400000000001</v>
          </cell>
        </row>
        <row r="70">
          <cell r="D70" t="str">
            <v>Barra HN 1/2" x 20'</v>
          </cell>
          <cell r="E70" t="str">
            <v>pl</v>
          </cell>
          <cell r="F70">
            <v>305</v>
          </cell>
          <cell r="G70">
            <v>54.9</v>
          </cell>
          <cell r="H70">
            <v>359.9</v>
          </cell>
        </row>
        <row r="71">
          <cell r="D71" t="str">
            <v>C6X8.2</v>
          </cell>
          <cell r="E71" t="str">
            <v>pl</v>
          </cell>
          <cell r="F71">
            <v>221.39999999999998</v>
          </cell>
          <cell r="G71">
            <v>39.851999999999997</v>
          </cell>
          <cell r="H71">
            <v>261.25199999999995</v>
          </cell>
        </row>
        <row r="72">
          <cell r="D72" t="str">
            <v>C10x15.3</v>
          </cell>
          <cell r="E72" t="str">
            <v>pl</v>
          </cell>
          <cell r="F72">
            <v>413.1</v>
          </cell>
          <cell r="G72">
            <v>74.358000000000004</v>
          </cell>
          <cell r="H72">
            <v>487.45800000000003</v>
          </cell>
        </row>
        <row r="73">
          <cell r="D73" t="str">
            <v>W27X114</v>
          </cell>
          <cell r="E73" t="str">
            <v>pl</v>
          </cell>
          <cell r="F73">
            <v>3078</v>
          </cell>
          <cell r="G73">
            <v>554.04</v>
          </cell>
          <cell r="H73">
            <v>3632.04</v>
          </cell>
        </row>
        <row r="74">
          <cell r="A74">
            <v>43178</v>
          </cell>
          <cell r="B74" t="str">
            <v>Valiente Fernandez</v>
          </cell>
          <cell r="C74" t="str">
            <v>Cot-0069897-1</v>
          </cell>
          <cell r="D74" t="str">
            <v>W24X94</v>
          </cell>
          <cell r="E74" t="str">
            <v>pl</v>
          </cell>
          <cell r="F74">
            <v>2538</v>
          </cell>
          <cell r="G74">
            <v>456.84</v>
          </cell>
          <cell r="H74">
            <v>2994.84</v>
          </cell>
        </row>
        <row r="75">
          <cell r="A75">
            <v>43178</v>
          </cell>
          <cell r="B75" t="str">
            <v>Casa Rodriguez</v>
          </cell>
          <cell r="C75">
            <v>200013753</v>
          </cell>
          <cell r="D75" t="str">
            <v>W24X94</v>
          </cell>
          <cell r="E75" t="str">
            <v>pl</v>
          </cell>
          <cell r="F75">
            <v>2538</v>
          </cell>
          <cell r="G75">
            <v>456.84</v>
          </cell>
          <cell r="H75">
            <v>2994.84</v>
          </cell>
        </row>
        <row r="76">
          <cell r="D76" t="str">
            <v>W24X84</v>
          </cell>
          <cell r="E76" t="str">
            <v>pl</v>
          </cell>
          <cell r="F76">
            <v>2268</v>
          </cell>
          <cell r="G76">
            <v>408.24</v>
          </cell>
          <cell r="H76">
            <v>2676.24</v>
          </cell>
        </row>
        <row r="77">
          <cell r="D77" t="str">
            <v>W24X76</v>
          </cell>
          <cell r="E77" t="str">
            <v>pl</v>
          </cell>
          <cell r="F77">
            <v>2052</v>
          </cell>
          <cell r="G77">
            <v>369.36</v>
          </cell>
          <cell r="H77">
            <v>2421.36</v>
          </cell>
        </row>
        <row r="78">
          <cell r="A78">
            <v>43178</v>
          </cell>
          <cell r="B78" t="str">
            <v>Valiente Fernandez</v>
          </cell>
          <cell r="C78" t="str">
            <v>Cot-0069897-1</v>
          </cell>
          <cell r="D78" t="str">
            <v>W24X68</v>
          </cell>
          <cell r="E78" t="str">
            <v>pl</v>
          </cell>
          <cell r="F78">
            <v>1836</v>
          </cell>
          <cell r="G78">
            <v>330.47999999999996</v>
          </cell>
          <cell r="H78">
            <v>2166.48</v>
          </cell>
        </row>
        <row r="79">
          <cell r="A79">
            <v>43178</v>
          </cell>
          <cell r="B79" t="str">
            <v>Manuel Corripio S,A.S</v>
          </cell>
          <cell r="C79">
            <v>671133</v>
          </cell>
          <cell r="D79" t="str">
            <v>W24X68</v>
          </cell>
          <cell r="E79" t="str">
            <v>pl</v>
          </cell>
          <cell r="F79">
            <v>1836</v>
          </cell>
          <cell r="G79">
            <v>330.47999999999996</v>
          </cell>
          <cell r="H79">
            <v>2166.48</v>
          </cell>
        </row>
        <row r="80">
          <cell r="A80">
            <v>43178</v>
          </cell>
          <cell r="B80" t="str">
            <v>Casa Rodriguez</v>
          </cell>
          <cell r="C80">
            <v>200013753</v>
          </cell>
          <cell r="D80" t="str">
            <v>W24X68</v>
          </cell>
          <cell r="E80" t="str">
            <v>pl</v>
          </cell>
          <cell r="F80">
            <v>1836</v>
          </cell>
          <cell r="G80">
            <v>330.47999999999996</v>
          </cell>
          <cell r="H80">
            <v>2166.48</v>
          </cell>
        </row>
        <row r="81">
          <cell r="D81" t="str">
            <v>W21X62</v>
          </cell>
          <cell r="E81" t="str">
            <v>pl</v>
          </cell>
          <cell r="F81">
            <v>1674</v>
          </cell>
          <cell r="G81">
            <v>301.32</v>
          </cell>
          <cell r="H81">
            <v>1975.32</v>
          </cell>
        </row>
        <row r="82">
          <cell r="D82" t="str">
            <v>W21X57</v>
          </cell>
          <cell r="E82" t="str">
            <v>pl</v>
          </cell>
          <cell r="F82">
            <v>1539</v>
          </cell>
          <cell r="G82">
            <v>277.02</v>
          </cell>
          <cell r="H82">
            <v>1816.02</v>
          </cell>
        </row>
        <row r="83">
          <cell r="D83" t="str">
            <v>W21X44</v>
          </cell>
          <cell r="E83" t="str">
            <v>pl</v>
          </cell>
          <cell r="F83">
            <v>1188</v>
          </cell>
          <cell r="G83">
            <v>213.84</v>
          </cell>
          <cell r="H83">
            <v>1401.84</v>
          </cell>
        </row>
        <row r="84">
          <cell r="D84" t="str">
            <v>W16X26</v>
          </cell>
          <cell r="E84" t="str">
            <v>pl</v>
          </cell>
          <cell r="F84">
            <v>702</v>
          </cell>
          <cell r="G84">
            <v>126.36</v>
          </cell>
          <cell r="H84">
            <v>828.36</v>
          </cell>
        </row>
        <row r="85">
          <cell r="D85" t="str">
            <v>W16X31</v>
          </cell>
          <cell r="E85" t="str">
            <v>pl</v>
          </cell>
          <cell r="F85">
            <v>837</v>
          </cell>
          <cell r="G85">
            <v>150.66</v>
          </cell>
          <cell r="H85">
            <v>987.66</v>
          </cell>
        </row>
        <row r="86">
          <cell r="D86" t="str">
            <v>W14X74</v>
          </cell>
          <cell r="E86" t="str">
            <v>pl</v>
          </cell>
          <cell r="F86">
            <v>1998</v>
          </cell>
          <cell r="G86">
            <v>359.64</v>
          </cell>
          <cell r="H86">
            <v>2357.64</v>
          </cell>
        </row>
        <row r="87">
          <cell r="D87" t="str">
            <v>W14X48</v>
          </cell>
          <cell r="E87" t="str">
            <v>pl</v>
          </cell>
          <cell r="F87">
            <v>1296</v>
          </cell>
          <cell r="G87">
            <v>233.28</v>
          </cell>
          <cell r="H87">
            <v>1529.28</v>
          </cell>
        </row>
        <row r="88">
          <cell r="A88">
            <v>43178</v>
          </cell>
          <cell r="B88" t="str">
            <v>Valiente Fernandez</v>
          </cell>
          <cell r="C88" t="str">
            <v>Cot-0069897-1</v>
          </cell>
          <cell r="D88" t="str">
            <v>W14X26</v>
          </cell>
          <cell r="E88" t="str">
            <v>pl</v>
          </cell>
          <cell r="F88">
            <v>702</v>
          </cell>
          <cell r="G88">
            <v>126.36</v>
          </cell>
          <cell r="H88">
            <v>828.36</v>
          </cell>
        </row>
        <row r="89">
          <cell r="A89">
            <v>43178</v>
          </cell>
          <cell r="B89" t="str">
            <v>Manuel Corripio S,A.S</v>
          </cell>
          <cell r="C89">
            <v>671133</v>
          </cell>
          <cell r="D89" t="str">
            <v>W14X26</v>
          </cell>
          <cell r="E89" t="str">
            <v>pl</v>
          </cell>
          <cell r="F89">
            <v>702</v>
          </cell>
          <cell r="G89">
            <v>126.36</v>
          </cell>
          <cell r="H89">
            <v>828.36</v>
          </cell>
        </row>
        <row r="90">
          <cell r="A90">
            <v>43178</v>
          </cell>
          <cell r="B90" t="str">
            <v>Casa Rodriguez</v>
          </cell>
          <cell r="C90">
            <v>200013753</v>
          </cell>
          <cell r="D90" t="str">
            <v>W14X26</v>
          </cell>
          <cell r="E90" t="str">
            <v>pl</v>
          </cell>
          <cell r="F90">
            <v>702</v>
          </cell>
          <cell r="G90">
            <v>126.36</v>
          </cell>
          <cell r="H90">
            <v>828.36</v>
          </cell>
        </row>
        <row r="91">
          <cell r="D91" t="str">
            <v>W14X22</v>
          </cell>
          <cell r="E91" t="str">
            <v>pl</v>
          </cell>
          <cell r="F91">
            <v>594</v>
          </cell>
          <cell r="G91">
            <v>106.92</v>
          </cell>
          <cell r="H91">
            <v>700.92</v>
          </cell>
        </row>
        <row r="92">
          <cell r="D92" t="str">
            <v>W12X45</v>
          </cell>
          <cell r="E92" t="str">
            <v>pl</v>
          </cell>
          <cell r="F92">
            <v>1215</v>
          </cell>
          <cell r="G92">
            <v>218.7</v>
          </cell>
          <cell r="H92">
            <v>1433.7</v>
          </cell>
        </row>
        <row r="93">
          <cell r="D93" t="str">
            <v>W12X30</v>
          </cell>
          <cell r="E93" t="str">
            <v>pl</v>
          </cell>
          <cell r="F93">
            <v>810</v>
          </cell>
          <cell r="G93">
            <v>145.79999999999998</v>
          </cell>
          <cell r="H93">
            <v>955.8</v>
          </cell>
        </row>
        <row r="94">
          <cell r="D94" t="str">
            <v>W10X49</v>
          </cell>
          <cell r="E94" t="str">
            <v>pl</v>
          </cell>
          <cell r="F94">
            <v>1323</v>
          </cell>
          <cell r="G94">
            <v>238.14</v>
          </cell>
          <cell r="H94">
            <v>1561.1399999999999</v>
          </cell>
        </row>
        <row r="95">
          <cell r="D95" t="str">
            <v>W8X10</v>
          </cell>
          <cell r="E95" t="str">
            <v>pl</v>
          </cell>
          <cell r="F95">
            <v>270</v>
          </cell>
          <cell r="G95">
            <v>48.6</v>
          </cell>
          <cell r="H95">
            <v>318.60000000000002</v>
          </cell>
        </row>
        <row r="96">
          <cell r="D96" t="str">
            <v>W8X21</v>
          </cell>
          <cell r="E96" t="str">
            <v>pl</v>
          </cell>
          <cell r="F96">
            <v>567</v>
          </cell>
          <cell r="G96">
            <v>102.06</v>
          </cell>
          <cell r="H96">
            <v>669.06</v>
          </cell>
        </row>
        <row r="97">
          <cell r="D97" t="str">
            <v>W8X35</v>
          </cell>
          <cell r="E97" t="str">
            <v>pl</v>
          </cell>
          <cell r="F97">
            <v>945</v>
          </cell>
          <cell r="G97">
            <v>170.1</v>
          </cell>
          <cell r="H97">
            <v>1115.0999999999999</v>
          </cell>
        </row>
        <row r="98">
          <cell r="D98" t="str">
            <v>W8X40</v>
          </cell>
          <cell r="E98" t="str">
            <v>pl</v>
          </cell>
          <cell r="F98">
            <v>1080</v>
          </cell>
          <cell r="G98">
            <v>194.4</v>
          </cell>
          <cell r="H98">
            <v>1274.4000000000001</v>
          </cell>
        </row>
        <row r="99">
          <cell r="D99" t="str">
            <v>Pipe4STD</v>
          </cell>
          <cell r="E99" t="str">
            <v>pl</v>
          </cell>
          <cell r="F99">
            <v>291.60000000000002</v>
          </cell>
          <cell r="G99">
            <v>52.488</v>
          </cell>
          <cell r="H99">
            <v>344.08800000000002</v>
          </cell>
        </row>
        <row r="100">
          <cell r="D100" t="str">
            <v>L6X6X3/8</v>
          </cell>
          <cell r="E100" t="str">
            <v>pl</v>
          </cell>
          <cell r="F100">
            <v>402.3</v>
          </cell>
          <cell r="G100">
            <v>72.414000000000001</v>
          </cell>
          <cell r="H100">
            <v>474.714</v>
          </cell>
        </row>
        <row r="101">
          <cell r="D101" t="str">
            <v>W6X9</v>
          </cell>
          <cell r="E101" t="str">
            <v>pl</v>
          </cell>
          <cell r="F101">
            <v>243</v>
          </cell>
          <cell r="G101">
            <v>43.739999999999995</v>
          </cell>
          <cell r="H101">
            <v>286.74</v>
          </cell>
        </row>
        <row r="102">
          <cell r="D102" t="str">
            <v>L3X3X1/4</v>
          </cell>
          <cell r="E102" t="str">
            <v>pl</v>
          </cell>
          <cell r="F102">
            <v>132.30000000000001</v>
          </cell>
          <cell r="G102">
            <v>23.814</v>
          </cell>
          <cell r="H102">
            <v>156.114</v>
          </cell>
        </row>
        <row r="103">
          <cell r="D103" t="str">
            <v>L3X3X3/8</v>
          </cell>
          <cell r="E103" t="str">
            <v>pl</v>
          </cell>
          <cell r="F103">
            <v>194.4</v>
          </cell>
          <cell r="G103">
            <v>34.991999999999997</v>
          </cell>
          <cell r="H103">
            <v>229.392</v>
          </cell>
        </row>
        <row r="104">
          <cell r="D104" t="str">
            <v>L4X4X5/16</v>
          </cell>
          <cell r="E104" t="str">
            <v>pl</v>
          </cell>
          <cell r="F104">
            <v>221.39999999999998</v>
          </cell>
          <cell r="G104">
            <v>39.851999999999997</v>
          </cell>
          <cell r="H104">
            <v>261.25199999999995</v>
          </cell>
        </row>
        <row r="105">
          <cell r="D105" t="str">
            <v>L4X4X3/8</v>
          </cell>
          <cell r="E105" t="str">
            <v>pl</v>
          </cell>
          <cell r="F105">
            <v>264.60000000000002</v>
          </cell>
          <cell r="G105">
            <v>47.628</v>
          </cell>
          <cell r="H105">
            <v>312.22800000000001</v>
          </cell>
        </row>
        <row r="106">
          <cell r="D106" t="str">
            <v>L2X2X1/4</v>
          </cell>
          <cell r="E106" t="str">
            <v>pl</v>
          </cell>
          <cell r="F106">
            <v>86.13</v>
          </cell>
          <cell r="G106">
            <v>15.503399999999999</v>
          </cell>
          <cell r="H106">
            <v>101.63339999999999</v>
          </cell>
        </row>
        <row r="107">
          <cell r="D107" t="str">
            <v>2L4X4X5/8</v>
          </cell>
          <cell r="E107" t="str">
            <v>pl</v>
          </cell>
          <cell r="F107">
            <v>845.1</v>
          </cell>
          <cell r="G107">
            <v>152.11799999999999</v>
          </cell>
          <cell r="H107">
            <v>997.21800000000007</v>
          </cell>
        </row>
        <row r="108">
          <cell r="D108" t="str">
            <v>2L4X4X3/8</v>
          </cell>
          <cell r="E108" t="str">
            <v>pl</v>
          </cell>
          <cell r="F108">
            <v>523.79999999999995</v>
          </cell>
          <cell r="G108">
            <v>94.283999999999992</v>
          </cell>
          <cell r="H108">
            <v>618.08399999999995</v>
          </cell>
        </row>
        <row r="109">
          <cell r="D109" t="str">
            <v>HSS6X4X1/4</v>
          </cell>
          <cell r="E109" t="str">
            <v>pl</v>
          </cell>
          <cell r="F109">
            <v>420.75642518418414</v>
          </cell>
          <cell r="G109">
            <v>75.736156533153135</v>
          </cell>
          <cell r="H109">
            <v>496.49258171733726</v>
          </cell>
        </row>
        <row r="110">
          <cell r="D110" t="str">
            <v>HSS4X0.250</v>
          </cell>
          <cell r="E110" t="str">
            <v>pl</v>
          </cell>
          <cell r="F110">
            <v>270</v>
          </cell>
          <cell r="G110">
            <v>48.6</v>
          </cell>
          <cell r="H110">
            <v>318.60000000000002</v>
          </cell>
        </row>
        <row r="111">
          <cell r="D111" t="str">
            <v>HSS4X4X1/4</v>
          </cell>
          <cell r="E111" t="str">
            <v>pl</v>
          </cell>
          <cell r="F111">
            <v>328.8814251841842</v>
          </cell>
          <cell r="G111">
            <v>59.198656533153155</v>
          </cell>
          <cell r="H111">
            <v>388.08008171733735</v>
          </cell>
        </row>
        <row r="112">
          <cell r="D112" t="str">
            <v>HSS8X8X3/8</v>
          </cell>
          <cell r="E112" t="str">
            <v>pl</v>
          </cell>
          <cell r="F112">
            <v>1015.5814155742198</v>
          </cell>
          <cell r="G112">
            <v>182.80465480335957</v>
          </cell>
          <cell r="H112">
            <v>1198.3860703775795</v>
          </cell>
        </row>
        <row r="113">
          <cell r="D113" t="str">
            <v>HSS10X10X3/8</v>
          </cell>
          <cell r="E113" t="str">
            <v>pl</v>
          </cell>
          <cell r="F113">
            <v>1291.2064155742196</v>
          </cell>
          <cell r="G113">
            <v>232.41715480335952</v>
          </cell>
          <cell r="H113">
            <v>1523.6235703775792</v>
          </cell>
        </row>
        <row r="114">
          <cell r="D114" t="str">
            <v>HSS10X10X1/2</v>
          </cell>
          <cell r="E114" t="str">
            <v>pl</v>
          </cell>
          <cell r="F114">
            <v>1682.9545464633761</v>
          </cell>
          <cell r="G114">
            <v>302.93181836340767</v>
          </cell>
          <cell r="H114">
            <v>1985.8863648267838</v>
          </cell>
        </row>
        <row r="115">
          <cell r="D115" t="str">
            <v>HSS12X12X1/2</v>
          </cell>
          <cell r="E115" t="str">
            <v>pl</v>
          </cell>
          <cell r="F115">
            <v>2050.4545464633761</v>
          </cell>
          <cell r="G115">
            <v>369.08181836340771</v>
          </cell>
          <cell r="H115">
            <v>2419.5363648267839</v>
          </cell>
        </row>
        <row r="116">
          <cell r="D116" t="str">
            <v>Plate 1/4 ''</v>
          </cell>
          <cell r="E116" t="str">
            <v>p2</v>
          </cell>
          <cell r="F116">
            <v>275.62499999999994</v>
          </cell>
          <cell r="G116">
            <v>49.61249999999999</v>
          </cell>
          <cell r="H116">
            <v>325.23749999999995</v>
          </cell>
        </row>
        <row r="117">
          <cell r="D117" t="str">
            <v>Plate 3/8 ''</v>
          </cell>
          <cell r="E117" t="str">
            <v>p2</v>
          </cell>
          <cell r="F117">
            <v>413.4375</v>
          </cell>
          <cell r="G117">
            <v>74.418750000000003</v>
          </cell>
          <cell r="H117">
            <v>487.85624999999999</v>
          </cell>
        </row>
        <row r="118">
          <cell r="D118" t="str">
            <v>Plate 7/16''</v>
          </cell>
          <cell r="E118" t="str">
            <v>p2</v>
          </cell>
          <cell r="F118">
            <v>482.34375000000006</v>
          </cell>
          <cell r="G118">
            <v>86.821875000000006</v>
          </cell>
          <cell r="H118">
            <v>569.16562500000009</v>
          </cell>
        </row>
        <row r="119">
          <cell r="D119" t="str">
            <v>Plate 1/2 ''</v>
          </cell>
          <cell r="E119" t="str">
            <v>p2</v>
          </cell>
          <cell r="F119">
            <v>551.24999999999989</v>
          </cell>
          <cell r="G119">
            <v>99.22499999999998</v>
          </cell>
          <cell r="H119">
            <v>650.47499999999991</v>
          </cell>
        </row>
        <row r="120">
          <cell r="D120" t="str">
            <v>Plate 9/16''</v>
          </cell>
          <cell r="E120" t="str">
            <v>p2</v>
          </cell>
          <cell r="F120">
            <v>620.15625</v>
          </cell>
          <cell r="G120">
            <v>111.628125</v>
          </cell>
          <cell r="H120">
            <v>731.78437499999995</v>
          </cell>
        </row>
        <row r="121">
          <cell r="D121" t="str">
            <v>Plate 5/8 ''</v>
          </cell>
          <cell r="E121" t="str">
            <v>p2</v>
          </cell>
          <cell r="F121">
            <v>689.06250000000011</v>
          </cell>
          <cell r="G121">
            <v>124.03125000000001</v>
          </cell>
          <cell r="H121">
            <v>813.09375000000011</v>
          </cell>
        </row>
        <row r="122">
          <cell r="D122" t="str">
            <v>Plate 11/16''</v>
          </cell>
          <cell r="E122" t="str">
            <v>p2</v>
          </cell>
          <cell r="F122">
            <v>757.96874999999989</v>
          </cell>
          <cell r="G122">
            <v>136.43437499999999</v>
          </cell>
          <cell r="H122">
            <v>894.40312499999982</v>
          </cell>
        </row>
        <row r="123">
          <cell r="D123" t="str">
            <v>Plate 3/4 ''</v>
          </cell>
          <cell r="E123" t="str">
            <v>p2</v>
          </cell>
          <cell r="F123">
            <v>826.875</v>
          </cell>
          <cell r="G123">
            <v>148.83750000000001</v>
          </cell>
          <cell r="H123">
            <v>975.71249999999998</v>
          </cell>
        </row>
        <row r="124">
          <cell r="D124" t="str">
            <v>Plate 13/16''</v>
          </cell>
          <cell r="E124" t="str">
            <v>p2</v>
          </cell>
          <cell r="F124">
            <v>895.78124999999989</v>
          </cell>
          <cell r="G124">
            <v>161.24062499999997</v>
          </cell>
          <cell r="H124">
            <v>1057.0218749999999</v>
          </cell>
        </row>
        <row r="125">
          <cell r="D125" t="str">
            <v>Plate 7/8 ''</v>
          </cell>
          <cell r="E125" t="str">
            <v>p2</v>
          </cell>
          <cell r="F125">
            <v>964.68750000000011</v>
          </cell>
          <cell r="G125">
            <v>173.64375000000001</v>
          </cell>
          <cell r="H125">
            <v>1138.3312500000002</v>
          </cell>
        </row>
        <row r="126">
          <cell r="D126" t="str">
            <v>Plate 15/16''</v>
          </cell>
          <cell r="E126" t="str">
            <v>p2</v>
          </cell>
          <cell r="F126">
            <v>1033.59375</v>
          </cell>
          <cell r="G126">
            <v>186.046875</v>
          </cell>
          <cell r="H126">
            <v>1219.640625</v>
          </cell>
        </row>
        <row r="127">
          <cell r="D127" t="str">
            <v>Plate 1/1 ''</v>
          </cell>
          <cell r="E127" t="str">
            <v>p2</v>
          </cell>
          <cell r="F127">
            <v>1102.4999999999998</v>
          </cell>
          <cell r="G127">
            <v>198.44999999999996</v>
          </cell>
          <cell r="H127">
            <v>1300.9499999999998</v>
          </cell>
        </row>
        <row r="128">
          <cell r="D128" t="str">
            <v>Plate 2/1 ''</v>
          </cell>
          <cell r="E128" t="str">
            <v>p2</v>
          </cell>
          <cell r="F128">
            <v>2204.9999999999995</v>
          </cell>
          <cell r="G128">
            <v>396.89999999999992</v>
          </cell>
          <cell r="H128">
            <v>2601.8999999999996</v>
          </cell>
        </row>
        <row r="129">
          <cell r="D129" t="str">
            <v>Plate 21/8 ''</v>
          </cell>
          <cell r="E129" t="str">
            <v>p2</v>
          </cell>
          <cell r="F129">
            <v>2894.0625</v>
          </cell>
          <cell r="G129">
            <v>520.93124999999998</v>
          </cell>
          <cell r="H129">
            <v>3414.9937500000001</v>
          </cell>
        </row>
        <row r="130">
          <cell r="D130" t="str">
            <v>Plate 23/8 ''</v>
          </cell>
          <cell r="E130" t="str">
            <v>p2</v>
          </cell>
          <cell r="F130">
            <v>3169.6875000000005</v>
          </cell>
          <cell r="G130">
            <v>570.54375000000005</v>
          </cell>
          <cell r="H130">
            <v>3740.2312500000007</v>
          </cell>
        </row>
        <row r="131">
          <cell r="D131" t="str">
            <v>Perfiles Glavanizados</v>
          </cell>
        </row>
        <row r="132">
          <cell r="D132" t="str">
            <v>C12x3/32</v>
          </cell>
          <cell r="E132" t="str">
            <v>pl</v>
          </cell>
          <cell r="F132">
            <v>121.875</v>
          </cell>
          <cell r="G132">
            <v>21.9375</v>
          </cell>
          <cell r="H132">
            <v>143.8125</v>
          </cell>
        </row>
        <row r="133">
          <cell r="D133" t="str">
            <v>Sistemas de Fijación y Tornillería</v>
          </cell>
        </row>
        <row r="134">
          <cell r="D134" t="str">
            <v>Anclaje HAS B7, Ø3/4'' x 12''</v>
          </cell>
          <cell r="E134" t="str">
            <v>ud</v>
          </cell>
          <cell r="F134">
            <v>350.85</v>
          </cell>
          <cell r="G134">
            <v>63.152999999999999</v>
          </cell>
          <cell r="H134">
            <v>414.00300000000004</v>
          </cell>
        </row>
        <row r="135">
          <cell r="D135" t="str">
            <v>Anclaje HAS B7, Ø3/4'' x 14''</v>
          </cell>
          <cell r="E135" t="str">
            <v>ud</v>
          </cell>
          <cell r="F135">
            <v>350.85</v>
          </cell>
          <cell r="G135">
            <v>63.152999999999999</v>
          </cell>
          <cell r="H135">
            <v>414.00300000000004</v>
          </cell>
        </row>
        <row r="136">
          <cell r="D136" t="str">
            <v>Anclaje HAS Ø 1'' x 10''</v>
          </cell>
          <cell r="E136" t="str">
            <v>ud</v>
          </cell>
          <cell r="F136">
            <v>500</v>
          </cell>
          <cell r="G136">
            <v>90</v>
          </cell>
          <cell r="H136">
            <v>590</v>
          </cell>
        </row>
        <row r="137">
          <cell r="D137" t="str">
            <v>Anclaje HILTY Kwik Bolt III Ø 1/2'' x 3''</v>
          </cell>
          <cell r="E137" t="str">
            <v>ud</v>
          </cell>
          <cell r="F137">
            <v>89.83</v>
          </cell>
          <cell r="G137">
            <v>16.1694</v>
          </cell>
          <cell r="H137">
            <v>105.99939999999999</v>
          </cell>
        </row>
        <row r="138">
          <cell r="D138" t="str">
            <v>Anclaje HILTY Kwik Bolt TZ-55316 Ø 5/8'' x 4''</v>
          </cell>
          <cell r="E138" t="str">
            <v>ud</v>
          </cell>
          <cell r="F138">
            <v>179.66</v>
          </cell>
          <cell r="G138">
            <v>32.338799999999999</v>
          </cell>
          <cell r="H138">
            <v>211.99879999999999</v>
          </cell>
        </row>
        <row r="139">
          <cell r="D139" t="str">
            <v>Anclaje HILTY Kwik Bolt TZ-CS Ø 3/4'' x 4 3/4''</v>
          </cell>
          <cell r="E139" t="str">
            <v>ud</v>
          </cell>
          <cell r="F139">
            <v>359.32</v>
          </cell>
          <cell r="G139">
            <v>64.677599999999998</v>
          </cell>
          <cell r="H139">
            <v>423.99759999999998</v>
          </cell>
        </row>
        <row r="140">
          <cell r="D140" t="str">
            <v>Clavos de Acero 2 1/2''</v>
          </cell>
          <cell r="E140" t="str">
            <v>Lbs</v>
          </cell>
          <cell r="F140">
            <v>44.07</v>
          </cell>
          <cell r="G140">
            <v>7.9325999999999999</v>
          </cell>
          <cell r="H140">
            <v>52.002600000000001</v>
          </cell>
        </row>
        <row r="141">
          <cell r="D141" t="str">
            <v>Tornillo Autotaladrante 1 1/2" x 10</v>
          </cell>
          <cell r="E141" t="str">
            <v>ud</v>
          </cell>
          <cell r="F141">
            <v>2.2400000000000002</v>
          </cell>
          <cell r="G141">
            <v>0.4032</v>
          </cell>
          <cell r="H141">
            <v>2.6432000000000002</v>
          </cell>
        </row>
        <row r="142">
          <cell r="D142" t="str">
            <v>Tornillo Autotaladrante 1 1/4" x 12</v>
          </cell>
          <cell r="E142" t="str">
            <v>ud</v>
          </cell>
          <cell r="F142">
            <v>2.77</v>
          </cell>
          <cell r="G142">
            <v>0.49859999999999999</v>
          </cell>
          <cell r="H142">
            <v>3.2686000000000002</v>
          </cell>
        </row>
        <row r="143">
          <cell r="D143" t="str">
            <v>Tuerca Hexagonal 1/2''</v>
          </cell>
          <cell r="E143" t="str">
            <v>ud</v>
          </cell>
          <cell r="F143">
            <v>15</v>
          </cell>
          <cell r="G143">
            <v>2.6999999999999997</v>
          </cell>
          <cell r="H143">
            <v>17.7</v>
          </cell>
        </row>
        <row r="144">
          <cell r="D144" t="str">
            <v>Clavos de Zinc</v>
          </cell>
          <cell r="E144" t="str">
            <v>Lbs</v>
          </cell>
          <cell r="F144">
            <v>35.65</v>
          </cell>
          <cell r="G144">
            <v>6.4169999999999998</v>
          </cell>
          <cell r="H144">
            <v>42.067</v>
          </cell>
        </row>
        <row r="145">
          <cell r="D145" t="str">
            <v>Clavos Galvanizado 2''</v>
          </cell>
          <cell r="E145" t="str">
            <v>Lbs</v>
          </cell>
          <cell r="F145">
            <v>42.37</v>
          </cell>
          <cell r="G145">
            <v>7.6265999999999989</v>
          </cell>
          <cell r="H145">
            <v>49.996599999999994</v>
          </cell>
        </row>
        <row r="146">
          <cell r="D146" t="str">
            <v>Conectores de cortantes Ø 3/4'' x 2''</v>
          </cell>
          <cell r="E146" t="str">
            <v>UD</v>
          </cell>
          <cell r="F146">
            <v>42.37</v>
          </cell>
          <cell r="G146">
            <v>7.6265999999999989</v>
          </cell>
          <cell r="H146">
            <v>49.996599999999994</v>
          </cell>
        </row>
        <row r="147">
          <cell r="D147" t="str">
            <v>Conectores de cortantes Ø 1/2'' x 3''</v>
          </cell>
          <cell r="E147" t="str">
            <v>UD</v>
          </cell>
          <cell r="F147">
            <v>42.37</v>
          </cell>
          <cell r="G147">
            <v>7.6265999999999989</v>
          </cell>
          <cell r="H147">
            <v>49.996599999999994</v>
          </cell>
        </row>
        <row r="148">
          <cell r="D148" t="str">
            <v>Conectores de cortantes Ø 1/2'' x 4''</v>
          </cell>
          <cell r="E148" t="str">
            <v>UD</v>
          </cell>
          <cell r="F148">
            <v>42.37</v>
          </cell>
          <cell r="G148">
            <v>7.6265999999999989</v>
          </cell>
          <cell r="H148">
            <v>49.996599999999994</v>
          </cell>
        </row>
        <row r="149">
          <cell r="D149" t="str">
            <v>Perno Ø  - A325   3/8'' x 2 3/4''</v>
          </cell>
          <cell r="E149" t="str">
            <v>Ud</v>
          </cell>
          <cell r="F149">
            <v>31.194915254237291</v>
          </cell>
          <cell r="G149">
            <v>5.6150847457627124</v>
          </cell>
          <cell r="H149">
            <v>36.81</v>
          </cell>
        </row>
        <row r="150">
          <cell r="D150" t="str">
            <v>Perno Ø  - A325   3/4'' x 1 3/4''</v>
          </cell>
          <cell r="E150" t="str">
            <v>Ud</v>
          </cell>
          <cell r="F150">
            <v>31.194915254237291</v>
          </cell>
          <cell r="G150">
            <v>5.6150847457627124</v>
          </cell>
          <cell r="H150">
            <v>36.81</v>
          </cell>
        </row>
        <row r="151">
          <cell r="D151" t="str">
            <v>Perno Ø  - A325   3/4'' x 2    ''</v>
          </cell>
          <cell r="E151" t="str">
            <v>Ud</v>
          </cell>
          <cell r="F151">
            <v>33.194915254237294</v>
          </cell>
          <cell r="G151">
            <v>5.9750847457627128</v>
          </cell>
          <cell r="H151">
            <v>39.170000000000009</v>
          </cell>
        </row>
        <row r="152">
          <cell r="D152" t="str">
            <v>Perno Ø  - A325   3/4'' x 2 1/2''</v>
          </cell>
          <cell r="E152" t="str">
            <v>Ud</v>
          </cell>
          <cell r="F152">
            <v>36.347457627118644</v>
          </cell>
          <cell r="G152">
            <v>6.5425423728813552</v>
          </cell>
          <cell r="H152">
            <v>42.89</v>
          </cell>
        </row>
        <row r="153">
          <cell r="D153" t="str">
            <v>Perno Ø  - A325   3/4'' x 2 1/4''</v>
          </cell>
          <cell r="E153" t="str">
            <v>Ud</v>
          </cell>
          <cell r="F153">
            <v>33.33898305084746</v>
          </cell>
          <cell r="G153">
            <v>6.0010169491525422</v>
          </cell>
          <cell r="H153">
            <v>39.340000000000003</v>
          </cell>
        </row>
        <row r="154">
          <cell r="D154" t="str">
            <v>Perno Ø  - A325   3/4'' x 2 1/8''</v>
          </cell>
          <cell r="E154" t="str">
            <v>Ud</v>
          </cell>
          <cell r="F154">
            <v>88.983050847457633</v>
          </cell>
          <cell r="G154">
            <v>16.016949152542374</v>
          </cell>
          <cell r="H154">
            <v>105</v>
          </cell>
        </row>
        <row r="155">
          <cell r="D155" t="str">
            <v>Perno Ø  - A325   5/8'' x 12 1/2''</v>
          </cell>
          <cell r="E155" t="str">
            <v>Ud</v>
          </cell>
          <cell r="F155">
            <v>167.64406779661016</v>
          </cell>
          <cell r="G155">
            <v>30.175932203389827</v>
          </cell>
          <cell r="H155">
            <v>197.82</v>
          </cell>
        </row>
        <row r="156">
          <cell r="D156" t="str">
            <v>Perno Ø  - A325   5/8'' x 2    ''</v>
          </cell>
          <cell r="E156" t="str">
            <v>Ud</v>
          </cell>
          <cell r="F156">
            <v>26.228813559322035</v>
          </cell>
          <cell r="G156">
            <v>4.7211864406779664</v>
          </cell>
          <cell r="H156">
            <v>30.950000000000003</v>
          </cell>
        </row>
        <row r="157">
          <cell r="D157" t="str">
            <v>Perno Ø  - A325   5/8'' x 2 1/2''</v>
          </cell>
          <cell r="E157" t="str">
            <v>Ud</v>
          </cell>
          <cell r="F157">
            <v>27.940677966101696</v>
          </cell>
          <cell r="G157">
            <v>5.0293220338983051</v>
          </cell>
          <cell r="H157">
            <v>32.97</v>
          </cell>
        </row>
        <row r="158">
          <cell r="D158" t="str">
            <v>Perno Ø  - A325   7/8'' x 2    ''</v>
          </cell>
          <cell r="E158" t="str">
            <v>Ud</v>
          </cell>
          <cell r="F158">
            <v>66.889830508474589</v>
          </cell>
          <cell r="G158">
            <v>12.040169491525425</v>
          </cell>
          <cell r="H158">
            <v>78.930000000000007</v>
          </cell>
        </row>
        <row r="159">
          <cell r="D159" t="str">
            <v>Perno Ø  - A325   7/8'' x 2 1/4''</v>
          </cell>
          <cell r="E159" t="str">
            <v>Ud</v>
          </cell>
          <cell r="F159">
            <v>68.830508474576277</v>
          </cell>
          <cell r="G159">
            <v>12.389491525423729</v>
          </cell>
          <cell r="H159">
            <v>81.22</v>
          </cell>
        </row>
        <row r="160">
          <cell r="D160" t="str">
            <v>Perno Ø  - A325   7/8'' x 2 3/4''</v>
          </cell>
          <cell r="E160" t="str">
            <v>Ud</v>
          </cell>
          <cell r="F160">
            <v>70.923728813559322</v>
          </cell>
          <cell r="G160">
            <v>12.766271186440678</v>
          </cell>
          <cell r="H160">
            <v>83.69</v>
          </cell>
        </row>
        <row r="161">
          <cell r="D161" t="str">
            <v>Perno Ø  - A325   7/8'' x 3 1/4''</v>
          </cell>
          <cell r="E161" t="str">
            <v>Ud</v>
          </cell>
          <cell r="F161">
            <v>77.483050847457633</v>
          </cell>
          <cell r="G161">
            <v>13.946949152542373</v>
          </cell>
          <cell r="H161">
            <v>91.43</v>
          </cell>
        </row>
        <row r="162">
          <cell r="D162" t="str">
            <v>Perno Ø  - A325 1    '' x 3    ''</v>
          </cell>
          <cell r="E162" t="str">
            <v>Ud</v>
          </cell>
          <cell r="F162">
            <v>83.533898305084747</v>
          </cell>
          <cell r="G162">
            <v>15.036101694915255</v>
          </cell>
          <cell r="H162">
            <v>98.570000000000007</v>
          </cell>
        </row>
        <row r="163">
          <cell r="D163" t="str">
            <v>Perno Ø  - A490   3/4'' x 2 1/2''</v>
          </cell>
          <cell r="E163" t="str">
            <v>Ud</v>
          </cell>
          <cell r="F163">
            <v>164.57627118644066</v>
          </cell>
          <cell r="G163">
            <v>29.623728813559318</v>
          </cell>
          <cell r="H163">
            <v>194.2</v>
          </cell>
        </row>
        <row r="164">
          <cell r="D164" t="str">
            <v>Perno Ø  - A490   5/8'' x 2 1/2''</v>
          </cell>
          <cell r="E164" t="str">
            <v>Ud</v>
          </cell>
          <cell r="F164">
            <v>164.57627118644066</v>
          </cell>
          <cell r="G164">
            <v>29.623728813559318</v>
          </cell>
          <cell r="H164">
            <v>194.2</v>
          </cell>
        </row>
        <row r="165">
          <cell r="D165" t="str">
            <v>Perno Ø  - A490   7/8'' x 2 1/2''</v>
          </cell>
          <cell r="E165" t="str">
            <v>Ud</v>
          </cell>
          <cell r="F165">
            <v>164.57627118644066</v>
          </cell>
          <cell r="G165">
            <v>29.623728813559318</v>
          </cell>
          <cell r="H165">
            <v>194.2</v>
          </cell>
        </row>
        <row r="166">
          <cell r="D166" t="str">
            <v>Perno Ø  - A490   7/8'' x 3    ''</v>
          </cell>
          <cell r="E166" t="str">
            <v>Ud</v>
          </cell>
          <cell r="F166">
            <v>177.65254237288136</v>
          </cell>
          <cell r="G166">
            <v>31.977457627118643</v>
          </cell>
          <cell r="H166">
            <v>209.63</v>
          </cell>
        </row>
        <row r="167">
          <cell r="D167" t="str">
            <v>Perno Ø  - A490   7/8'' x 3 1/2''</v>
          </cell>
          <cell r="E167" t="str">
            <v>Ud</v>
          </cell>
          <cell r="F167">
            <v>188.27966101694915</v>
          </cell>
          <cell r="G167">
            <v>33.890338983050846</v>
          </cell>
          <cell r="H167">
            <v>222.17</v>
          </cell>
        </row>
        <row r="168">
          <cell r="D168" t="str">
            <v>Perno Ø  - A490 1    '' x 2 3/4''</v>
          </cell>
          <cell r="E168" t="str">
            <v>Ud</v>
          </cell>
          <cell r="F168">
            <v>161.72033898305088</v>
          </cell>
          <cell r="G168">
            <v>29.109661016949158</v>
          </cell>
          <cell r="H168">
            <v>190.83000000000004</v>
          </cell>
        </row>
        <row r="169">
          <cell r="D169" t="str">
            <v>Perno Ø  - A490 1    '' x 3 3/4''</v>
          </cell>
          <cell r="E169" t="str">
            <v>Ud</v>
          </cell>
          <cell r="F169">
            <v>218.08474576271186</v>
          </cell>
          <cell r="G169">
            <v>39.255254237288135</v>
          </cell>
          <cell r="H169">
            <v>257.33999999999997</v>
          </cell>
        </row>
        <row r="170">
          <cell r="D170" t="str">
            <v>Perno Ø  - A490 1    '' x 4 1/2''</v>
          </cell>
          <cell r="E170" t="str">
            <v>Ud</v>
          </cell>
          <cell r="F170">
            <v>232.99152542372883</v>
          </cell>
          <cell r="G170">
            <v>41.93847457627119</v>
          </cell>
          <cell r="H170">
            <v>274.93</v>
          </cell>
        </row>
        <row r="171">
          <cell r="D171" t="str">
            <v>Perno Ø  - A490 1 1/8'' x 3 3/4''</v>
          </cell>
          <cell r="E171" t="str">
            <v>Ud</v>
          </cell>
          <cell r="F171">
            <v>248.87288135593224</v>
          </cell>
          <cell r="G171">
            <v>44.797118644067801</v>
          </cell>
          <cell r="H171">
            <v>293.67</v>
          </cell>
        </row>
        <row r="172">
          <cell r="D172" t="str">
            <v>Perno Ø  - A490 1 1/8'' x 4 1/2''</v>
          </cell>
          <cell r="E172" t="str">
            <v>Ud</v>
          </cell>
          <cell r="F172">
            <v>427.72033898305085</v>
          </cell>
          <cell r="G172">
            <v>76.989661016949157</v>
          </cell>
          <cell r="H172">
            <v>504.71000000000004</v>
          </cell>
        </row>
        <row r="173">
          <cell r="D173" t="str">
            <v>Perno ø 1 1/2'' x 19'' F1554 A36</v>
          </cell>
          <cell r="E173" t="str">
            <v>Ud</v>
          </cell>
          <cell r="F173">
            <v>206.77966101694918</v>
          </cell>
          <cell r="G173">
            <v>37.220338983050851</v>
          </cell>
          <cell r="H173">
            <v>244.00000000000003</v>
          </cell>
        </row>
        <row r="174">
          <cell r="D174" t="str">
            <v>Perno ø 1 3/8'' x 20'' F1554 A36</v>
          </cell>
          <cell r="E174" t="str">
            <v>Ud</v>
          </cell>
          <cell r="F174">
            <v>1560</v>
          </cell>
          <cell r="G174">
            <v>280.8</v>
          </cell>
          <cell r="H174">
            <v>1840.8</v>
          </cell>
        </row>
        <row r="175">
          <cell r="D175" t="str">
            <v>Perno ø 1'' x 12'' F1554 A36</v>
          </cell>
          <cell r="E175" t="str">
            <v>Ud</v>
          </cell>
          <cell r="F175">
            <v>135</v>
          </cell>
          <cell r="G175">
            <v>24.3</v>
          </cell>
          <cell r="H175">
            <v>159.30000000000001</v>
          </cell>
        </row>
        <row r="176">
          <cell r="D176" t="str">
            <v>Perno ø 3/4'' x 6'' F1554 A36</v>
          </cell>
          <cell r="E176" t="str">
            <v>Ud</v>
          </cell>
          <cell r="F176">
            <v>98</v>
          </cell>
          <cell r="G176">
            <v>17.64</v>
          </cell>
          <cell r="H176">
            <v>115.64</v>
          </cell>
        </row>
        <row r="177">
          <cell r="D177" t="str">
            <v>Perno ø 3/4'' x 12'' F1554 A36</v>
          </cell>
          <cell r="E177" t="str">
            <v>Ud</v>
          </cell>
          <cell r="F177">
            <v>135</v>
          </cell>
          <cell r="G177">
            <v>24.3</v>
          </cell>
          <cell r="H177">
            <v>159.30000000000001</v>
          </cell>
        </row>
        <row r="178">
          <cell r="D178" t="str">
            <v>Perno ø 1'' x 19'' F1554 A36</v>
          </cell>
          <cell r="E178" t="str">
            <v>Ud</v>
          </cell>
          <cell r="F178">
            <v>206.77966101694918</v>
          </cell>
          <cell r="G178">
            <v>37.220338983050851</v>
          </cell>
          <cell r="H178">
            <v>244.00000000000003</v>
          </cell>
        </row>
        <row r="179">
          <cell r="D179" t="str">
            <v>Perno ø 1'' x 24'' F1554 A36</v>
          </cell>
          <cell r="E179" t="str">
            <v>Ud</v>
          </cell>
          <cell r="F179">
            <v>300</v>
          </cell>
          <cell r="G179">
            <v>54</v>
          </cell>
          <cell r="H179">
            <v>354</v>
          </cell>
        </row>
        <row r="180">
          <cell r="D180" t="str">
            <v>Perno ø 1'' x 30'' F1554 A36</v>
          </cell>
          <cell r="E180" t="str">
            <v>Ud</v>
          </cell>
          <cell r="F180">
            <v>500</v>
          </cell>
          <cell r="G180">
            <v>90</v>
          </cell>
          <cell r="H180">
            <v>590</v>
          </cell>
        </row>
        <row r="181">
          <cell r="D181" t="str">
            <v>Conector de cortante Ø 3/4'' x 3'' Autosoldable</v>
          </cell>
          <cell r="E181" t="str">
            <v>Ud</v>
          </cell>
          <cell r="F181">
            <v>100</v>
          </cell>
          <cell r="G181">
            <v>18</v>
          </cell>
          <cell r="H181">
            <v>118</v>
          </cell>
        </row>
        <row r="182">
          <cell r="D182" t="str">
            <v>Resina HIT-HY-200</v>
          </cell>
          <cell r="E182" t="str">
            <v>ud</v>
          </cell>
          <cell r="F182">
            <v>3000</v>
          </cell>
          <cell r="G182">
            <v>540</v>
          </cell>
          <cell r="H182">
            <v>3540</v>
          </cell>
        </row>
        <row r="183">
          <cell r="D183" t="str">
            <v>Resina HIT-RE500-SD</v>
          </cell>
          <cell r="E183" t="str">
            <v>ud</v>
          </cell>
          <cell r="F183">
            <v>2206.7800000000002</v>
          </cell>
          <cell r="G183">
            <v>397.22040000000004</v>
          </cell>
          <cell r="H183">
            <v>2604.0004000000004</v>
          </cell>
        </row>
        <row r="184">
          <cell r="D184" t="str">
            <v>Combustibles y Lubricantes</v>
          </cell>
        </row>
        <row r="185">
          <cell r="D185" t="str">
            <v>Aceite de Motor</v>
          </cell>
          <cell r="E185" t="str">
            <v>ltr</v>
          </cell>
          <cell r="F185">
            <v>200</v>
          </cell>
          <cell r="G185">
            <v>36</v>
          </cell>
          <cell r="H185">
            <v>236</v>
          </cell>
        </row>
        <row r="186">
          <cell r="D186" t="str">
            <v xml:space="preserve">Gasoil </v>
          </cell>
          <cell r="E186" t="str">
            <v xml:space="preserve"> Gls </v>
          </cell>
          <cell r="F186">
            <v>133.72881355932205</v>
          </cell>
          <cell r="G186">
            <v>24.07118644067797</v>
          </cell>
          <cell r="H186">
            <v>157.80000000000001</v>
          </cell>
        </row>
        <row r="187">
          <cell r="D187" t="str">
            <v>Gasolina</v>
          </cell>
          <cell r="E187" t="str">
            <v>Gls</v>
          </cell>
          <cell r="F187">
            <v>210</v>
          </cell>
          <cell r="G187">
            <v>37.799999999999997</v>
          </cell>
          <cell r="H187">
            <v>247.8</v>
          </cell>
        </row>
        <row r="188">
          <cell r="D188" t="str">
            <v>Acetileno 390</v>
          </cell>
          <cell r="E188" t="str">
            <v>p3</v>
          </cell>
          <cell r="F188">
            <v>11.390794871794871</v>
          </cell>
          <cell r="G188">
            <v>2.0503430769230766</v>
          </cell>
          <cell r="H188">
            <v>13.441137948717948</v>
          </cell>
        </row>
        <row r="189">
          <cell r="D189" t="str">
            <v>Argon 99.996% K 220</v>
          </cell>
          <cell r="E189" t="str">
            <v>p3</v>
          </cell>
          <cell r="F189">
            <v>15.543545454545454</v>
          </cell>
          <cell r="G189">
            <v>2.7978381818181814</v>
          </cell>
          <cell r="H189">
            <v>18.341383636363634</v>
          </cell>
        </row>
        <row r="190">
          <cell r="D190" t="str">
            <v>Gas GLP</v>
          </cell>
          <cell r="E190" t="str">
            <v>Gls</v>
          </cell>
          <cell r="F190">
            <v>210</v>
          </cell>
          <cell r="G190">
            <v>37.799999999999997</v>
          </cell>
          <cell r="H190">
            <v>247.8</v>
          </cell>
        </row>
        <row r="191">
          <cell r="D191" t="str">
            <v>Equipos Pesados</v>
          </cell>
        </row>
        <row r="192">
          <cell r="D192" t="str">
            <v>Amasador Mecánico</v>
          </cell>
          <cell r="E192" t="str">
            <v>Hr</v>
          </cell>
          <cell r="F192">
            <v>125</v>
          </cell>
          <cell r="G192">
            <v>22.5</v>
          </cell>
          <cell r="H192">
            <v>147.5</v>
          </cell>
        </row>
        <row r="193">
          <cell r="D193" t="str">
            <v>Andamios</v>
          </cell>
          <cell r="E193" t="str">
            <v>Hr</v>
          </cell>
          <cell r="F193">
            <v>38</v>
          </cell>
          <cell r="G193">
            <v>6.84</v>
          </cell>
          <cell r="H193">
            <v>44.84</v>
          </cell>
        </row>
        <row r="194">
          <cell r="D194" t="str">
            <v>Buldócer D8</v>
          </cell>
          <cell r="E194" t="str">
            <v>Hr</v>
          </cell>
          <cell r="F194">
            <v>2000</v>
          </cell>
          <cell r="G194">
            <v>360</v>
          </cell>
          <cell r="H194">
            <v>2360</v>
          </cell>
        </row>
        <row r="195">
          <cell r="D195" t="str">
            <v>Camión Bote</v>
          </cell>
          <cell r="E195" t="str">
            <v>Hr</v>
          </cell>
          <cell r="F195">
            <v>1300</v>
          </cell>
          <cell r="G195">
            <v>234</v>
          </cell>
          <cell r="H195">
            <v>1534</v>
          </cell>
        </row>
        <row r="196">
          <cell r="D196" t="str">
            <v>Camioneta</v>
          </cell>
          <cell r="E196" t="str">
            <v>Hr</v>
          </cell>
          <cell r="F196">
            <v>131.25</v>
          </cell>
          <cell r="G196">
            <v>23.625</v>
          </cell>
          <cell r="H196">
            <v>154.875</v>
          </cell>
        </row>
        <row r="197">
          <cell r="D197" t="str">
            <v>Compactador Mecánico</v>
          </cell>
          <cell r="E197" t="str">
            <v>Hr</v>
          </cell>
          <cell r="F197">
            <v>162.5</v>
          </cell>
          <cell r="G197">
            <v>29.25</v>
          </cell>
          <cell r="H197">
            <v>191.75</v>
          </cell>
        </row>
        <row r="198">
          <cell r="D198" t="str">
            <v>Compresor</v>
          </cell>
          <cell r="E198" t="str">
            <v>Hr</v>
          </cell>
          <cell r="F198">
            <v>1759.6</v>
          </cell>
          <cell r="G198">
            <v>316.72799999999995</v>
          </cell>
          <cell r="H198">
            <v>2076.328</v>
          </cell>
        </row>
        <row r="199">
          <cell r="D199" t="str">
            <v xml:space="preserve">Renta Compresor 185 hp </v>
          </cell>
          <cell r="E199" t="str">
            <v xml:space="preserve"> H/día </v>
          </cell>
          <cell r="F199">
            <v>4666.6694915254238</v>
          </cell>
          <cell r="G199">
            <v>840.00050847457624</v>
          </cell>
          <cell r="H199">
            <v>5506.67</v>
          </cell>
        </row>
        <row r="200">
          <cell r="D200" t="str">
            <v xml:space="preserve">Renta Compresor, Pistolas y Operadores </v>
          </cell>
          <cell r="E200" t="str">
            <v xml:space="preserve"> Hr </v>
          </cell>
          <cell r="F200">
            <v>1526.4830508474577</v>
          </cell>
          <cell r="G200">
            <v>274.7669491525424</v>
          </cell>
          <cell r="H200">
            <v>1801.25</v>
          </cell>
        </row>
        <row r="201">
          <cell r="D201" t="str">
            <v>Pistola Neumática P/ Tornilleria</v>
          </cell>
          <cell r="E201" t="str">
            <v>Hr</v>
          </cell>
          <cell r="F201">
            <v>74.152542372881356</v>
          </cell>
          <cell r="G201">
            <v>13.347457627118644</v>
          </cell>
          <cell r="H201">
            <v>87.5</v>
          </cell>
        </row>
        <row r="202">
          <cell r="D202" t="str">
            <v>Compresor p/ Pintura</v>
          </cell>
          <cell r="E202" t="str">
            <v>Hr</v>
          </cell>
          <cell r="F202">
            <v>63.56</v>
          </cell>
          <cell r="G202">
            <v>11.440799999999999</v>
          </cell>
          <cell r="H202">
            <v>75.000799999999998</v>
          </cell>
        </row>
        <row r="203">
          <cell r="D203" t="str">
            <v>Estación Total</v>
          </cell>
          <cell r="E203" t="str">
            <v>Hr</v>
          </cell>
          <cell r="F203">
            <v>337.5</v>
          </cell>
          <cell r="G203">
            <v>60.75</v>
          </cell>
          <cell r="H203">
            <v>398.25</v>
          </cell>
        </row>
        <row r="204">
          <cell r="D204" t="str">
            <v>Letrero Informativo de Obra</v>
          </cell>
          <cell r="E204" t="str">
            <v>Hr</v>
          </cell>
          <cell r="F204">
            <v>12711.86</v>
          </cell>
          <cell r="G204">
            <v>2288.1347999999998</v>
          </cell>
          <cell r="H204">
            <v>14999.9948</v>
          </cell>
        </row>
        <row r="205">
          <cell r="D205" t="str">
            <v>Luces de Trabajo</v>
          </cell>
          <cell r="E205" t="str">
            <v>Hr</v>
          </cell>
          <cell r="F205">
            <v>131.25</v>
          </cell>
          <cell r="G205">
            <v>23.625</v>
          </cell>
          <cell r="H205">
            <v>154.875</v>
          </cell>
        </row>
        <row r="206">
          <cell r="D206" t="str">
            <v>Mezcladora de 7p³</v>
          </cell>
          <cell r="E206" t="str">
            <v>Hr</v>
          </cell>
          <cell r="F206">
            <v>125</v>
          </cell>
          <cell r="G206">
            <v>22.5</v>
          </cell>
          <cell r="H206">
            <v>147.5</v>
          </cell>
        </row>
        <row r="207">
          <cell r="D207" t="str">
            <v>Motoniveladora</v>
          </cell>
          <cell r="E207" t="str">
            <v>Hr</v>
          </cell>
          <cell r="F207">
            <v>1900</v>
          </cell>
          <cell r="G207">
            <v>342</v>
          </cell>
          <cell r="H207">
            <v>2242</v>
          </cell>
        </row>
        <row r="208">
          <cell r="D208" t="str">
            <v>Retroexcavadora</v>
          </cell>
          <cell r="E208" t="str">
            <v>Hr</v>
          </cell>
          <cell r="F208">
            <v>3000</v>
          </cell>
          <cell r="G208">
            <v>540</v>
          </cell>
          <cell r="H208">
            <v>3540</v>
          </cell>
        </row>
        <row r="209">
          <cell r="D209" t="str">
            <v>Retropala D420G</v>
          </cell>
          <cell r="E209" t="str">
            <v>Hr</v>
          </cell>
          <cell r="F209">
            <v>1500</v>
          </cell>
          <cell r="G209">
            <v>270</v>
          </cell>
          <cell r="H209">
            <v>1770</v>
          </cell>
        </row>
        <row r="210">
          <cell r="D210" t="str">
            <v>Rodillo</v>
          </cell>
          <cell r="E210" t="str">
            <v>Hr</v>
          </cell>
          <cell r="F210">
            <v>1800</v>
          </cell>
          <cell r="G210">
            <v>324</v>
          </cell>
          <cell r="H210">
            <v>2124</v>
          </cell>
        </row>
        <row r="211">
          <cell r="D211" t="str">
            <v>Plataforma</v>
          </cell>
          <cell r="E211" t="str">
            <v>Hr</v>
          </cell>
          <cell r="F211">
            <v>1800</v>
          </cell>
          <cell r="G211">
            <v>324</v>
          </cell>
          <cell r="H211">
            <v>2124</v>
          </cell>
        </row>
        <row r="212">
          <cell r="D212" t="str">
            <v>Grúa de 20 Tonelada</v>
          </cell>
          <cell r="E212" t="str">
            <v>hr</v>
          </cell>
          <cell r="F212">
            <v>3177.9661016949153</v>
          </cell>
          <cell r="G212">
            <v>572.03389830508479</v>
          </cell>
          <cell r="H212">
            <v>3750</v>
          </cell>
        </row>
        <row r="213">
          <cell r="D213" t="str">
            <v>Grúa de 40 Tonelada</v>
          </cell>
          <cell r="E213" t="str">
            <v>hr</v>
          </cell>
          <cell r="F213">
            <v>5750</v>
          </cell>
          <cell r="G213">
            <v>1035</v>
          </cell>
          <cell r="H213">
            <v>6785</v>
          </cell>
        </row>
        <row r="214">
          <cell r="D214" t="str">
            <v>Grúa de 80 Tonelada</v>
          </cell>
          <cell r="E214" t="str">
            <v>hr</v>
          </cell>
          <cell r="F214">
            <v>7500</v>
          </cell>
          <cell r="G214">
            <v>1350</v>
          </cell>
          <cell r="H214">
            <v>8850</v>
          </cell>
        </row>
        <row r="215">
          <cell r="D215" t="str">
            <v>Servicio de Fumigación</v>
          </cell>
          <cell r="E215" t="str">
            <v>Hr</v>
          </cell>
          <cell r="F215">
            <v>4237.29</v>
          </cell>
          <cell r="G215">
            <v>762.71219999999994</v>
          </cell>
          <cell r="H215">
            <v>5000.0021999999999</v>
          </cell>
        </row>
        <row r="216">
          <cell r="D216" t="str">
            <v>Tarifa Viajes &gt;20  Km</v>
          </cell>
          <cell r="E216" t="str">
            <v>km</v>
          </cell>
          <cell r="F216">
            <v>12.71</v>
          </cell>
          <cell r="G216">
            <v>2.2878000000000003</v>
          </cell>
          <cell r="H216">
            <v>14.997800000000002</v>
          </cell>
        </row>
        <row r="217">
          <cell r="D217" t="str">
            <v>Tarifa Viajes 0 - 5 Km</v>
          </cell>
          <cell r="E217" t="str">
            <v>km</v>
          </cell>
          <cell r="F217">
            <v>21.57</v>
          </cell>
          <cell r="G217">
            <v>3.8826000000000001</v>
          </cell>
          <cell r="H217">
            <v>25.4526</v>
          </cell>
        </row>
        <row r="218">
          <cell r="D218" t="str">
            <v>Tarifa Viajes 10.01 - 20 Km</v>
          </cell>
          <cell r="E218" t="str">
            <v>km</v>
          </cell>
          <cell r="F218">
            <v>14.68</v>
          </cell>
          <cell r="G218">
            <v>2.6423999999999999</v>
          </cell>
          <cell r="H218">
            <v>17.322399999999998</v>
          </cell>
        </row>
        <row r="219">
          <cell r="D219" t="str">
            <v>Tarifa Viajes 5.01 - 10 Km</v>
          </cell>
          <cell r="E219" t="str">
            <v>km</v>
          </cell>
          <cell r="F219">
            <v>15.78</v>
          </cell>
          <cell r="G219">
            <v>2.8403999999999998</v>
          </cell>
          <cell r="H219">
            <v>18.6204</v>
          </cell>
        </row>
        <row r="220">
          <cell r="D220" t="str">
            <v>Acarreo de Materiales</v>
          </cell>
          <cell r="E220" t="str">
            <v>m3-Km</v>
          </cell>
          <cell r="F220">
            <v>298.79000000000002</v>
          </cell>
        </row>
        <row r="221">
          <cell r="D221" t="str">
            <v>TiendeTubo</v>
          </cell>
          <cell r="E221" t="str">
            <v>Hr</v>
          </cell>
          <cell r="F221">
            <v>2500</v>
          </cell>
          <cell r="G221">
            <v>450</v>
          </cell>
          <cell r="H221">
            <v>2950</v>
          </cell>
        </row>
        <row r="222">
          <cell r="D222" t="str">
            <v>Malla Ciclónica</v>
          </cell>
        </row>
        <row r="223">
          <cell r="D223" t="str">
            <v>Abrazadera p/Malla Ciclónica 2" Corta</v>
          </cell>
          <cell r="E223" t="str">
            <v>Ud</v>
          </cell>
          <cell r="F223">
            <v>12.71</v>
          </cell>
          <cell r="G223">
            <v>2.2878000000000003</v>
          </cell>
          <cell r="H223">
            <v>14.997800000000002</v>
          </cell>
        </row>
        <row r="224">
          <cell r="D224" t="str">
            <v>Abrazadera p/Malla Ciclónica 2" Larga</v>
          </cell>
          <cell r="E224" t="str">
            <v>Ud</v>
          </cell>
          <cell r="F224">
            <v>17.8</v>
          </cell>
          <cell r="G224">
            <v>3.2040000000000002</v>
          </cell>
          <cell r="H224">
            <v>21.004000000000001</v>
          </cell>
        </row>
        <row r="225">
          <cell r="D225" t="str">
            <v>Alambre de Púas Tipo Trinchera (incluye palometa y alambrado de soporte)</v>
          </cell>
          <cell r="E225" t="str">
            <v>ml</v>
          </cell>
          <cell r="F225">
            <v>580.79999999999995</v>
          </cell>
          <cell r="G225">
            <v>104.54399999999998</v>
          </cell>
          <cell r="H225">
            <v>685.34399999999994</v>
          </cell>
        </row>
        <row r="226">
          <cell r="D226" t="str">
            <v>Alambre Trinchera Ch</v>
          </cell>
          <cell r="E226" t="str">
            <v>Ud</v>
          </cell>
          <cell r="F226">
            <v>300.85000000000002</v>
          </cell>
          <cell r="G226">
            <v>54.152999999999999</v>
          </cell>
          <cell r="H226">
            <v>355.00300000000004</v>
          </cell>
        </row>
        <row r="227">
          <cell r="D227" t="str">
            <v>Copa Pasante p/Malla Ciclónica 11/2"</v>
          </cell>
          <cell r="E227" t="str">
            <v>Ud</v>
          </cell>
          <cell r="F227">
            <v>29.66</v>
          </cell>
          <cell r="G227">
            <v>5.3388</v>
          </cell>
          <cell r="H227">
            <v>34.998800000000003</v>
          </cell>
        </row>
        <row r="228">
          <cell r="D228" t="str">
            <v>Copa Pasante p/Malla Ciclónica 2"</v>
          </cell>
          <cell r="E228" t="str">
            <v>Ud</v>
          </cell>
          <cell r="F228">
            <v>76.27</v>
          </cell>
          <cell r="G228">
            <v>13.728599999999998</v>
          </cell>
          <cell r="H228">
            <v>89.998599999999996</v>
          </cell>
        </row>
        <row r="229">
          <cell r="D229" t="str">
            <v>Copa Terminal de Aluminio 2"</v>
          </cell>
          <cell r="E229" t="str">
            <v>Ud</v>
          </cell>
          <cell r="F229">
            <v>29.66</v>
          </cell>
          <cell r="G229">
            <v>5.3388</v>
          </cell>
          <cell r="H229">
            <v>34.998800000000003</v>
          </cell>
        </row>
        <row r="230">
          <cell r="D230" t="str">
            <v xml:space="preserve">Malla Ciclónica NO. 11 6' X 50' MC11 </v>
          </cell>
          <cell r="E230" t="str">
            <v xml:space="preserve"> Ud </v>
          </cell>
          <cell r="F230">
            <v>4110.1694915254238</v>
          </cell>
          <cell r="G230">
            <v>739.83050847457628</v>
          </cell>
          <cell r="H230">
            <v>4850</v>
          </cell>
        </row>
        <row r="231">
          <cell r="D231" t="str">
            <v>Malla Ciclónica NO. 9 6' X 50' MC9</v>
          </cell>
          <cell r="E231" t="str">
            <v xml:space="preserve"> Ud </v>
          </cell>
          <cell r="F231">
            <v>3909.32</v>
          </cell>
          <cell r="G231">
            <v>703.67759999999998</v>
          </cell>
          <cell r="H231">
            <v>4612.9976000000006</v>
          </cell>
        </row>
        <row r="232">
          <cell r="D232" t="str">
            <v>Palomenta p/Malla Ciclónica Doble</v>
          </cell>
          <cell r="E232" t="str">
            <v>Ud</v>
          </cell>
          <cell r="F232">
            <v>96.61</v>
          </cell>
          <cell r="G232">
            <v>17.389799999999997</v>
          </cell>
          <cell r="H232">
            <v>113.99979999999999</v>
          </cell>
        </row>
        <row r="233">
          <cell r="D233" t="str">
            <v>Palomenta p/Malla Ciclónica Sencilla</v>
          </cell>
          <cell r="E233" t="str">
            <v>Ud</v>
          </cell>
          <cell r="F233">
            <v>51.69</v>
          </cell>
          <cell r="G233">
            <v>9.3041999999999998</v>
          </cell>
          <cell r="H233">
            <v>60.994199999999999</v>
          </cell>
        </row>
        <row r="234">
          <cell r="D234" t="str">
            <v>Planchuela 1/2" x 1/8" x  20'</v>
          </cell>
          <cell r="E234" t="str">
            <v>Ud</v>
          </cell>
          <cell r="F234">
            <v>93.22</v>
          </cell>
          <cell r="G234">
            <v>16.779599999999999</v>
          </cell>
          <cell r="H234">
            <v>109.9996</v>
          </cell>
        </row>
        <row r="235">
          <cell r="D235" t="str">
            <v>Tornillo Carruaje 5/16 x 1 1/2"</v>
          </cell>
          <cell r="E235" t="str">
            <v>Ud</v>
          </cell>
          <cell r="F235">
            <v>4.24</v>
          </cell>
          <cell r="G235">
            <v>0.76319999999999999</v>
          </cell>
          <cell r="H235">
            <v>5.0032000000000005</v>
          </cell>
        </row>
        <row r="236">
          <cell r="D236" t="str">
            <v>Tubo p/malla ciclonica 1 1/4" x 20'</v>
          </cell>
          <cell r="E236" t="str">
            <v>Ud</v>
          </cell>
          <cell r="F236">
            <v>611.02</v>
          </cell>
          <cell r="G236">
            <v>109.9836</v>
          </cell>
          <cell r="H236">
            <v>721.00360000000001</v>
          </cell>
        </row>
        <row r="237">
          <cell r="D237" t="str">
            <v>Tubo p/malla ciclonica 2" x 20'</v>
          </cell>
          <cell r="E237" t="str">
            <v>Ud</v>
          </cell>
          <cell r="F237">
            <v>822.03</v>
          </cell>
          <cell r="G237">
            <v>147.96539999999999</v>
          </cell>
          <cell r="H237">
            <v>969.99540000000002</v>
          </cell>
        </row>
        <row r="238">
          <cell r="D238" t="str">
            <v>Herramientas, Equipos y Servicios</v>
          </cell>
        </row>
        <row r="239">
          <cell r="D239" t="str">
            <v>Estopa</v>
          </cell>
          <cell r="E239" t="str">
            <v>lbs</v>
          </cell>
          <cell r="F239">
            <v>50.85</v>
          </cell>
          <cell r="G239">
            <v>9.1530000000000005</v>
          </cell>
          <cell r="H239">
            <v>60.003</v>
          </cell>
        </row>
        <row r="240">
          <cell r="D240" t="str">
            <v>Escoba</v>
          </cell>
          <cell r="E240" t="str">
            <v>ud</v>
          </cell>
          <cell r="F240">
            <v>12.71</v>
          </cell>
          <cell r="G240">
            <v>2.2878000000000003</v>
          </cell>
          <cell r="H240">
            <v>14.997800000000002</v>
          </cell>
        </row>
        <row r="241">
          <cell r="D241" t="str">
            <v>Servicio de Colocación y Bombeo Hormigón</v>
          </cell>
          <cell r="E241" t="str">
            <v>m3</v>
          </cell>
          <cell r="F241">
            <v>442.37288135593218</v>
          </cell>
          <cell r="G241">
            <v>79.627118644067792</v>
          </cell>
          <cell r="H241">
            <v>522</v>
          </cell>
        </row>
        <row r="242">
          <cell r="D242" t="str">
            <v>Servicio de Colocación y Bombeo Hormigón</v>
          </cell>
          <cell r="E242" t="str">
            <v>m3</v>
          </cell>
          <cell r="F242">
            <v>442.37288135593218</v>
          </cell>
          <cell r="G242">
            <v>79.627118644067792</v>
          </cell>
          <cell r="H242">
            <v>522</v>
          </cell>
        </row>
        <row r="243">
          <cell r="D243" t="str">
            <v>Herramientas Menores Albañileria</v>
          </cell>
          <cell r="E243" t="str">
            <v>%</v>
          </cell>
          <cell r="F243">
            <v>1.6E-2</v>
          </cell>
          <cell r="G243">
            <v>2.8799999999999997E-3</v>
          </cell>
          <cell r="H243">
            <v>1.8880000000000001E-2</v>
          </cell>
        </row>
        <row r="244">
          <cell r="D244" t="str">
            <v>Herramientas Menores Albañileria</v>
          </cell>
          <cell r="E244" t="str">
            <v>%</v>
          </cell>
          <cell r="F244">
            <v>1.6E-2</v>
          </cell>
          <cell r="G244">
            <v>2.8799999999999997E-3</v>
          </cell>
          <cell r="H244">
            <v>1.8880000000000001E-2</v>
          </cell>
        </row>
        <row r="245">
          <cell r="D245" t="str">
            <v>Herramientas Menores Electricista</v>
          </cell>
          <cell r="E245" t="str">
            <v>%</v>
          </cell>
          <cell r="F245">
            <v>1.6E-2</v>
          </cell>
          <cell r="G245">
            <v>2.8799999999999997E-3</v>
          </cell>
          <cell r="H245">
            <v>1.8880000000000001E-2</v>
          </cell>
        </row>
        <row r="246">
          <cell r="D246" t="str">
            <v>Herramientas Menores Pintura</v>
          </cell>
          <cell r="E246" t="str">
            <v>%</v>
          </cell>
          <cell r="F246">
            <v>1.4999999999999999E-2</v>
          </cell>
          <cell r="G246">
            <v>2.6999999999999997E-3</v>
          </cell>
          <cell r="H246">
            <v>1.77E-2</v>
          </cell>
        </row>
        <row r="247">
          <cell r="D247" t="str">
            <v>Herramientas Menores Plomeria</v>
          </cell>
          <cell r="E247" t="str">
            <v>%</v>
          </cell>
          <cell r="F247">
            <v>1.6E-2</v>
          </cell>
          <cell r="G247">
            <v>2.8799999999999997E-3</v>
          </cell>
          <cell r="H247">
            <v>1.8880000000000001E-2</v>
          </cell>
        </row>
        <row r="248">
          <cell r="D248" t="str">
            <v>Herramientas Menores Varilleros</v>
          </cell>
          <cell r="E248" t="str">
            <v>%</v>
          </cell>
          <cell r="F248">
            <v>1.6E-2</v>
          </cell>
          <cell r="G248">
            <v>2.8799999999999997E-3</v>
          </cell>
          <cell r="H248">
            <v>1.8880000000000001E-2</v>
          </cell>
        </row>
        <row r="249">
          <cell r="B249" t="str">
            <v>Ingeniería Estructural De Acero, S A</v>
          </cell>
          <cell r="D249" t="str">
            <v>Fabricación Estructura Metalica - Columna</v>
          </cell>
          <cell r="E249" t="str">
            <v>ton</v>
          </cell>
          <cell r="F249">
            <v>11999.999999999998</v>
          </cell>
          <cell r="G249">
            <v>2159.9999999999995</v>
          </cell>
          <cell r="H249">
            <v>14159.999999999998</v>
          </cell>
        </row>
        <row r="250">
          <cell r="B250" t="str">
            <v>Ingeniería Estructural De Acero, S A</v>
          </cell>
          <cell r="D250" t="str">
            <v>Fabricación Estructura Metalica - Correas</v>
          </cell>
          <cell r="E250" t="str">
            <v>ton</v>
          </cell>
          <cell r="F250">
            <v>64000</v>
          </cell>
          <cell r="G250">
            <v>11520</v>
          </cell>
          <cell r="H250">
            <v>75520</v>
          </cell>
        </row>
        <row r="251">
          <cell r="B251" t="str">
            <v>Ingeniería Estructural De Acero, S A</v>
          </cell>
          <cell r="D251" t="str">
            <v>Fabricación Estructura Metalica - Placa</v>
          </cell>
          <cell r="E251" t="str">
            <v>ton</v>
          </cell>
          <cell r="F251">
            <v>22000</v>
          </cell>
          <cell r="G251">
            <v>3960</v>
          </cell>
          <cell r="H251">
            <v>25960</v>
          </cell>
        </row>
        <row r="252">
          <cell r="B252" t="str">
            <v>Ingeniería Estructural De Acero, S A</v>
          </cell>
          <cell r="D252" t="str">
            <v>Fabricación Estructura Metalica - Riostra</v>
          </cell>
          <cell r="E252" t="str">
            <v>ton</v>
          </cell>
          <cell r="F252">
            <v>59999.999999999993</v>
          </cell>
          <cell r="G252">
            <v>10799.999999999998</v>
          </cell>
          <cell r="H252">
            <v>70799.999999999985</v>
          </cell>
        </row>
        <row r="253">
          <cell r="B253" t="str">
            <v>Ingeniería Estructural De Acero, S A</v>
          </cell>
          <cell r="D253" t="str">
            <v>Fabricación Estructura Metalica - Tilla</v>
          </cell>
          <cell r="E253" t="str">
            <v>ton</v>
          </cell>
          <cell r="F253">
            <v>20000</v>
          </cell>
          <cell r="G253">
            <v>3600</v>
          </cell>
          <cell r="H253">
            <v>23600</v>
          </cell>
        </row>
        <row r="254">
          <cell r="B254" t="str">
            <v>Ingeniería Estructural De Acero, S A</v>
          </cell>
          <cell r="D254" t="str">
            <v>Fabricación Estructura Metalica - Trabe Armada</v>
          </cell>
          <cell r="E254" t="str">
            <v>ton</v>
          </cell>
          <cell r="F254">
            <v>22000</v>
          </cell>
          <cell r="G254">
            <v>3960</v>
          </cell>
          <cell r="H254">
            <v>25960</v>
          </cell>
        </row>
        <row r="255">
          <cell r="B255" t="str">
            <v>Ingeniería Estructural De Acero, S A</v>
          </cell>
          <cell r="D255" t="str">
            <v>Fabricación Estructura Metalica - Viga</v>
          </cell>
          <cell r="E255" t="str">
            <v>ton</v>
          </cell>
          <cell r="F255">
            <v>11999.999999999998</v>
          </cell>
          <cell r="G255">
            <v>2159.9999999999995</v>
          </cell>
          <cell r="H255">
            <v>14159.999999999998</v>
          </cell>
        </row>
        <row r="256">
          <cell r="B256" t="str">
            <v>Ingeniería Estructural De Acero, S A</v>
          </cell>
          <cell r="D256" t="str">
            <v>SandBlasting Superficie Metálicas</v>
          </cell>
          <cell r="E256" t="str">
            <v>m2</v>
          </cell>
          <cell r="F256">
            <v>169.5</v>
          </cell>
          <cell r="G256">
            <v>30.509999999999998</v>
          </cell>
          <cell r="H256">
            <v>200.01</v>
          </cell>
        </row>
        <row r="257">
          <cell r="B257" t="str">
            <v>Ingeniería Estructural De Acero, S A</v>
          </cell>
          <cell r="D257" t="str">
            <v>Transporte de Estructuas Metálica</v>
          </cell>
          <cell r="E257" t="str">
            <v>Ud</v>
          </cell>
          <cell r="F257">
            <v>21215</v>
          </cell>
          <cell r="G257">
            <v>3818.7</v>
          </cell>
          <cell r="H257">
            <v>25033.7</v>
          </cell>
        </row>
        <row r="258">
          <cell r="B258" t="str">
            <v>Ingeniería Estructural De Acero, S A</v>
          </cell>
          <cell r="D258" t="str">
            <v>Transporte de Losas Hollow Core</v>
          </cell>
          <cell r="E258" t="str">
            <v>Ud</v>
          </cell>
          <cell r="F258">
            <v>21215</v>
          </cell>
          <cell r="G258">
            <v>3818.7</v>
          </cell>
          <cell r="H258">
            <v>25033.7</v>
          </cell>
        </row>
        <row r="259">
          <cell r="D259" t="str">
            <v>Cubiertas</v>
          </cell>
        </row>
        <row r="260">
          <cell r="D260" t="str">
            <v>STANDING SEAM NATURAL</v>
          </cell>
          <cell r="E260" t="str">
            <v>m2</v>
          </cell>
          <cell r="F260">
            <v>750</v>
          </cell>
          <cell r="G260">
            <v>135</v>
          </cell>
          <cell r="H260">
            <v>885</v>
          </cell>
        </row>
        <row r="261">
          <cell r="D261" t="str">
            <v>Aluzinc cal. 26</v>
          </cell>
          <cell r="E261" t="str">
            <v>pl</v>
          </cell>
          <cell r="F261">
            <v>146</v>
          </cell>
          <cell r="G261">
            <v>26.279999999999998</v>
          </cell>
          <cell r="H261">
            <v>172.28</v>
          </cell>
        </row>
        <row r="262">
          <cell r="D262" t="str">
            <v>Metaldeck Cal 22</v>
          </cell>
          <cell r="E262" t="str">
            <v>pl</v>
          </cell>
          <cell r="F262">
            <v>299.91666666666669</v>
          </cell>
          <cell r="G262">
            <v>53.984999999999999</v>
          </cell>
          <cell r="H262">
            <v>353.9016666666667</v>
          </cell>
        </row>
        <row r="263">
          <cell r="D263" t="str">
            <v xml:space="preserve">Caballete </v>
          </cell>
          <cell r="E263" t="str">
            <v xml:space="preserve"> Ud </v>
          </cell>
          <cell r="F263">
            <v>359.90000000000003</v>
          </cell>
          <cell r="G263">
            <v>64.782000000000011</v>
          </cell>
          <cell r="H263">
            <v>424.68200000000002</v>
          </cell>
        </row>
        <row r="264">
          <cell r="D264" t="str">
            <v>Caballete de Barro Rojo</v>
          </cell>
          <cell r="E264" t="str">
            <v xml:space="preserve"> Ud </v>
          </cell>
          <cell r="F264">
            <v>359.90000000000003</v>
          </cell>
          <cell r="G264">
            <v>64.782000000000011</v>
          </cell>
          <cell r="H264">
            <v>424.68200000000002</v>
          </cell>
        </row>
        <row r="265">
          <cell r="D265" t="str">
            <v>Caballetes Naranja Basicos</v>
          </cell>
          <cell r="E265" t="str">
            <v xml:space="preserve"> Ud </v>
          </cell>
          <cell r="F265">
            <v>359.90000000000003</v>
          </cell>
          <cell r="G265">
            <v>64.782000000000011</v>
          </cell>
          <cell r="H265">
            <v>424.68200000000002</v>
          </cell>
        </row>
        <row r="266">
          <cell r="D266" t="str">
            <v>Teja de Barro Rojo Tipo S</v>
          </cell>
          <cell r="E266" t="str">
            <v xml:space="preserve"> Ud </v>
          </cell>
          <cell r="F266">
            <v>359.90000000000003</v>
          </cell>
          <cell r="G266">
            <v>64.782000000000011</v>
          </cell>
          <cell r="H266">
            <v>424.68200000000002</v>
          </cell>
        </row>
        <row r="267">
          <cell r="D267" t="str">
            <v>Tejas basica Naranja</v>
          </cell>
          <cell r="E267" t="str">
            <v xml:space="preserve"> Ud </v>
          </cell>
          <cell r="F267">
            <v>359.90000000000003</v>
          </cell>
          <cell r="G267">
            <v>64.782000000000011</v>
          </cell>
          <cell r="H267">
            <v>424.68200000000002</v>
          </cell>
        </row>
        <row r="268">
          <cell r="D268" t="str">
            <v>Plafón Aplacados Exteriores [Antihumedad]</v>
          </cell>
          <cell r="E268" t="str">
            <v xml:space="preserve"> Ud </v>
          </cell>
          <cell r="F268">
            <v>359.90000000000003</v>
          </cell>
          <cell r="G268">
            <v>64.782000000000011</v>
          </cell>
          <cell r="H268">
            <v>424.68200000000002</v>
          </cell>
        </row>
        <row r="269">
          <cell r="D269" t="str">
            <v>Plafón Aplacados Exteriores [Durock]</v>
          </cell>
          <cell r="E269" t="str">
            <v xml:space="preserve"> Ud </v>
          </cell>
          <cell r="F269">
            <v>359.90000000000003</v>
          </cell>
          <cell r="G269">
            <v>64.782000000000011</v>
          </cell>
          <cell r="H269">
            <v>424.68200000000002</v>
          </cell>
        </row>
        <row r="270">
          <cell r="D270" t="str">
            <v>Plafón Aplacados Interiores</v>
          </cell>
          <cell r="E270" t="str">
            <v xml:space="preserve"> Ud </v>
          </cell>
          <cell r="F270">
            <v>359.90000000000003</v>
          </cell>
          <cell r="G270">
            <v>64.782000000000011</v>
          </cell>
          <cell r="H270">
            <v>424.68200000000002</v>
          </cell>
        </row>
        <row r="271">
          <cell r="D271" t="str">
            <v>Plafón Comercial Acústico</v>
          </cell>
          <cell r="E271" t="str">
            <v xml:space="preserve"> Ud </v>
          </cell>
          <cell r="F271">
            <v>359.90000000000003</v>
          </cell>
          <cell r="G271">
            <v>64.782000000000011</v>
          </cell>
          <cell r="H271">
            <v>424.68200000000002</v>
          </cell>
        </row>
        <row r="272">
          <cell r="D272" t="str">
            <v>Plafón Comercial de PVC</v>
          </cell>
          <cell r="E272" t="str">
            <v xml:space="preserve"> Ud </v>
          </cell>
          <cell r="F272">
            <v>359.90000000000003</v>
          </cell>
          <cell r="G272">
            <v>64.782000000000011</v>
          </cell>
          <cell r="H272">
            <v>424.68200000000002</v>
          </cell>
        </row>
        <row r="273">
          <cell r="D273" t="str">
            <v>Plafón Comercial Metálico</v>
          </cell>
          <cell r="E273" t="str">
            <v xml:space="preserve"> Ud </v>
          </cell>
          <cell r="F273">
            <v>359.90000000000003</v>
          </cell>
          <cell r="G273">
            <v>64.782000000000011</v>
          </cell>
          <cell r="H273">
            <v>424.68200000000002</v>
          </cell>
        </row>
        <row r="274">
          <cell r="D274" t="str">
            <v>Perfil Z8'' x 20' HN</v>
          </cell>
          <cell r="E274" t="str">
            <v>Ud</v>
          </cell>
          <cell r="F274">
            <v>1500</v>
          </cell>
          <cell r="G274">
            <v>270</v>
          </cell>
          <cell r="H274">
            <v>1770</v>
          </cell>
        </row>
        <row r="275">
          <cell r="D275" t="str">
            <v>Pinturas</v>
          </cell>
        </row>
        <row r="276">
          <cell r="D276" t="str">
            <v>Pintura Acrílica</v>
          </cell>
          <cell r="E276" t="str">
            <v>Gls</v>
          </cell>
          <cell r="F276">
            <v>35.99</v>
          </cell>
          <cell r="G276">
            <v>6.4782000000000002</v>
          </cell>
          <cell r="H276">
            <v>42.468200000000003</v>
          </cell>
        </row>
        <row r="277">
          <cell r="D277" t="str">
            <v>Pintura anti-oxido</v>
          </cell>
          <cell r="E277" t="str">
            <v>Gls</v>
          </cell>
          <cell r="F277">
            <v>299.91666666666669</v>
          </cell>
          <cell r="G277">
            <v>53.984999999999999</v>
          </cell>
          <cell r="H277">
            <v>353.9016666666667</v>
          </cell>
        </row>
        <row r="278">
          <cell r="D278" t="str">
            <v>Pintura anti-oxido [1/4 Gls]</v>
          </cell>
          <cell r="E278" t="str">
            <v>Gls</v>
          </cell>
          <cell r="F278">
            <v>359.90000000000003</v>
          </cell>
          <cell r="G278">
            <v>64.782000000000011</v>
          </cell>
          <cell r="H278">
            <v>424.68200000000002</v>
          </cell>
        </row>
        <row r="279">
          <cell r="D279" t="str">
            <v>Pintura de Barniz</v>
          </cell>
          <cell r="E279" t="str">
            <v>Gls</v>
          </cell>
          <cell r="F279">
            <v>359.90000000000003</v>
          </cell>
          <cell r="G279">
            <v>64.782000000000011</v>
          </cell>
          <cell r="H279">
            <v>424.68200000000002</v>
          </cell>
        </row>
        <row r="280">
          <cell r="D280" t="str">
            <v>Pintura de Mantenimiento</v>
          </cell>
          <cell r="E280" t="str">
            <v>Gls</v>
          </cell>
          <cell r="F280">
            <v>359.90000000000003</v>
          </cell>
          <cell r="G280">
            <v>64.782000000000011</v>
          </cell>
          <cell r="H280">
            <v>424.68200000000002</v>
          </cell>
        </row>
        <row r="281">
          <cell r="D281" t="str">
            <v>Pintura de Mantenimiento [1/4 Gls]</v>
          </cell>
          <cell r="E281" t="str">
            <v>Gls</v>
          </cell>
          <cell r="F281">
            <v>35.99</v>
          </cell>
          <cell r="G281">
            <v>6.4782000000000002</v>
          </cell>
          <cell r="H281">
            <v>42.468200000000003</v>
          </cell>
        </row>
        <row r="282">
          <cell r="D282" t="str">
            <v>Pintura Multi-Purpose Epoxy Haze Gray</v>
          </cell>
          <cell r="E282" t="str">
            <v>cub</v>
          </cell>
          <cell r="F282">
            <v>5925.0254237288136</v>
          </cell>
          <cell r="G282">
            <v>1066.5045762711864</v>
          </cell>
          <cell r="H282">
            <v>6991.53</v>
          </cell>
        </row>
        <row r="283">
          <cell r="D283" t="str">
            <v>Pintura High Gloss Urethane Gris Perla</v>
          </cell>
          <cell r="E283" t="str">
            <v>Gls</v>
          </cell>
          <cell r="F283">
            <v>2154.5508474576272</v>
          </cell>
          <cell r="G283">
            <v>387.81915254237288</v>
          </cell>
          <cell r="H283">
            <v>2542.37</v>
          </cell>
        </row>
        <row r="284">
          <cell r="D284" t="str">
            <v>Pintura de Tráfico</v>
          </cell>
          <cell r="E284" t="str">
            <v>Gls</v>
          </cell>
          <cell r="F284">
            <v>299.91666666666669</v>
          </cell>
          <cell r="G284">
            <v>53.984999999999999</v>
          </cell>
          <cell r="H284">
            <v>353.9016666666667</v>
          </cell>
        </row>
        <row r="285">
          <cell r="D285" t="str">
            <v>Pintura Económica</v>
          </cell>
          <cell r="E285" t="str">
            <v>Gls</v>
          </cell>
          <cell r="F285">
            <v>359.90000000000003</v>
          </cell>
          <cell r="G285">
            <v>64.782000000000011</v>
          </cell>
          <cell r="H285">
            <v>424.68200000000002</v>
          </cell>
        </row>
        <row r="286">
          <cell r="D286" t="str">
            <v>Pintura Epóxica</v>
          </cell>
          <cell r="E286" t="str">
            <v>Gls</v>
          </cell>
          <cell r="F286">
            <v>359.90000000000003</v>
          </cell>
          <cell r="G286">
            <v>64.782000000000011</v>
          </cell>
          <cell r="H286">
            <v>424.68200000000002</v>
          </cell>
        </row>
        <row r="287">
          <cell r="D287" t="str">
            <v>Pintura Naranja - Caballetes</v>
          </cell>
          <cell r="E287" t="str">
            <v>Gls</v>
          </cell>
          <cell r="F287">
            <v>359.90000000000003</v>
          </cell>
          <cell r="G287">
            <v>64.782000000000011</v>
          </cell>
          <cell r="H287">
            <v>424.68200000000002</v>
          </cell>
        </row>
        <row r="288">
          <cell r="D288" t="str">
            <v>Pintura Satinada</v>
          </cell>
          <cell r="E288" t="str">
            <v>Gls</v>
          </cell>
          <cell r="F288">
            <v>359.90000000000003</v>
          </cell>
          <cell r="G288">
            <v>64.782000000000011</v>
          </cell>
          <cell r="H288">
            <v>424.68200000000002</v>
          </cell>
        </row>
        <row r="289">
          <cell r="D289" t="str">
            <v>Pintura Semi Gloss</v>
          </cell>
          <cell r="E289" t="str">
            <v>Gls</v>
          </cell>
          <cell r="F289">
            <v>359.90000000000003</v>
          </cell>
          <cell r="G289">
            <v>64.782000000000011</v>
          </cell>
          <cell r="H289">
            <v>424.68200000000002</v>
          </cell>
        </row>
        <row r="290">
          <cell r="D290" t="str">
            <v>Pintura Semi Gloss</v>
          </cell>
          <cell r="E290" t="str">
            <v>Gls</v>
          </cell>
          <cell r="F290">
            <v>359.90000000000003</v>
          </cell>
          <cell r="G290">
            <v>64.782000000000011</v>
          </cell>
          <cell r="H290">
            <v>424.68200000000002</v>
          </cell>
        </row>
        <row r="291">
          <cell r="D291" t="str">
            <v>Madera, Encofrado y Desencofrado</v>
          </cell>
        </row>
        <row r="292">
          <cell r="D292" t="str">
            <v xml:space="preserve">Madera de Pino Bruta </v>
          </cell>
          <cell r="E292" t="str">
            <v xml:space="preserve"> p2 </v>
          </cell>
          <cell r="F292">
            <v>35.99</v>
          </cell>
          <cell r="G292">
            <v>6.4782000000000002</v>
          </cell>
          <cell r="H292">
            <v>42.468200000000003</v>
          </cell>
        </row>
        <row r="293">
          <cell r="D293" t="str">
            <v xml:space="preserve">Madera 1" x  10" x 10' </v>
          </cell>
          <cell r="E293" t="str">
            <v xml:space="preserve"> Ud </v>
          </cell>
          <cell r="F293">
            <v>299.91666666666669</v>
          </cell>
          <cell r="G293">
            <v>53.984999999999999</v>
          </cell>
          <cell r="H293">
            <v>353.9016666666667</v>
          </cell>
        </row>
        <row r="294">
          <cell r="D294" t="str">
            <v xml:space="preserve">Madera 1" x  10" x 12' </v>
          </cell>
          <cell r="E294" t="str">
            <v xml:space="preserve"> Ud </v>
          </cell>
          <cell r="F294">
            <v>359.90000000000003</v>
          </cell>
          <cell r="G294">
            <v>64.782000000000011</v>
          </cell>
          <cell r="H294">
            <v>424.68200000000002</v>
          </cell>
        </row>
        <row r="295">
          <cell r="D295" t="str">
            <v xml:space="preserve">Madera 1" x  10" x 16' </v>
          </cell>
          <cell r="E295" t="str">
            <v xml:space="preserve"> Ud </v>
          </cell>
          <cell r="F295">
            <v>479.86666666666667</v>
          </cell>
          <cell r="G295">
            <v>86.376000000000005</v>
          </cell>
          <cell r="H295">
            <v>566.24266666666665</v>
          </cell>
        </row>
        <row r="296">
          <cell r="D296" t="str">
            <v xml:space="preserve">Madera 1" x  10" x 8' </v>
          </cell>
          <cell r="E296" t="str">
            <v xml:space="preserve"> Ud </v>
          </cell>
          <cell r="F296">
            <v>239.93333333333334</v>
          </cell>
          <cell r="G296">
            <v>43.188000000000002</v>
          </cell>
          <cell r="H296">
            <v>283.12133333333333</v>
          </cell>
        </row>
        <row r="297">
          <cell r="D297" t="str">
            <v xml:space="preserve">Madera 1" x  12" x 10' </v>
          </cell>
          <cell r="E297" t="str">
            <v xml:space="preserve"> Ud </v>
          </cell>
          <cell r="F297">
            <v>359.90000000000003</v>
          </cell>
          <cell r="G297">
            <v>64.782000000000011</v>
          </cell>
          <cell r="H297">
            <v>424.68200000000002</v>
          </cell>
        </row>
        <row r="298">
          <cell r="D298" t="str">
            <v xml:space="preserve">Madera 1" x  12" x 12' </v>
          </cell>
          <cell r="E298" t="str">
            <v xml:space="preserve"> Ud </v>
          </cell>
          <cell r="F298">
            <v>431.88</v>
          </cell>
          <cell r="G298">
            <v>77.738399999999999</v>
          </cell>
          <cell r="H298">
            <v>509.61840000000001</v>
          </cell>
        </row>
        <row r="299">
          <cell r="D299" t="str">
            <v xml:space="preserve">Madera 1" x  12" x 16' </v>
          </cell>
          <cell r="E299" t="str">
            <v xml:space="preserve"> Ud </v>
          </cell>
          <cell r="F299">
            <v>575.83999999999992</v>
          </cell>
          <cell r="G299">
            <v>103.65119999999997</v>
          </cell>
          <cell r="H299">
            <v>679.49119999999994</v>
          </cell>
        </row>
        <row r="300">
          <cell r="D300" t="str">
            <v xml:space="preserve">Madera 1" x  12" x 8' </v>
          </cell>
          <cell r="E300" t="str">
            <v xml:space="preserve"> Ud </v>
          </cell>
          <cell r="F300">
            <v>287.91999999999996</v>
          </cell>
          <cell r="G300">
            <v>51.825599999999987</v>
          </cell>
          <cell r="H300">
            <v>339.74559999999997</v>
          </cell>
        </row>
        <row r="301">
          <cell r="D301" t="str">
            <v xml:space="preserve">Madera 1" x  4" x 10' </v>
          </cell>
          <cell r="E301" t="str">
            <v xml:space="preserve"> Ud </v>
          </cell>
          <cell r="F301">
            <v>119.96666666666668</v>
          </cell>
          <cell r="G301">
            <v>21.594000000000001</v>
          </cell>
          <cell r="H301">
            <v>141.56066666666669</v>
          </cell>
        </row>
        <row r="302">
          <cell r="D302" t="str">
            <v xml:space="preserve">Madera 1" x  4" x 12' </v>
          </cell>
          <cell r="E302" t="str">
            <v xml:space="preserve"> Ud </v>
          </cell>
          <cell r="F302">
            <v>143.96</v>
          </cell>
          <cell r="G302">
            <v>25.912800000000001</v>
          </cell>
          <cell r="H302">
            <v>169.87280000000001</v>
          </cell>
        </row>
        <row r="303">
          <cell r="D303" t="str">
            <v xml:space="preserve">Madera 1" x  4" x 16' </v>
          </cell>
          <cell r="E303" t="str">
            <v xml:space="preserve"> Ud </v>
          </cell>
          <cell r="F303">
            <v>191.94666666666666</v>
          </cell>
          <cell r="G303">
            <v>34.550399999999996</v>
          </cell>
          <cell r="H303">
            <v>226.49706666666665</v>
          </cell>
        </row>
        <row r="304">
          <cell r="D304" t="str">
            <v xml:space="preserve">Madera 1" x  4" x 8' </v>
          </cell>
          <cell r="E304" t="str">
            <v xml:space="preserve"> Ud </v>
          </cell>
          <cell r="F304">
            <v>95.973333333333329</v>
          </cell>
          <cell r="G304">
            <v>17.275199999999998</v>
          </cell>
          <cell r="H304">
            <v>113.24853333333333</v>
          </cell>
        </row>
        <row r="305">
          <cell r="D305" t="str">
            <v xml:space="preserve">Madera 1" x  6" x 8' </v>
          </cell>
          <cell r="E305" t="str">
            <v xml:space="preserve"> Ud </v>
          </cell>
          <cell r="F305">
            <v>143.95999999999998</v>
          </cell>
          <cell r="G305">
            <v>25.912799999999994</v>
          </cell>
          <cell r="H305">
            <v>169.87279999999998</v>
          </cell>
        </row>
        <row r="306">
          <cell r="D306" t="str">
            <v xml:space="preserve">Madera 1" x  8" x 8' </v>
          </cell>
          <cell r="E306" t="str">
            <v xml:space="preserve"> Ud </v>
          </cell>
          <cell r="F306">
            <v>191.94666666666666</v>
          </cell>
          <cell r="G306">
            <v>34.550399999999996</v>
          </cell>
          <cell r="H306">
            <v>226.49706666666665</v>
          </cell>
        </row>
        <row r="307">
          <cell r="D307" t="str">
            <v xml:space="preserve">Madera 2" x  4" x 10' </v>
          </cell>
          <cell r="E307" t="str">
            <v xml:space="preserve"> Ud </v>
          </cell>
          <cell r="F307">
            <v>239.93333333333337</v>
          </cell>
          <cell r="G307">
            <v>43.188000000000002</v>
          </cell>
          <cell r="H307">
            <v>283.12133333333338</v>
          </cell>
        </row>
        <row r="308">
          <cell r="D308" t="str">
            <v xml:space="preserve">Madera 2" x  4" x 12' </v>
          </cell>
          <cell r="E308" t="str">
            <v xml:space="preserve"> Ud </v>
          </cell>
          <cell r="F308">
            <v>287.92</v>
          </cell>
          <cell r="G308">
            <v>51.825600000000001</v>
          </cell>
          <cell r="H308">
            <v>339.74560000000002</v>
          </cell>
        </row>
        <row r="309">
          <cell r="D309" t="str">
            <v xml:space="preserve">Madera 2" x  4" x 16' </v>
          </cell>
          <cell r="E309" t="str">
            <v xml:space="preserve"> Ud </v>
          </cell>
          <cell r="F309">
            <v>383.89333333333332</v>
          </cell>
          <cell r="G309">
            <v>69.100799999999992</v>
          </cell>
          <cell r="H309">
            <v>452.99413333333331</v>
          </cell>
        </row>
        <row r="310">
          <cell r="D310" t="str">
            <v xml:space="preserve">Madera 2" x  4" x 8' </v>
          </cell>
          <cell r="E310" t="str">
            <v xml:space="preserve"> Ud </v>
          </cell>
          <cell r="F310">
            <v>191.94666666666666</v>
          </cell>
          <cell r="G310">
            <v>34.550399999999996</v>
          </cell>
          <cell r="H310">
            <v>226.49706666666665</v>
          </cell>
        </row>
        <row r="311">
          <cell r="D311" t="str">
            <v xml:space="preserve">Madera 2" x  8" x 10' </v>
          </cell>
          <cell r="E311" t="str">
            <v xml:space="preserve"> Ud </v>
          </cell>
          <cell r="F311">
            <v>479.86666666666673</v>
          </cell>
          <cell r="G311">
            <v>86.376000000000005</v>
          </cell>
          <cell r="H311">
            <v>566.24266666666676</v>
          </cell>
        </row>
        <row r="312">
          <cell r="D312" t="str">
            <v xml:space="preserve">Madera 2" x  8" x 12' </v>
          </cell>
          <cell r="E312" t="str">
            <v xml:space="preserve"> Ud </v>
          </cell>
          <cell r="F312">
            <v>575.84</v>
          </cell>
          <cell r="G312">
            <v>103.6512</v>
          </cell>
          <cell r="H312">
            <v>679.49120000000005</v>
          </cell>
        </row>
        <row r="313">
          <cell r="D313" t="str">
            <v xml:space="preserve">Madera 2" x  8" x 16' </v>
          </cell>
          <cell r="E313" t="str">
            <v xml:space="preserve"> Ud </v>
          </cell>
          <cell r="F313">
            <v>767.78666666666663</v>
          </cell>
          <cell r="G313">
            <v>138.20159999999998</v>
          </cell>
          <cell r="H313">
            <v>905.98826666666662</v>
          </cell>
        </row>
        <row r="314">
          <cell r="D314" t="str">
            <v xml:space="preserve">Madera 2" x  8" x 8' </v>
          </cell>
          <cell r="E314" t="str">
            <v xml:space="preserve"> Ud </v>
          </cell>
          <cell r="F314">
            <v>383.89333333333332</v>
          </cell>
          <cell r="G314">
            <v>69.100799999999992</v>
          </cell>
          <cell r="H314">
            <v>452.99413333333331</v>
          </cell>
        </row>
        <row r="315">
          <cell r="D315" t="str">
            <v xml:space="preserve">Madera 4" x  4" x 12' </v>
          </cell>
          <cell r="E315" t="str">
            <v xml:space="preserve"> Ud </v>
          </cell>
          <cell r="F315">
            <v>575.84</v>
          </cell>
          <cell r="G315">
            <v>103.6512</v>
          </cell>
          <cell r="H315">
            <v>679.49120000000005</v>
          </cell>
        </row>
        <row r="316">
          <cell r="D316" t="str">
            <v xml:space="preserve">Madera 4" x  4" x 8' </v>
          </cell>
          <cell r="E316" t="str">
            <v xml:space="preserve"> Ud </v>
          </cell>
          <cell r="F316">
            <v>383.89333333333332</v>
          </cell>
          <cell r="G316">
            <v>69.100799999999992</v>
          </cell>
          <cell r="H316">
            <v>452.99413333333331</v>
          </cell>
        </row>
        <row r="317">
          <cell r="D317" t="str">
            <v>Plywood de 4'x8'x1/2"</v>
          </cell>
          <cell r="E317" t="str">
            <v xml:space="preserve"> Ud </v>
          </cell>
          <cell r="F317">
            <v>1200</v>
          </cell>
          <cell r="G317">
            <v>216</v>
          </cell>
          <cell r="H317">
            <v>1416</v>
          </cell>
        </row>
        <row r="318">
          <cell r="D318" t="str">
            <v>Plywood de 4'x8'x1/4"</v>
          </cell>
          <cell r="E318" t="str">
            <v xml:space="preserve"> Ud </v>
          </cell>
          <cell r="F318">
            <v>1200</v>
          </cell>
          <cell r="G318">
            <v>216</v>
          </cell>
          <cell r="H318">
            <v>1416</v>
          </cell>
        </row>
        <row r="319">
          <cell r="D319" t="str">
            <v>Plywood de 4'x8'x3/4"</v>
          </cell>
          <cell r="E319" t="str">
            <v xml:space="preserve"> Ud </v>
          </cell>
          <cell r="F319">
            <v>1200</v>
          </cell>
          <cell r="G319">
            <v>216</v>
          </cell>
          <cell r="H319">
            <v>1416</v>
          </cell>
        </row>
        <row r="320">
          <cell r="D320" t="str">
            <v>Enc. &amp; Desenc. Colu [ 0.15 x 0.15 ] m</v>
          </cell>
          <cell r="E320" t="str">
            <v>ml</v>
          </cell>
          <cell r="F320">
            <v>474.57627118644069</v>
          </cell>
          <cell r="G320">
            <v>85.423728813559322</v>
          </cell>
          <cell r="H320">
            <v>560</v>
          </cell>
        </row>
        <row r="321">
          <cell r="D321" t="str">
            <v>Enc. &amp; Desenc. Colu [ 0.15 x 0.20 ] m</v>
          </cell>
          <cell r="E321" t="str">
            <v>ml</v>
          </cell>
          <cell r="F321">
            <v>474.57627118644069</v>
          </cell>
          <cell r="G321">
            <v>85.423728813559322</v>
          </cell>
          <cell r="H321">
            <v>560</v>
          </cell>
        </row>
        <row r="322">
          <cell r="D322" t="str">
            <v>Enc. &amp; Desenc. Colu [ 0.15 x 0.30 ] m</v>
          </cell>
          <cell r="E322" t="str">
            <v>ml</v>
          </cell>
          <cell r="F322">
            <v>530.50847457627117</v>
          </cell>
          <cell r="G322">
            <v>95.491525423728802</v>
          </cell>
          <cell r="H322">
            <v>626</v>
          </cell>
        </row>
        <row r="323">
          <cell r="D323" t="str">
            <v>Enc. &amp; Desenc. Colu [ 0.20 x 0.20 ] m</v>
          </cell>
          <cell r="E323" t="str">
            <v>ml</v>
          </cell>
          <cell r="F323">
            <v>474.57627118644069</v>
          </cell>
          <cell r="G323">
            <v>85.423728813559322</v>
          </cell>
          <cell r="H323">
            <v>560</v>
          </cell>
        </row>
        <row r="324">
          <cell r="D324" t="str">
            <v>Enc. &amp; Desenc. Colu [ 0.20 x 0.25 ] m</v>
          </cell>
          <cell r="E324" t="str">
            <v>ml</v>
          </cell>
          <cell r="F324">
            <v>474.57627118644069</v>
          </cell>
          <cell r="G324">
            <v>85.423728813559322</v>
          </cell>
          <cell r="H324">
            <v>560</v>
          </cell>
        </row>
        <row r="325">
          <cell r="D325" t="str">
            <v>Enc. &amp; Desenc. Colu [ 0.20 x 0.30 ] m</v>
          </cell>
          <cell r="E325" t="str">
            <v>ml</v>
          </cell>
          <cell r="F325">
            <v>474.57627118644069</v>
          </cell>
          <cell r="G325">
            <v>85.423728813559322</v>
          </cell>
          <cell r="H325">
            <v>560</v>
          </cell>
        </row>
        <row r="326">
          <cell r="D326" t="str">
            <v>Enc. &amp; Desenc. Colu [ 0.20 x 0.35 ] m</v>
          </cell>
          <cell r="E326" t="str">
            <v>ml</v>
          </cell>
          <cell r="F326">
            <v>502.54237288135596</v>
          </cell>
          <cell r="G326">
            <v>90.457627118644069</v>
          </cell>
          <cell r="H326">
            <v>593</v>
          </cell>
        </row>
        <row r="327">
          <cell r="D327" t="str">
            <v>Enc. &amp; Desenc. Colu [ 0.20 x 0.40 ] m</v>
          </cell>
          <cell r="E327" t="str">
            <v>ml</v>
          </cell>
          <cell r="F327">
            <v>530.50847457627117</v>
          </cell>
          <cell r="G327">
            <v>95.491525423728802</v>
          </cell>
          <cell r="H327">
            <v>626</v>
          </cell>
        </row>
        <row r="328">
          <cell r="D328" t="str">
            <v>Enc. &amp; Desenc. Colu [ 0.20 x 0.45 ] m</v>
          </cell>
          <cell r="E328" t="str">
            <v>ml</v>
          </cell>
          <cell r="F328">
            <v>558.47457627118649</v>
          </cell>
          <cell r="G328">
            <v>100.52542372881356</v>
          </cell>
          <cell r="H328">
            <v>659</v>
          </cell>
        </row>
        <row r="329">
          <cell r="D329" t="str">
            <v>Enc. &amp; Desenc. Colu [ 0.20 x 0.50 ] m</v>
          </cell>
          <cell r="E329" t="str">
            <v>ml</v>
          </cell>
          <cell r="F329">
            <v>586.4406779661017</v>
          </cell>
          <cell r="G329">
            <v>105.5593220338983</v>
          </cell>
          <cell r="H329">
            <v>692</v>
          </cell>
        </row>
        <row r="330">
          <cell r="D330" t="str">
            <v>Enc. &amp; Desenc. Colu [ 0.20 x 0.55 ] m</v>
          </cell>
          <cell r="E330" t="str">
            <v>ml</v>
          </cell>
          <cell r="F330">
            <v>614.40677966101703</v>
          </cell>
          <cell r="G330">
            <v>110.59322033898306</v>
          </cell>
          <cell r="H330">
            <v>725.00000000000011</v>
          </cell>
        </row>
        <row r="331">
          <cell r="D331" t="str">
            <v>Enc. &amp; Desenc. Colu [ 0.20 x 0.60 ] m</v>
          </cell>
          <cell r="E331" t="str">
            <v>ml</v>
          </cell>
          <cell r="F331">
            <v>642.37288135593224</v>
          </cell>
          <cell r="G331">
            <v>115.62711864406779</v>
          </cell>
          <cell r="H331">
            <v>758</v>
          </cell>
        </row>
        <row r="332">
          <cell r="D332" t="str">
            <v>Enc. &amp; Desenc. Colu [ 0.20 x 0.65 ] m</v>
          </cell>
          <cell r="E332" t="str">
            <v>ml</v>
          </cell>
          <cell r="F332">
            <v>670.33898305084745</v>
          </cell>
          <cell r="G332">
            <v>120.66101694915254</v>
          </cell>
          <cell r="H332">
            <v>791</v>
          </cell>
        </row>
        <row r="333">
          <cell r="D333" t="str">
            <v>Enc. &amp; Desenc. Colu [ 0.20 x 0.70 ] m</v>
          </cell>
          <cell r="E333" t="str">
            <v>ml</v>
          </cell>
          <cell r="F333">
            <v>698.30508474576277</v>
          </cell>
          <cell r="G333">
            <v>125.69491525423729</v>
          </cell>
          <cell r="H333">
            <v>824</v>
          </cell>
        </row>
        <row r="334">
          <cell r="D334" t="str">
            <v>Enc. &amp; Desenc. Colu [ 0.20 x 0.75 ] m</v>
          </cell>
          <cell r="E334" t="str">
            <v>ml</v>
          </cell>
          <cell r="F334">
            <v>726.27118644067798</v>
          </cell>
          <cell r="G334">
            <v>130.72881355932202</v>
          </cell>
          <cell r="H334">
            <v>857</v>
          </cell>
        </row>
        <row r="335">
          <cell r="D335" t="str">
            <v>Enc. &amp; Desenc. Colu [ 0.20 x 0.80 ] m</v>
          </cell>
          <cell r="E335" t="str">
            <v>ml</v>
          </cell>
          <cell r="F335">
            <v>754.2372881355933</v>
          </cell>
          <cell r="G335">
            <v>135.76271186440678</v>
          </cell>
          <cell r="H335">
            <v>890.00000000000011</v>
          </cell>
        </row>
        <row r="336">
          <cell r="D336" t="str">
            <v>Enc. &amp; Desenc. Colu [ 0.25 x 0.25 ] m</v>
          </cell>
          <cell r="E336" t="str">
            <v>ml</v>
          </cell>
          <cell r="F336">
            <v>474.57627118644069</v>
          </cell>
          <cell r="G336">
            <v>85.423728813559322</v>
          </cell>
          <cell r="H336">
            <v>560</v>
          </cell>
        </row>
        <row r="337">
          <cell r="D337" t="str">
            <v>Enc. &amp; Desenc. Colu [ 0.25 x 0.30 ] m</v>
          </cell>
          <cell r="E337" t="str">
            <v>ml</v>
          </cell>
          <cell r="F337">
            <v>474.57627118644069</v>
          </cell>
          <cell r="G337">
            <v>85.423728813559322</v>
          </cell>
          <cell r="H337">
            <v>560</v>
          </cell>
        </row>
        <row r="338">
          <cell r="D338" t="str">
            <v>Enc. &amp; Desenc. Colu [ 0.25 x 0.35 ] m</v>
          </cell>
          <cell r="E338" t="str">
            <v>ml</v>
          </cell>
          <cell r="F338">
            <v>502.54237288135596</v>
          </cell>
          <cell r="G338">
            <v>90.457627118644069</v>
          </cell>
          <cell r="H338">
            <v>593</v>
          </cell>
        </row>
        <row r="339">
          <cell r="D339" t="str">
            <v>Enc. &amp; Desenc. Colu [ 0.25 x 0.40 ] m</v>
          </cell>
          <cell r="E339" t="str">
            <v>ml</v>
          </cell>
          <cell r="F339">
            <v>530.50847457627117</v>
          </cell>
          <cell r="G339">
            <v>95.491525423728802</v>
          </cell>
          <cell r="H339">
            <v>626</v>
          </cell>
        </row>
        <row r="340">
          <cell r="D340" t="str">
            <v>Enc. &amp; Desenc. Colu [ 0.25 x 0.45 ] m</v>
          </cell>
          <cell r="E340" t="str">
            <v>ml</v>
          </cell>
          <cell r="F340">
            <v>558.47457627118649</v>
          </cell>
          <cell r="G340">
            <v>100.52542372881356</v>
          </cell>
          <cell r="H340">
            <v>659</v>
          </cell>
        </row>
        <row r="341">
          <cell r="D341" t="str">
            <v>Enc. &amp; Desenc. Colu [ 0.25 x 0.50 ] m</v>
          </cell>
          <cell r="E341" t="str">
            <v>ml</v>
          </cell>
          <cell r="F341">
            <v>586.4406779661017</v>
          </cell>
          <cell r="G341">
            <v>105.5593220338983</v>
          </cell>
          <cell r="H341">
            <v>692</v>
          </cell>
        </row>
        <row r="342">
          <cell r="D342" t="str">
            <v>Enc. &amp; Desenc. Colu [ 0.25 x 0.55 ] m</v>
          </cell>
          <cell r="E342" t="str">
            <v>ml</v>
          </cell>
          <cell r="F342">
            <v>614.40677966101703</v>
          </cell>
          <cell r="G342">
            <v>110.59322033898306</v>
          </cell>
          <cell r="H342">
            <v>725.00000000000011</v>
          </cell>
        </row>
        <row r="343">
          <cell r="D343" t="str">
            <v>Enc. &amp; Desenc. Colu [ 0.25 x 0.60 ] m</v>
          </cell>
          <cell r="E343" t="str">
            <v>ml</v>
          </cell>
          <cell r="F343">
            <v>642.37288135593224</v>
          </cell>
          <cell r="G343">
            <v>115.62711864406779</v>
          </cell>
          <cell r="H343">
            <v>758</v>
          </cell>
        </row>
        <row r="344">
          <cell r="D344" t="str">
            <v>Enc. &amp; Desenc. Colu [ 0.25 x 0.65 ] m</v>
          </cell>
          <cell r="E344" t="str">
            <v>ml</v>
          </cell>
          <cell r="F344">
            <v>670.33898305084745</v>
          </cell>
          <cell r="G344">
            <v>120.66101694915254</v>
          </cell>
          <cell r="H344">
            <v>791</v>
          </cell>
        </row>
        <row r="345">
          <cell r="D345" t="str">
            <v>Enc. &amp; Desenc. Colu [ 0.25 x 0.70 ] m</v>
          </cell>
          <cell r="E345" t="str">
            <v>ml</v>
          </cell>
          <cell r="F345">
            <v>698.30508474576277</v>
          </cell>
          <cell r="G345">
            <v>125.69491525423729</v>
          </cell>
          <cell r="H345">
            <v>824</v>
          </cell>
        </row>
        <row r="346">
          <cell r="D346" t="str">
            <v>Enc. &amp; Desenc. Colu [ 0.25 x 0.75 ] m</v>
          </cell>
          <cell r="E346" t="str">
            <v>ml</v>
          </cell>
          <cell r="F346">
            <v>726.27118644067798</v>
          </cell>
          <cell r="G346">
            <v>130.72881355932202</v>
          </cell>
          <cell r="H346">
            <v>857</v>
          </cell>
        </row>
        <row r="347">
          <cell r="D347" t="str">
            <v>Enc. &amp; Desenc. Colu [ 0.25 x 0.80 ] m</v>
          </cell>
          <cell r="E347" t="str">
            <v>ml</v>
          </cell>
          <cell r="F347">
            <v>754.2372881355933</v>
          </cell>
          <cell r="G347">
            <v>135.76271186440678</v>
          </cell>
          <cell r="H347">
            <v>890.00000000000011</v>
          </cell>
        </row>
        <row r="348">
          <cell r="D348" t="str">
            <v>Enc. &amp; Desenc. Colu [ 0.30 x 0.30 ] m</v>
          </cell>
          <cell r="E348" t="str">
            <v>ml</v>
          </cell>
          <cell r="F348">
            <v>474.57627118644069</v>
          </cell>
          <cell r="G348">
            <v>85.423728813559322</v>
          </cell>
          <cell r="H348">
            <v>560</v>
          </cell>
        </row>
        <row r="349">
          <cell r="D349" t="str">
            <v>Enc. &amp; Desenc. Colu [ 0.30 x 0.35 ] m</v>
          </cell>
          <cell r="E349" t="str">
            <v>ml</v>
          </cell>
          <cell r="F349">
            <v>502.54237288135596</v>
          </cell>
          <cell r="G349">
            <v>90.457627118644069</v>
          </cell>
          <cell r="H349">
            <v>593</v>
          </cell>
        </row>
        <row r="350">
          <cell r="D350" t="str">
            <v>Enc. &amp; Desenc. Colu [ 0.30 x 0.40 ] m</v>
          </cell>
          <cell r="E350" t="str">
            <v>ml</v>
          </cell>
          <cell r="F350">
            <v>530.50847457627117</v>
          </cell>
          <cell r="G350">
            <v>95.491525423728802</v>
          </cell>
          <cell r="H350">
            <v>626</v>
          </cell>
        </row>
        <row r="351">
          <cell r="D351" t="str">
            <v>Enc. &amp; Desenc. Colu [ 0.30 x 0.45 ] m</v>
          </cell>
          <cell r="E351" t="str">
            <v>ml</v>
          </cell>
          <cell r="F351">
            <v>558.47457627118649</v>
          </cell>
          <cell r="G351">
            <v>100.52542372881356</v>
          </cell>
          <cell r="H351">
            <v>659</v>
          </cell>
        </row>
        <row r="352">
          <cell r="D352" t="str">
            <v>Enc. &amp; Desenc. Colu [ 0.30 x 0.50 ] m</v>
          </cell>
          <cell r="E352" t="str">
            <v>ml</v>
          </cell>
          <cell r="F352">
            <v>586.4406779661017</v>
          </cell>
          <cell r="G352">
            <v>105.5593220338983</v>
          </cell>
          <cell r="H352">
            <v>692</v>
          </cell>
        </row>
        <row r="353">
          <cell r="D353" t="str">
            <v>Enc. &amp; Desenc. Colu [ 0.30 x 0.55 ] m</v>
          </cell>
          <cell r="E353" t="str">
            <v>ml</v>
          </cell>
          <cell r="F353">
            <v>614.40677966101703</v>
          </cell>
          <cell r="G353">
            <v>110.59322033898306</v>
          </cell>
          <cell r="H353">
            <v>725.00000000000011</v>
          </cell>
        </row>
        <row r="354">
          <cell r="D354" t="str">
            <v>Enc. &amp; Desenc. Colu [ 0.30 x 0.60 ] m</v>
          </cell>
          <cell r="E354" t="str">
            <v>ml</v>
          </cell>
          <cell r="F354">
            <v>642.37288135593224</v>
          </cell>
          <cell r="G354">
            <v>115.62711864406779</v>
          </cell>
          <cell r="H354">
            <v>758</v>
          </cell>
        </row>
        <row r="355">
          <cell r="D355" t="str">
            <v>Enc. &amp; Desenc. Colu [ 0.30 x 0.65 ] m</v>
          </cell>
          <cell r="E355" t="str">
            <v>ml</v>
          </cell>
          <cell r="F355">
            <v>670.33898305084745</v>
          </cell>
          <cell r="G355">
            <v>120.66101694915254</v>
          </cell>
          <cell r="H355">
            <v>791</v>
          </cell>
        </row>
        <row r="356">
          <cell r="D356" t="str">
            <v>Enc. &amp; Desenc. Colu [ 0.30 x 0.70 ] m</v>
          </cell>
          <cell r="E356" t="str">
            <v>ml</v>
          </cell>
          <cell r="F356">
            <v>698.30508474576277</v>
          </cell>
          <cell r="G356">
            <v>125.69491525423729</v>
          </cell>
          <cell r="H356">
            <v>824</v>
          </cell>
        </row>
        <row r="357">
          <cell r="D357" t="str">
            <v>Enc. &amp; Desenc. Colu [ 0.30 x 0.75 ] m</v>
          </cell>
          <cell r="E357" t="str">
            <v>ml</v>
          </cell>
          <cell r="F357">
            <v>726.27118644067798</v>
          </cell>
          <cell r="G357">
            <v>130.72881355932202</v>
          </cell>
          <cell r="H357">
            <v>857</v>
          </cell>
        </row>
        <row r="358">
          <cell r="D358" t="str">
            <v>Enc. &amp; Desenc. Colu [ 0.30 x 0.80 ] m</v>
          </cell>
          <cell r="E358" t="str">
            <v>ml</v>
          </cell>
          <cell r="F358">
            <v>754.2372881355933</v>
          </cell>
          <cell r="G358">
            <v>135.76271186440678</v>
          </cell>
          <cell r="H358">
            <v>890.00000000000011</v>
          </cell>
        </row>
        <row r="359">
          <cell r="D359" t="str">
            <v>Enc. &amp; Desenc. Colu [ 0.35 x 0.35 ] m</v>
          </cell>
          <cell r="E359" t="str">
            <v>ml</v>
          </cell>
          <cell r="F359">
            <v>530.50847457627117</v>
          </cell>
          <cell r="G359">
            <v>95.491525423728802</v>
          </cell>
          <cell r="H359">
            <v>626</v>
          </cell>
        </row>
        <row r="360">
          <cell r="D360" t="str">
            <v>Enc. &amp; Desenc. Colu [ 0.35 x 0.40 ] m</v>
          </cell>
          <cell r="E360" t="str">
            <v>ml</v>
          </cell>
          <cell r="F360">
            <v>558.47457627118649</v>
          </cell>
          <cell r="G360">
            <v>100.52542372881356</v>
          </cell>
          <cell r="H360">
            <v>659</v>
          </cell>
        </row>
        <row r="361">
          <cell r="D361" t="str">
            <v>Enc. &amp; Desenc. Colu [ 0.35 x 0.45 ] m</v>
          </cell>
          <cell r="E361" t="str">
            <v>ml</v>
          </cell>
          <cell r="F361">
            <v>614.40677966101703</v>
          </cell>
          <cell r="G361">
            <v>110.59322033898306</v>
          </cell>
          <cell r="H361">
            <v>725.00000000000011</v>
          </cell>
        </row>
        <row r="362">
          <cell r="D362" t="str">
            <v>Enc. &amp; Desenc. Colu [ 0.35 x 0.50 ] m</v>
          </cell>
          <cell r="E362" t="str">
            <v>ml</v>
          </cell>
          <cell r="F362">
            <v>642.37288135593224</v>
          </cell>
          <cell r="G362">
            <v>115.62711864406779</v>
          </cell>
          <cell r="H362">
            <v>758</v>
          </cell>
        </row>
        <row r="363">
          <cell r="D363" t="str">
            <v>Enc. &amp; Desenc. Colu [ 0.35 x 0.55 ] m</v>
          </cell>
          <cell r="E363" t="str">
            <v>ml</v>
          </cell>
          <cell r="F363">
            <v>670.33898305084745</v>
          </cell>
          <cell r="G363">
            <v>120.66101694915254</v>
          </cell>
          <cell r="H363">
            <v>791</v>
          </cell>
        </row>
        <row r="364">
          <cell r="D364" t="str">
            <v>Enc. &amp; Desenc. Colu [ 0.35 x 0.60 ] m</v>
          </cell>
          <cell r="E364" t="str">
            <v>ml</v>
          </cell>
          <cell r="F364">
            <v>698.30508474576277</v>
          </cell>
          <cell r="G364">
            <v>125.69491525423729</v>
          </cell>
          <cell r="H364">
            <v>824</v>
          </cell>
        </row>
        <row r="365">
          <cell r="D365" t="str">
            <v>Enc. &amp; Desenc. Colu [ 0.40 x 0.40 ] m</v>
          </cell>
          <cell r="E365" t="str">
            <v>ml</v>
          </cell>
          <cell r="F365">
            <v>586.4406779661017</v>
          </cell>
          <cell r="G365">
            <v>105.5593220338983</v>
          </cell>
          <cell r="H365">
            <v>692</v>
          </cell>
        </row>
        <row r="366">
          <cell r="D366" t="str">
            <v>Enc. &amp; Desenc. Colu [ 0.40 x 0.45 ] m</v>
          </cell>
          <cell r="E366" t="str">
            <v>ml</v>
          </cell>
          <cell r="F366">
            <v>614.40677966101703</v>
          </cell>
          <cell r="G366">
            <v>110.59322033898306</v>
          </cell>
          <cell r="H366">
            <v>725.00000000000011</v>
          </cell>
        </row>
        <row r="367">
          <cell r="D367" t="str">
            <v>Enc. &amp; Desenc. Colu [ 0.40 x 0.50 ] m</v>
          </cell>
          <cell r="E367" t="str">
            <v>ml</v>
          </cell>
          <cell r="F367">
            <v>642.37288135593224</v>
          </cell>
          <cell r="G367">
            <v>115.62711864406779</v>
          </cell>
          <cell r="H367">
            <v>758</v>
          </cell>
        </row>
        <row r="368">
          <cell r="D368" t="str">
            <v>Enc. &amp; Desenc. Colu [ 0.40 x 0.55 ] m</v>
          </cell>
          <cell r="E368" t="str">
            <v>ml</v>
          </cell>
          <cell r="F368">
            <v>670.33898305084745</v>
          </cell>
          <cell r="G368">
            <v>120.66101694915254</v>
          </cell>
          <cell r="H368">
            <v>791</v>
          </cell>
        </row>
        <row r="369">
          <cell r="D369" t="str">
            <v>Enc. &amp; Desenc. Colu [ 0.40 x 0.60 ] m</v>
          </cell>
          <cell r="E369" t="str">
            <v>ml</v>
          </cell>
          <cell r="F369">
            <v>698.30508474576277</v>
          </cell>
          <cell r="G369">
            <v>125.69491525423729</v>
          </cell>
          <cell r="H369">
            <v>824</v>
          </cell>
        </row>
        <row r="370">
          <cell r="D370" t="str">
            <v>Enc. &amp; Desenc. Colu [ 0.40 x 0.65 ] m</v>
          </cell>
          <cell r="E370" t="str">
            <v>ml</v>
          </cell>
          <cell r="F370">
            <v>726.27118644067798</v>
          </cell>
          <cell r="G370">
            <v>130.72881355932202</v>
          </cell>
          <cell r="H370">
            <v>857</v>
          </cell>
        </row>
        <row r="371">
          <cell r="D371" t="str">
            <v>Enc. &amp; Desenc. Colu [ 0.40 x 0.70 ] m</v>
          </cell>
          <cell r="E371" t="str">
            <v>ml</v>
          </cell>
          <cell r="F371">
            <v>754.2372881355933</v>
          </cell>
          <cell r="G371">
            <v>135.76271186440678</v>
          </cell>
          <cell r="H371">
            <v>890.00000000000011</v>
          </cell>
        </row>
        <row r="372">
          <cell r="D372" t="str">
            <v>Enc. &amp; Desenc. Colu [ 0.40 x 0.75 ] m</v>
          </cell>
          <cell r="E372" t="str">
            <v>ml</v>
          </cell>
          <cell r="F372">
            <v>782.20338983050851</v>
          </cell>
          <cell r="G372">
            <v>140.79661016949152</v>
          </cell>
          <cell r="H372">
            <v>923</v>
          </cell>
        </row>
        <row r="373">
          <cell r="D373" t="str">
            <v>Enc. &amp; Desenc. Colu [ 0.40 x 0.80 ] m</v>
          </cell>
          <cell r="E373" t="str">
            <v>ml</v>
          </cell>
          <cell r="F373">
            <v>810.16949152542372</v>
          </cell>
          <cell r="G373">
            <v>145.83050847457628</v>
          </cell>
          <cell r="H373">
            <v>956</v>
          </cell>
        </row>
        <row r="374">
          <cell r="D374" t="str">
            <v>Enc. &amp; Desenc. Colu [ 0.45 x 0.45 ] m</v>
          </cell>
          <cell r="E374" t="str">
            <v>ml</v>
          </cell>
          <cell r="F374">
            <v>642.37288135593224</v>
          </cell>
          <cell r="G374">
            <v>115.62711864406779</v>
          </cell>
          <cell r="H374">
            <v>758</v>
          </cell>
        </row>
        <row r="375">
          <cell r="D375" t="str">
            <v>Enc. &amp; Desenc. Colu [ 0.45 x 0.50 ] m</v>
          </cell>
          <cell r="E375" t="str">
            <v>ml</v>
          </cell>
          <cell r="F375">
            <v>642.37288135593224</v>
          </cell>
          <cell r="G375">
            <v>115.62711864406779</v>
          </cell>
          <cell r="H375">
            <v>758</v>
          </cell>
        </row>
        <row r="376">
          <cell r="D376" t="str">
            <v>Enc. &amp; Desenc. Colu [ 0.45 x 0.55 ] m</v>
          </cell>
          <cell r="E376" t="str">
            <v>ml</v>
          </cell>
          <cell r="F376">
            <v>670.33898305084745</v>
          </cell>
          <cell r="G376">
            <v>120.66101694915254</v>
          </cell>
          <cell r="H376">
            <v>791</v>
          </cell>
        </row>
        <row r="377">
          <cell r="D377" t="str">
            <v>Enc. &amp; Desenc. Colu [ 0.45 x 0.60 ] m</v>
          </cell>
          <cell r="E377" t="str">
            <v>ml</v>
          </cell>
          <cell r="F377">
            <v>698.30508474576277</v>
          </cell>
          <cell r="G377">
            <v>125.69491525423729</v>
          </cell>
          <cell r="H377">
            <v>824</v>
          </cell>
        </row>
        <row r="378">
          <cell r="D378" t="str">
            <v>Enc. &amp; Desenc. Colu [ 0.45 x 0.65 ] m</v>
          </cell>
          <cell r="E378" t="str">
            <v>ml</v>
          </cell>
          <cell r="F378">
            <v>698.30508474576277</v>
          </cell>
          <cell r="G378">
            <v>125.69491525423729</v>
          </cell>
          <cell r="H378">
            <v>824</v>
          </cell>
        </row>
        <row r="379">
          <cell r="D379" t="str">
            <v>Enc. &amp; Desenc. Colu [ 0.50 x 0.50 ] m</v>
          </cell>
          <cell r="E379" t="str">
            <v>ml</v>
          </cell>
          <cell r="F379">
            <v>698.30508474576277</v>
          </cell>
          <cell r="G379">
            <v>125.69491525423729</v>
          </cell>
          <cell r="H379">
            <v>824</v>
          </cell>
        </row>
        <row r="380">
          <cell r="D380" t="str">
            <v>Enc. &amp; Desenc. Colu [ 0.50 x 0.55 ] m</v>
          </cell>
          <cell r="E380" t="str">
            <v>ml</v>
          </cell>
          <cell r="F380">
            <v>726.27118644067798</v>
          </cell>
          <cell r="G380">
            <v>130.72881355932202</v>
          </cell>
          <cell r="H380">
            <v>857</v>
          </cell>
        </row>
        <row r="381">
          <cell r="D381" t="str">
            <v>Enc. &amp; Desenc. Colu [ 0.50 x 0.60 ] m</v>
          </cell>
          <cell r="E381" t="str">
            <v>ml</v>
          </cell>
          <cell r="F381">
            <v>810.16949152542372</v>
          </cell>
          <cell r="G381">
            <v>145.83050847457628</v>
          </cell>
          <cell r="H381">
            <v>956</v>
          </cell>
        </row>
        <row r="382">
          <cell r="D382" t="str">
            <v>Enc. &amp; Desenc. Colu [ 0.50 x 0.65 ] m</v>
          </cell>
          <cell r="E382" t="str">
            <v>ml</v>
          </cell>
          <cell r="F382">
            <v>782.20338983050851</v>
          </cell>
          <cell r="G382">
            <v>140.79661016949152</v>
          </cell>
          <cell r="H382">
            <v>923</v>
          </cell>
        </row>
        <row r="383">
          <cell r="D383" t="str">
            <v>Enc. &amp; Desenc. Colu [ 0.50 x 0.70 ] m</v>
          </cell>
          <cell r="E383" t="str">
            <v>ml</v>
          </cell>
          <cell r="F383">
            <v>810.16949152542372</v>
          </cell>
          <cell r="G383">
            <v>145.83050847457628</v>
          </cell>
          <cell r="H383">
            <v>956</v>
          </cell>
        </row>
        <row r="384">
          <cell r="D384" t="str">
            <v>Enc. &amp; Desenc. Colu [ 0.50 x 0.75 ] m</v>
          </cell>
          <cell r="E384" t="str">
            <v>ml</v>
          </cell>
          <cell r="F384">
            <v>838.13559322033905</v>
          </cell>
          <cell r="G384">
            <v>150.86440677966101</v>
          </cell>
          <cell r="H384">
            <v>989</v>
          </cell>
        </row>
        <row r="385">
          <cell r="D385" t="str">
            <v>Enc. &amp; Desenc. Colu [ 0.50 x 0.80 ] m</v>
          </cell>
          <cell r="E385" t="str">
            <v>ml</v>
          </cell>
          <cell r="F385">
            <v>866.10169491525426</v>
          </cell>
          <cell r="G385">
            <v>155.89830508474577</v>
          </cell>
          <cell r="H385">
            <v>1022</v>
          </cell>
        </row>
        <row r="386">
          <cell r="D386" t="str">
            <v>Enc. &amp; Desenc. Colu [ 0.55 x 0.55 ] m</v>
          </cell>
          <cell r="E386" t="str">
            <v>ml</v>
          </cell>
          <cell r="F386">
            <v>754.2372881355933</v>
          </cell>
          <cell r="G386">
            <v>135.76271186440678</v>
          </cell>
          <cell r="H386">
            <v>890.00000000000011</v>
          </cell>
        </row>
        <row r="387">
          <cell r="D387" t="str">
            <v>Enc. &amp; Desenc. Colu [ 0.60 x 0.60 ] m</v>
          </cell>
          <cell r="E387" t="str">
            <v>ml</v>
          </cell>
          <cell r="F387">
            <v>810.16949152542372</v>
          </cell>
          <cell r="G387">
            <v>145.83050847457628</v>
          </cell>
          <cell r="H387">
            <v>956</v>
          </cell>
        </row>
        <row r="388">
          <cell r="D388" t="str">
            <v>Enc. &amp; Desenc. Colu [ 0.60 x 0.65 ] m</v>
          </cell>
          <cell r="E388" t="str">
            <v>ml</v>
          </cell>
          <cell r="F388">
            <v>838.13559322033905</v>
          </cell>
          <cell r="G388">
            <v>150.86440677966101</v>
          </cell>
          <cell r="H388">
            <v>989</v>
          </cell>
        </row>
        <row r="389">
          <cell r="D389" t="str">
            <v>Enc. &amp; Desenc. Colu [ 0.60 x 0.70 ] m</v>
          </cell>
          <cell r="E389" t="str">
            <v>ml</v>
          </cell>
          <cell r="F389">
            <v>866.10169491525426</v>
          </cell>
          <cell r="G389">
            <v>155.89830508474577</v>
          </cell>
          <cell r="H389">
            <v>1022</v>
          </cell>
        </row>
        <row r="390">
          <cell r="D390" t="str">
            <v>Enc. &amp; Desenc. Colu [ 0.60 x 0.75 ] m</v>
          </cell>
          <cell r="E390" t="str">
            <v>ml</v>
          </cell>
          <cell r="F390">
            <v>894.06779661016958</v>
          </cell>
          <cell r="G390">
            <v>160.93220338983051</v>
          </cell>
          <cell r="H390">
            <v>1055</v>
          </cell>
        </row>
        <row r="391">
          <cell r="D391" t="str">
            <v>Enc. &amp; Desenc. Colu [ 0.60 x 0.80 ] m</v>
          </cell>
          <cell r="E391" t="str">
            <v>ml</v>
          </cell>
          <cell r="F391">
            <v>922.03389830508479</v>
          </cell>
          <cell r="G391">
            <v>165.96610169491527</v>
          </cell>
          <cell r="H391">
            <v>1088</v>
          </cell>
        </row>
        <row r="392">
          <cell r="D392" t="str">
            <v>Enc. &amp; Desenc. Colu [ 0.65 x 0.65 ] m</v>
          </cell>
          <cell r="E392" t="str">
            <v>ml</v>
          </cell>
          <cell r="F392">
            <v>866.10169491525426</v>
          </cell>
          <cell r="G392">
            <v>155.89830508474577</v>
          </cell>
          <cell r="H392">
            <v>1022</v>
          </cell>
        </row>
        <row r="393">
          <cell r="D393" t="str">
            <v>Enc. &amp; Desenc. Colu [ 0.65 x 0.70 ] m</v>
          </cell>
          <cell r="E393" t="str">
            <v>ml</v>
          </cell>
          <cell r="F393">
            <v>950</v>
          </cell>
          <cell r="G393">
            <v>171</v>
          </cell>
          <cell r="H393">
            <v>1121</v>
          </cell>
        </row>
        <row r="394">
          <cell r="D394" t="str">
            <v>Enc. &amp; Desenc. Colu [ 0.70 x 0.70 ] m</v>
          </cell>
          <cell r="E394" t="str">
            <v>ml</v>
          </cell>
          <cell r="F394">
            <v>922.03389830508479</v>
          </cell>
          <cell r="G394">
            <v>165.96610169491527</v>
          </cell>
          <cell r="H394">
            <v>1088</v>
          </cell>
        </row>
        <row r="395">
          <cell r="D395" t="str">
            <v>Enc. &amp; Desenc. Colu [ 0.70 x 0.75 ] m</v>
          </cell>
          <cell r="E395" t="str">
            <v>ml</v>
          </cell>
          <cell r="F395">
            <v>977.96610169491532</v>
          </cell>
          <cell r="G395">
            <v>176.03389830508476</v>
          </cell>
          <cell r="H395">
            <v>1154</v>
          </cell>
        </row>
        <row r="396">
          <cell r="D396" t="str">
            <v>Enc. &amp; Desenc. Colu [ 0.70 x 0.80 ] m</v>
          </cell>
          <cell r="E396" t="str">
            <v>ml</v>
          </cell>
          <cell r="F396">
            <v>977.96610169491532</v>
          </cell>
          <cell r="G396">
            <v>176.03389830508476</v>
          </cell>
          <cell r="H396">
            <v>1154</v>
          </cell>
        </row>
        <row r="397">
          <cell r="D397" t="str">
            <v>Enc. &amp; Desenc. Colu [ 0.75 x 0.75 ] m</v>
          </cell>
          <cell r="E397" t="str">
            <v>ml</v>
          </cell>
          <cell r="F397">
            <v>977.96610169491532</v>
          </cell>
          <cell r="G397">
            <v>176.03389830508476</v>
          </cell>
          <cell r="H397">
            <v>1154</v>
          </cell>
        </row>
        <row r="398">
          <cell r="D398" t="str">
            <v>Enc. &amp; Desenc. Colu [ 0.75 x 0.80 ] m</v>
          </cell>
          <cell r="E398" t="str">
            <v>ml</v>
          </cell>
          <cell r="F398">
            <v>1033.89830508</v>
          </cell>
          <cell r="G398">
            <v>186.10169491439999</v>
          </cell>
          <cell r="H398">
            <v>1219.9999999944</v>
          </cell>
        </row>
        <row r="399">
          <cell r="D399" t="str">
            <v>Enc. &amp; Desenc. Colu [ 0.80 x 0.100 ] m</v>
          </cell>
          <cell r="E399" t="str">
            <v>ml</v>
          </cell>
          <cell r="F399">
            <v>1033.89830508</v>
          </cell>
          <cell r="G399">
            <v>186.10169491439999</v>
          </cell>
          <cell r="H399">
            <v>1219.9999999944</v>
          </cell>
        </row>
        <row r="400">
          <cell r="D400" t="str">
            <v>Enc. &amp; Desenc. Colu [ 0.80 x 10.20 ] m</v>
          </cell>
          <cell r="E400" t="str">
            <v>ml</v>
          </cell>
          <cell r="F400">
            <v>1033.89830508</v>
          </cell>
          <cell r="G400">
            <v>186.10169491439999</v>
          </cell>
          <cell r="H400">
            <v>1219.9999999944</v>
          </cell>
        </row>
        <row r="401">
          <cell r="D401" t="str">
            <v>Enc. &amp; Desenc. Colu [ 0.80 x 0.80 ] m</v>
          </cell>
          <cell r="E401" t="str">
            <v>ml</v>
          </cell>
          <cell r="F401">
            <v>1033.89830508</v>
          </cell>
          <cell r="G401">
            <v>186.10169491439999</v>
          </cell>
          <cell r="H401">
            <v>1219.9999999944</v>
          </cell>
        </row>
        <row r="402">
          <cell r="D402" t="str">
            <v>Enc. &amp; Desenc. Colu R [ 0.20 x 0.20 ] m</v>
          </cell>
          <cell r="E402" t="str">
            <v>ml</v>
          </cell>
          <cell r="F402">
            <v>372.88135593220341</v>
          </cell>
          <cell r="G402">
            <v>67.118644067796609</v>
          </cell>
          <cell r="H402">
            <v>440</v>
          </cell>
        </row>
        <row r="403">
          <cell r="D403" t="str">
            <v>Enc. &amp; Desenc. Colu R [ 0.25 x 0.25 ] m</v>
          </cell>
          <cell r="E403" t="str">
            <v>ml</v>
          </cell>
          <cell r="F403">
            <v>455.50847457627123</v>
          </cell>
          <cell r="G403">
            <v>81.991525423728817</v>
          </cell>
          <cell r="H403">
            <v>537.5</v>
          </cell>
        </row>
        <row r="404">
          <cell r="D404" t="str">
            <v>Enc. &amp; Desenc. Colu R [ 0.30 x 0.30 ] m</v>
          </cell>
          <cell r="E404" t="str">
            <v>ml</v>
          </cell>
          <cell r="F404">
            <v>538.13559322033905</v>
          </cell>
          <cell r="G404">
            <v>96.864406779661024</v>
          </cell>
          <cell r="H404">
            <v>635.00000000000011</v>
          </cell>
        </row>
        <row r="405">
          <cell r="D405" t="str">
            <v>Enc. &amp; Desenc. Colu R [ 0.35 x 0.35 ] m</v>
          </cell>
          <cell r="E405" t="str">
            <v>ml</v>
          </cell>
          <cell r="F405">
            <v>595.33898305084745</v>
          </cell>
          <cell r="G405">
            <v>107.16101694915254</v>
          </cell>
          <cell r="H405">
            <v>702.5</v>
          </cell>
        </row>
        <row r="406">
          <cell r="D406" t="str">
            <v>Enc. &amp; Desenc. Colu R [ 0.40 x 0.40 ] m</v>
          </cell>
          <cell r="E406" t="str">
            <v>ml</v>
          </cell>
          <cell r="F406">
            <v>652.54237288135596</v>
          </cell>
          <cell r="G406">
            <v>117.45762711864407</v>
          </cell>
          <cell r="H406">
            <v>770</v>
          </cell>
        </row>
        <row r="407">
          <cell r="D407" t="str">
            <v>Enc. &amp; Desenc. Colu R [ 0.45 x 0.45 ] m</v>
          </cell>
          <cell r="E407" t="str">
            <v>ml</v>
          </cell>
          <cell r="F407">
            <v>709.74576271186447</v>
          </cell>
          <cell r="G407">
            <v>127.7542372881356</v>
          </cell>
          <cell r="H407">
            <v>837.50000000000011</v>
          </cell>
        </row>
        <row r="408">
          <cell r="D408" t="str">
            <v>Enc. &amp; Desenc. Colu R [ 0.50 x 0.50 ] m</v>
          </cell>
          <cell r="E408" t="str">
            <v>ml</v>
          </cell>
          <cell r="F408">
            <v>766.94915254237287</v>
          </cell>
          <cell r="G408">
            <v>138.0508474576271</v>
          </cell>
          <cell r="H408">
            <v>905</v>
          </cell>
        </row>
        <row r="409">
          <cell r="D409" t="str">
            <v>Enc. &amp; Desenc. Colu R [ 0.55 x 0.55 ] m</v>
          </cell>
          <cell r="E409" t="str">
            <v>ml</v>
          </cell>
          <cell r="F409">
            <v>824.15254237288138</v>
          </cell>
          <cell r="G409">
            <v>148.34745762711864</v>
          </cell>
          <cell r="H409">
            <v>972.5</v>
          </cell>
        </row>
        <row r="410">
          <cell r="D410" t="str">
            <v>Enc. &amp; Desenc. Colu R [ 0.60 x 0.60 ] m</v>
          </cell>
          <cell r="E410" t="str">
            <v>ml</v>
          </cell>
          <cell r="F410">
            <v>881.3559322033899</v>
          </cell>
          <cell r="G410">
            <v>158.64406779661019</v>
          </cell>
          <cell r="H410">
            <v>1040</v>
          </cell>
        </row>
        <row r="411">
          <cell r="D411" t="str">
            <v>Enc. &amp; Desenc. Colu R [ 0.65 x 0.65 ] m</v>
          </cell>
          <cell r="E411" t="str">
            <v>ml</v>
          </cell>
          <cell r="F411">
            <v>938.55932203389841</v>
          </cell>
          <cell r="G411">
            <v>168.9406779661017</v>
          </cell>
          <cell r="H411">
            <v>1107.5</v>
          </cell>
        </row>
        <row r="412">
          <cell r="D412" t="str">
            <v>Enc. &amp; Desenc. Colu R [ 0.70 x 0.70 ] m</v>
          </cell>
          <cell r="E412" t="str">
            <v>ml</v>
          </cell>
          <cell r="F412">
            <v>995.76271186440681</v>
          </cell>
          <cell r="G412">
            <v>179.23728813559322</v>
          </cell>
          <cell r="H412">
            <v>1175</v>
          </cell>
        </row>
        <row r="413">
          <cell r="D413" t="str">
            <v>Enc. &amp; Desenc. Colu R [ 0.75 x 0.75 ] m</v>
          </cell>
          <cell r="E413" t="str">
            <v>ml</v>
          </cell>
          <cell r="F413">
            <v>1052.9661016949153</v>
          </cell>
          <cell r="G413">
            <v>189.53389830508476</v>
          </cell>
          <cell r="H413">
            <v>1242.5</v>
          </cell>
        </row>
        <row r="414">
          <cell r="D414" t="str">
            <v>Enc. &amp; Desenc. Colu R [ 0.80 x 0.80 ] m</v>
          </cell>
          <cell r="E414" t="str">
            <v>ml</v>
          </cell>
          <cell r="F414">
            <v>1110.1694915254238</v>
          </cell>
          <cell r="G414">
            <v>199.83050847457628</v>
          </cell>
          <cell r="H414">
            <v>1310</v>
          </cell>
        </row>
        <row r="415">
          <cell r="D415" t="str">
            <v>Enc. &amp; Desenc. Colu Tapa y Tapa</v>
          </cell>
          <cell r="E415" t="str">
            <v>ml</v>
          </cell>
          <cell r="F415">
            <v>237.28813559322035</v>
          </cell>
          <cell r="G415">
            <v>42.711864406779661</v>
          </cell>
          <cell r="H415">
            <v>280</v>
          </cell>
        </row>
        <row r="416">
          <cell r="D416" t="str">
            <v>Enc. &amp; Desenc. Dint [ 0.15 x 0.20 ] m</v>
          </cell>
          <cell r="E416" t="str">
            <v>ml</v>
          </cell>
          <cell r="F416">
            <v>266.94915254237287</v>
          </cell>
          <cell r="G416">
            <v>48.050847457627114</v>
          </cell>
          <cell r="H416">
            <v>315</v>
          </cell>
        </row>
        <row r="417">
          <cell r="D417" t="str">
            <v>Enc. &amp; Desenc. Dint [ 0.15 x 0.25 ] m</v>
          </cell>
          <cell r="E417" t="str">
            <v>ml</v>
          </cell>
          <cell r="F417">
            <v>266.94915254237287</v>
          </cell>
          <cell r="G417">
            <v>48.050847457627114</v>
          </cell>
          <cell r="H417">
            <v>315</v>
          </cell>
        </row>
        <row r="418">
          <cell r="D418" t="str">
            <v>Enc. &amp; Desenc. Dint [ 0.15 x 0.30 ] m</v>
          </cell>
          <cell r="E418" t="str">
            <v>ml</v>
          </cell>
          <cell r="F418">
            <v>266.94915254237287</v>
          </cell>
          <cell r="G418">
            <v>48.050847457627114</v>
          </cell>
          <cell r="H418">
            <v>315</v>
          </cell>
        </row>
        <row r="419">
          <cell r="D419" t="str">
            <v>Enc. &amp; Desenc. Dint [ 0.15 x 0.35 ] m</v>
          </cell>
          <cell r="E419" t="str">
            <v>ml</v>
          </cell>
          <cell r="F419">
            <v>266.94915254237287</v>
          </cell>
          <cell r="G419">
            <v>48.050847457627114</v>
          </cell>
          <cell r="H419">
            <v>315</v>
          </cell>
        </row>
        <row r="420">
          <cell r="D420" t="str">
            <v>Enc. &amp; Desenc. Dint [ 0.15 x 0.40 ] m</v>
          </cell>
          <cell r="E420" t="str">
            <v>ml</v>
          </cell>
          <cell r="F420">
            <v>266.94915254237287</v>
          </cell>
          <cell r="G420">
            <v>48.050847457627114</v>
          </cell>
          <cell r="H420">
            <v>315</v>
          </cell>
        </row>
        <row r="421">
          <cell r="D421" t="str">
            <v>Enc. &amp; Desenc. Dint [ 0.15 x 0.45 ] m</v>
          </cell>
          <cell r="E421" t="str">
            <v>ml</v>
          </cell>
          <cell r="F421">
            <v>266.94915254237287</v>
          </cell>
          <cell r="G421">
            <v>48.050847457627114</v>
          </cell>
          <cell r="H421">
            <v>315</v>
          </cell>
        </row>
        <row r="422">
          <cell r="D422" t="str">
            <v>Enc. &amp; Desenc. Dint [ 0.15 x 0.50 ] m</v>
          </cell>
          <cell r="E422" t="str">
            <v>ml</v>
          </cell>
          <cell r="F422">
            <v>266.94915254237287</v>
          </cell>
          <cell r="G422">
            <v>48.050847457627114</v>
          </cell>
          <cell r="H422">
            <v>315</v>
          </cell>
        </row>
        <row r="423">
          <cell r="D423" t="str">
            <v>Enc. &amp; Desenc. Dint [ 0.15 x 0.55 ] m</v>
          </cell>
          <cell r="E423" t="str">
            <v>ml</v>
          </cell>
          <cell r="F423">
            <v>266.94915254237287</v>
          </cell>
          <cell r="G423">
            <v>48.050847457627114</v>
          </cell>
          <cell r="H423">
            <v>315</v>
          </cell>
        </row>
        <row r="424">
          <cell r="D424" t="str">
            <v>Enc. &amp; Desenc. Dint [ 0.20 x 0.55 ] m</v>
          </cell>
          <cell r="E424" t="str">
            <v>ml</v>
          </cell>
          <cell r="F424">
            <v>266.94915254237287</v>
          </cell>
          <cell r="G424">
            <v>48.050847457627114</v>
          </cell>
          <cell r="H424">
            <v>315</v>
          </cell>
        </row>
        <row r="425">
          <cell r="D425" t="str">
            <v>Enc. &amp; Desenc. Dint [ 0.20 x 0.80 ] m</v>
          </cell>
          <cell r="E425" t="str">
            <v>ml</v>
          </cell>
          <cell r="F425">
            <v>266.94915254237287</v>
          </cell>
          <cell r="G425">
            <v>48.050847457627114</v>
          </cell>
          <cell r="H425">
            <v>315</v>
          </cell>
        </row>
        <row r="426">
          <cell r="D426" t="str">
            <v>Enc. &amp; Desenc. Dint Tapa y Tapa</v>
          </cell>
          <cell r="E426" t="str">
            <v>ml</v>
          </cell>
          <cell r="F426">
            <v>156.77966101694915</v>
          </cell>
          <cell r="G426">
            <v>28.220338983050844</v>
          </cell>
          <cell r="H426">
            <v>185</v>
          </cell>
        </row>
        <row r="427">
          <cell r="D427" t="str">
            <v>Enc. &amp; Desenc. Losa [ t= 0.12 ] m</v>
          </cell>
          <cell r="E427" t="str">
            <v>m2</v>
          </cell>
          <cell r="F427">
            <v>264.40677966101697</v>
          </cell>
          <cell r="G427">
            <v>47.593220338983052</v>
          </cell>
          <cell r="H427">
            <v>312</v>
          </cell>
        </row>
        <row r="428">
          <cell r="D428" t="str">
            <v>Enc. &amp; Desenc. Losa [ t= 0.12 ] m, 3.00 ≤ H ≤ 5.00 m</v>
          </cell>
          <cell r="E428" t="str">
            <v>m2</v>
          </cell>
          <cell r="F428">
            <v>22.881355932203391</v>
          </cell>
          <cell r="G428">
            <v>4.1186440677966099</v>
          </cell>
          <cell r="H428">
            <v>27</v>
          </cell>
        </row>
        <row r="429">
          <cell r="D429" t="str">
            <v>Enc. &amp; Desenc. Losa [ t= 0.13 ] m</v>
          </cell>
          <cell r="E429" t="str">
            <v>m2</v>
          </cell>
          <cell r="F429">
            <v>264.40677966101697</v>
          </cell>
          <cell r="G429">
            <v>47.593220338983052</v>
          </cell>
          <cell r="H429">
            <v>312</v>
          </cell>
        </row>
        <row r="430">
          <cell r="D430" t="str">
            <v>Enc. &amp; Desenc. Losa [ t= 0.13 ] m, 3.00 ≤ H ≤ 5.00 m</v>
          </cell>
          <cell r="E430" t="str">
            <v>m2</v>
          </cell>
          <cell r="F430">
            <v>22.881355932203391</v>
          </cell>
          <cell r="G430">
            <v>4.1186440677966099</v>
          </cell>
          <cell r="H430">
            <v>27</v>
          </cell>
        </row>
        <row r="431">
          <cell r="D431" t="str">
            <v>Enc. &amp; Desenc. Losa [ t= 0.15 ] m</v>
          </cell>
          <cell r="E431" t="str">
            <v>m2</v>
          </cell>
          <cell r="F431">
            <v>264.40677966101697</v>
          </cell>
          <cell r="G431">
            <v>47.593220338983052</v>
          </cell>
          <cell r="H431">
            <v>312</v>
          </cell>
        </row>
        <row r="432">
          <cell r="D432" t="str">
            <v>Enc. &amp; Desenc. Losa [ t= 0.18 ] m</v>
          </cell>
          <cell r="E432" t="str">
            <v>m2</v>
          </cell>
          <cell r="F432">
            <v>264.40677966101697</v>
          </cell>
          <cell r="G432">
            <v>47.593220338983052</v>
          </cell>
          <cell r="H432">
            <v>312</v>
          </cell>
        </row>
        <row r="433">
          <cell r="D433" t="str">
            <v>Enc. &amp; Desenc. Losa [ t= 0.20 ] m</v>
          </cell>
          <cell r="E433" t="str">
            <v>m2</v>
          </cell>
          <cell r="F433">
            <v>264.40677966101697</v>
          </cell>
          <cell r="G433">
            <v>47.593220338983052</v>
          </cell>
          <cell r="H433">
            <v>312</v>
          </cell>
        </row>
        <row r="434">
          <cell r="D434" t="str">
            <v>Enc. &amp; Desenc. Losa [ t= 0.25 ] m</v>
          </cell>
          <cell r="E434" t="str">
            <v>m2</v>
          </cell>
          <cell r="F434">
            <v>264.40677966101697</v>
          </cell>
          <cell r="G434">
            <v>47.593220338983052</v>
          </cell>
          <cell r="H434">
            <v>312</v>
          </cell>
        </row>
        <row r="435">
          <cell r="D435" t="str">
            <v>Enc. &amp; Desenc. Losa Incl. [t= 0.12 ] m</v>
          </cell>
          <cell r="E435" t="str">
            <v>m2</v>
          </cell>
          <cell r="F435">
            <v>277.62711864406782</v>
          </cell>
          <cell r="G435">
            <v>49.972881355932209</v>
          </cell>
          <cell r="H435">
            <v>327.60000000000002</v>
          </cell>
        </row>
        <row r="436">
          <cell r="D436" t="str">
            <v>Enc. &amp; Desenc. Losa Incl. [t= 0.12 ] m, 3.00 ≤ H ≤ 5.00 m</v>
          </cell>
          <cell r="E436" t="str">
            <v>m2</v>
          </cell>
          <cell r="F436">
            <v>22.881355932203391</v>
          </cell>
          <cell r="G436">
            <v>4.1186440677966099</v>
          </cell>
          <cell r="H436">
            <v>27</v>
          </cell>
        </row>
        <row r="437">
          <cell r="D437" t="str">
            <v>Enc. &amp; Desenc. Losa Incl. [t= 0.13 ] m</v>
          </cell>
          <cell r="E437" t="str">
            <v>m2</v>
          </cell>
          <cell r="F437">
            <v>277.62711864406782</v>
          </cell>
          <cell r="G437">
            <v>49.972881355932209</v>
          </cell>
          <cell r="H437">
            <v>327.60000000000002</v>
          </cell>
        </row>
        <row r="438">
          <cell r="D438" t="str">
            <v>Enc. &amp; Desenc. Losa Incl. [t= 0.13 ] m, 3.00 ≤ H ≤ 5.00 m</v>
          </cell>
          <cell r="E438" t="str">
            <v>m2</v>
          </cell>
          <cell r="F438">
            <v>22.881355932203391</v>
          </cell>
          <cell r="G438">
            <v>4.1186440677966099</v>
          </cell>
          <cell r="H438">
            <v>27</v>
          </cell>
        </row>
        <row r="439">
          <cell r="D439" t="str">
            <v>Enc. &amp; Desenc. Losa Incl. [t= 0.15 ] m</v>
          </cell>
          <cell r="E439" t="str">
            <v>m2</v>
          </cell>
          <cell r="F439">
            <v>277.62711864406782</v>
          </cell>
          <cell r="G439">
            <v>49.972881355932209</v>
          </cell>
          <cell r="H439">
            <v>327.60000000000002</v>
          </cell>
        </row>
        <row r="440">
          <cell r="D440" t="str">
            <v>Enc. &amp; Desenc. Losa Incl. [t= 0.15 ] m, 3.00 ≤ H ≤ 5.00 m</v>
          </cell>
          <cell r="E440" t="str">
            <v>m2</v>
          </cell>
          <cell r="F440">
            <v>22.881355932203391</v>
          </cell>
          <cell r="G440">
            <v>4.1186440677966099</v>
          </cell>
          <cell r="H440">
            <v>27</v>
          </cell>
        </row>
        <row r="441">
          <cell r="D441" t="str">
            <v>Enc. &amp; Desenc. Muro [ t= 0.10 ] m</v>
          </cell>
          <cell r="E441" t="str">
            <v>m2</v>
          </cell>
          <cell r="F441">
            <v>294.06779661016952</v>
          </cell>
          <cell r="G441">
            <v>52.932203389830512</v>
          </cell>
          <cell r="H441">
            <v>347.00000000000006</v>
          </cell>
        </row>
        <row r="442">
          <cell r="D442" t="str">
            <v>Enc. &amp; Desenc. Muro [ t= 0.15 ] m</v>
          </cell>
          <cell r="E442" t="str">
            <v>m2</v>
          </cell>
          <cell r="F442">
            <v>294.06779661016952</v>
          </cell>
          <cell r="G442">
            <v>52.932203389830512</v>
          </cell>
          <cell r="H442">
            <v>347.00000000000006</v>
          </cell>
        </row>
        <row r="443">
          <cell r="D443" t="str">
            <v>Enc. &amp; Desenc. Muro [ t= 0.20 ] m</v>
          </cell>
          <cell r="E443" t="str">
            <v>m2</v>
          </cell>
          <cell r="F443">
            <v>294.06779661016952</v>
          </cell>
          <cell r="G443">
            <v>52.932203389830512</v>
          </cell>
          <cell r="H443">
            <v>347.00000000000006</v>
          </cell>
        </row>
        <row r="444">
          <cell r="D444" t="str">
            <v>Enc. &amp; Desenc. Muro [ t= 0.25 ] m</v>
          </cell>
          <cell r="E444" t="str">
            <v>m2</v>
          </cell>
          <cell r="F444">
            <v>294.06779661016952</v>
          </cell>
          <cell r="G444">
            <v>52.932203389830512</v>
          </cell>
          <cell r="H444">
            <v>347.00000000000006</v>
          </cell>
        </row>
        <row r="445">
          <cell r="D445" t="str">
            <v>Enc. &amp; Desenc. Muro [ t= 0.30 ] m</v>
          </cell>
          <cell r="E445" t="str">
            <v>m2</v>
          </cell>
          <cell r="F445">
            <v>294.06779661016952</v>
          </cell>
          <cell r="G445">
            <v>52.932203389830512</v>
          </cell>
          <cell r="H445">
            <v>347.00000000000006</v>
          </cell>
        </row>
        <row r="446">
          <cell r="D446" t="str">
            <v>Enc. &amp; Desenc. Muro [ t= 0.325 ] m</v>
          </cell>
          <cell r="E446" t="str">
            <v>m2</v>
          </cell>
          <cell r="F446">
            <v>294.06779661016952</v>
          </cell>
          <cell r="G446">
            <v>52.932203389830512</v>
          </cell>
          <cell r="H446">
            <v>347.00000000000006</v>
          </cell>
        </row>
        <row r="447">
          <cell r="D447" t="str">
            <v>Enc. &amp; Desenc. Muro [ t= 0.33 ] m</v>
          </cell>
          <cell r="E447" t="str">
            <v>m2</v>
          </cell>
          <cell r="F447">
            <v>294.06779661016952</v>
          </cell>
          <cell r="G447">
            <v>52.932203389830512</v>
          </cell>
          <cell r="H447">
            <v>347.00000000000006</v>
          </cell>
        </row>
        <row r="448">
          <cell r="D448" t="str">
            <v>Enc. &amp; Desenc. Muro [ t= 0.35 ] m</v>
          </cell>
          <cell r="E448" t="str">
            <v>m2</v>
          </cell>
          <cell r="F448">
            <v>294.06779661016952</v>
          </cell>
          <cell r="G448">
            <v>52.932203389830512</v>
          </cell>
          <cell r="H448">
            <v>347.00000000000006</v>
          </cell>
        </row>
        <row r="449">
          <cell r="D449" t="str">
            <v>Enc. &amp; Desenc. Muro [ t= 0.375 ] m</v>
          </cell>
          <cell r="E449" t="str">
            <v>m2</v>
          </cell>
          <cell r="F449">
            <v>294.06779661016952</v>
          </cell>
          <cell r="G449">
            <v>52.932203389830512</v>
          </cell>
          <cell r="H449">
            <v>347.00000000000006</v>
          </cell>
        </row>
        <row r="450">
          <cell r="D450" t="str">
            <v>Enc. &amp; Desenc. Muro [ t= 0.40 ] m</v>
          </cell>
          <cell r="E450" t="str">
            <v>m2</v>
          </cell>
          <cell r="F450">
            <v>329.59322033898309</v>
          </cell>
          <cell r="G450">
            <v>59.326779661016957</v>
          </cell>
          <cell r="H450">
            <v>388.92000000000007</v>
          </cell>
        </row>
        <row r="451">
          <cell r="D451" t="str">
            <v>Enc. &amp; Desenc. Muro [ t= 0.43 ] m</v>
          </cell>
          <cell r="E451" t="str">
            <v>m2</v>
          </cell>
          <cell r="F451">
            <v>329.59322033898309</v>
          </cell>
          <cell r="G451">
            <v>59.326779661016957</v>
          </cell>
          <cell r="H451">
            <v>388.92000000000007</v>
          </cell>
        </row>
        <row r="452">
          <cell r="D452" t="str">
            <v>Enc. &amp; Desenc. Muro [ t= 0.45 ] m</v>
          </cell>
          <cell r="E452" t="str">
            <v>m2</v>
          </cell>
          <cell r="F452">
            <v>329.59322033898309</v>
          </cell>
          <cell r="G452">
            <v>59.326779661016957</v>
          </cell>
          <cell r="H452">
            <v>388.92000000000007</v>
          </cell>
        </row>
        <row r="453">
          <cell r="D453" t="str">
            <v>Enc. &amp; Desenc. Muro [ t= 0.475 ] m</v>
          </cell>
          <cell r="E453" t="str">
            <v>m2</v>
          </cell>
          <cell r="F453">
            <v>329.59322033898309</v>
          </cell>
          <cell r="G453">
            <v>59.326779661016957</v>
          </cell>
          <cell r="H453">
            <v>388.92000000000007</v>
          </cell>
        </row>
        <row r="454">
          <cell r="D454" t="str">
            <v>Enc. &amp; Desenc. Muro [ t= 0.48 ] m</v>
          </cell>
          <cell r="E454" t="str">
            <v>m2</v>
          </cell>
          <cell r="F454">
            <v>329.59322033898309</v>
          </cell>
          <cell r="G454">
            <v>59.326779661016957</v>
          </cell>
          <cell r="H454">
            <v>388.92000000000007</v>
          </cell>
        </row>
        <row r="455">
          <cell r="D455" t="str">
            <v>Enc. &amp; Desenc. Muro [ t= 0.50 ] m</v>
          </cell>
          <cell r="E455" t="str">
            <v>m2</v>
          </cell>
          <cell r="F455">
            <v>329.59322033898309</v>
          </cell>
          <cell r="G455">
            <v>59.326779661016957</v>
          </cell>
          <cell r="H455">
            <v>388.92000000000007</v>
          </cell>
        </row>
        <row r="456">
          <cell r="D456" t="str">
            <v>Enc. &amp; Desenc. Muro [ t= 0.55 ] m</v>
          </cell>
          <cell r="E456" t="str">
            <v>m2</v>
          </cell>
          <cell r="F456">
            <v>329.59322033898309</v>
          </cell>
          <cell r="G456">
            <v>59.326779661016957</v>
          </cell>
          <cell r="H456">
            <v>388.92000000000007</v>
          </cell>
        </row>
        <row r="457">
          <cell r="D457" t="str">
            <v>Enc. &amp; Desenc. Muro [ t= 0.60 ] m</v>
          </cell>
          <cell r="E457" t="str">
            <v>m2</v>
          </cell>
          <cell r="F457">
            <v>329.59322033898309</v>
          </cell>
          <cell r="G457">
            <v>59.326779661016957</v>
          </cell>
          <cell r="H457">
            <v>388.92000000000007</v>
          </cell>
        </row>
        <row r="458">
          <cell r="D458" t="str">
            <v>Enc. &amp; Desenc. Muro [ t= 0.80 ] m</v>
          </cell>
          <cell r="E458" t="str">
            <v>m2</v>
          </cell>
          <cell r="F458">
            <v>329.59322033898309</v>
          </cell>
          <cell r="G458">
            <v>59.326779661016957</v>
          </cell>
          <cell r="H458">
            <v>388.92000000000007</v>
          </cell>
        </row>
        <row r="459">
          <cell r="D459" t="str">
            <v>Enc. &amp; Desenc. Muro Curvo [ t= 0.15 ] m</v>
          </cell>
          <cell r="E459" t="str">
            <v>m2</v>
          </cell>
          <cell r="F459">
            <v>398.30508474576271</v>
          </cell>
          <cell r="G459">
            <v>71.694915254237287</v>
          </cell>
          <cell r="H459">
            <v>470</v>
          </cell>
        </row>
        <row r="460">
          <cell r="D460" t="str">
            <v>Enc. &amp; Desenc. Muro Curvo [ t= 0.20 ] m</v>
          </cell>
          <cell r="E460" t="str">
            <v>m2</v>
          </cell>
          <cell r="F460">
            <v>398.30508474576271</v>
          </cell>
          <cell r="G460">
            <v>71.694915254237287</v>
          </cell>
          <cell r="H460">
            <v>470</v>
          </cell>
        </row>
        <row r="461">
          <cell r="D461" t="str">
            <v>Enc. &amp; Desenc. Muro Curvo [ t= 0.25 ] m</v>
          </cell>
          <cell r="E461" t="str">
            <v>m2</v>
          </cell>
          <cell r="F461">
            <v>398.30508474576271</v>
          </cell>
          <cell r="G461">
            <v>71.694915254237287</v>
          </cell>
          <cell r="H461">
            <v>470</v>
          </cell>
        </row>
        <row r="462">
          <cell r="D462" t="str">
            <v>Enc. &amp; Desenc. Muro Curvo [ t= 0.30 ] m</v>
          </cell>
          <cell r="E462" t="str">
            <v>m2</v>
          </cell>
          <cell r="F462">
            <v>398.30508474576271</v>
          </cell>
          <cell r="G462">
            <v>71.694915254237287</v>
          </cell>
          <cell r="H462">
            <v>470</v>
          </cell>
        </row>
        <row r="463">
          <cell r="D463" t="str">
            <v>Enc. &amp; Desenc. Muro Curvo [ t= 0.325 ] m</v>
          </cell>
          <cell r="E463" t="str">
            <v>m2</v>
          </cell>
          <cell r="F463">
            <v>398.30508474576271</v>
          </cell>
          <cell r="G463">
            <v>71.694915254237287</v>
          </cell>
          <cell r="H463">
            <v>470</v>
          </cell>
        </row>
        <row r="464">
          <cell r="D464" t="str">
            <v>Enc. &amp; Desenc. Muro Curvo [ t= 0.33 ] m</v>
          </cell>
          <cell r="E464" t="str">
            <v>m2</v>
          </cell>
          <cell r="F464">
            <v>398.30508474576271</v>
          </cell>
          <cell r="G464">
            <v>71.694915254237287</v>
          </cell>
          <cell r="H464">
            <v>470</v>
          </cell>
        </row>
        <row r="465">
          <cell r="D465" t="str">
            <v>Enc. &amp; Desenc. Muro Curvo [ t= 0.35 ] m</v>
          </cell>
          <cell r="E465" t="str">
            <v>m2</v>
          </cell>
          <cell r="F465">
            <v>398.30508474576271</v>
          </cell>
          <cell r="G465">
            <v>71.694915254237287</v>
          </cell>
          <cell r="H465">
            <v>470</v>
          </cell>
        </row>
        <row r="466">
          <cell r="D466" t="str">
            <v>Enc. &amp; Desenc. Muro Curvo [ t= 0.375 ] m</v>
          </cell>
          <cell r="E466" t="str">
            <v>m2</v>
          </cell>
          <cell r="F466">
            <v>398.30508474576271</v>
          </cell>
          <cell r="G466">
            <v>71.694915254237287</v>
          </cell>
          <cell r="H466">
            <v>470</v>
          </cell>
        </row>
        <row r="467">
          <cell r="D467" t="str">
            <v>Enc. &amp; Desenc. Muro Curvo [ t= 0.40 ] m</v>
          </cell>
          <cell r="E467" t="str">
            <v>m2</v>
          </cell>
          <cell r="F467">
            <v>398.30508474576271</v>
          </cell>
          <cell r="G467">
            <v>71.694915254237287</v>
          </cell>
          <cell r="H467">
            <v>470</v>
          </cell>
        </row>
        <row r="468">
          <cell r="D468" t="str">
            <v>Enc. &amp; Desenc. Muro Curvo [ t= 0.43 ] m</v>
          </cell>
          <cell r="E468" t="str">
            <v>m2</v>
          </cell>
          <cell r="F468">
            <v>398.30508474576271</v>
          </cell>
          <cell r="G468">
            <v>71.694915254237287</v>
          </cell>
          <cell r="H468">
            <v>470</v>
          </cell>
        </row>
        <row r="469">
          <cell r="D469" t="str">
            <v>Enc. &amp; Desenc. Muro Curvo [ t= 0.45 ] m</v>
          </cell>
          <cell r="E469" t="str">
            <v>m2</v>
          </cell>
          <cell r="F469">
            <v>398.30508474576271</v>
          </cell>
          <cell r="G469">
            <v>71.694915254237287</v>
          </cell>
          <cell r="H469">
            <v>470</v>
          </cell>
        </row>
        <row r="470">
          <cell r="D470" t="str">
            <v>Enc. &amp; Desenc. Muro Curvo [ t= 0.475 ] m</v>
          </cell>
          <cell r="E470" t="str">
            <v>m2</v>
          </cell>
          <cell r="F470">
            <v>398.30508474576271</v>
          </cell>
          <cell r="G470">
            <v>71.694915254237287</v>
          </cell>
          <cell r="H470">
            <v>470</v>
          </cell>
        </row>
        <row r="471">
          <cell r="D471" t="str">
            <v>Enc. &amp; Desenc. Muro Curvo [ t= 0.48 ] m</v>
          </cell>
          <cell r="E471" t="str">
            <v>m2</v>
          </cell>
          <cell r="F471">
            <v>398.30508474576271</v>
          </cell>
          <cell r="G471">
            <v>71.694915254237287</v>
          </cell>
          <cell r="H471">
            <v>470</v>
          </cell>
        </row>
        <row r="472">
          <cell r="D472" t="str">
            <v>Enc. &amp; Desenc. Muro Curvo [ t= 0.50 ] m</v>
          </cell>
          <cell r="E472" t="str">
            <v>m2</v>
          </cell>
          <cell r="F472">
            <v>398.30508474576271</v>
          </cell>
          <cell r="G472">
            <v>71.694915254237287</v>
          </cell>
          <cell r="H472">
            <v>470</v>
          </cell>
        </row>
        <row r="473">
          <cell r="D473" t="str">
            <v>Enc. &amp; Desenc. Muro Curvo [ t= 0.55 ] m</v>
          </cell>
          <cell r="E473" t="str">
            <v>m2</v>
          </cell>
          <cell r="F473">
            <v>398.30508474576271</v>
          </cell>
          <cell r="G473">
            <v>71.694915254237287</v>
          </cell>
          <cell r="H473">
            <v>470</v>
          </cell>
        </row>
        <row r="474">
          <cell r="D474" t="str">
            <v>Enc. &amp; Desenc. Muro Curvo [ t= 0.60 ] m</v>
          </cell>
          <cell r="E474" t="str">
            <v>m2</v>
          </cell>
          <cell r="F474">
            <v>398.30508474576271</v>
          </cell>
          <cell r="G474">
            <v>71.694915254237287</v>
          </cell>
          <cell r="H474">
            <v>470</v>
          </cell>
        </row>
        <row r="475">
          <cell r="D475" t="str">
            <v>Enc. &amp; Desenc. Muro Curvo [ t= 0.80 ] m</v>
          </cell>
          <cell r="E475" t="str">
            <v>m2</v>
          </cell>
          <cell r="F475">
            <v>398.30508474576271</v>
          </cell>
          <cell r="G475">
            <v>71.694915254237287</v>
          </cell>
          <cell r="H475">
            <v>470</v>
          </cell>
        </row>
        <row r="476">
          <cell r="D476" t="str">
            <v>Enc. &amp; Desenc. Tramo Escalones [1.00] m.</v>
          </cell>
          <cell r="E476" t="str">
            <v>Ud</v>
          </cell>
          <cell r="F476">
            <v>42.372881355932208</v>
          </cell>
          <cell r="G476">
            <v>7.6271186440677967</v>
          </cell>
          <cell r="H476">
            <v>50.000000000000007</v>
          </cell>
        </row>
        <row r="477">
          <cell r="D477" t="str">
            <v>Enc. &amp; Desenc. Tramo Rampa</v>
          </cell>
          <cell r="E477" t="str">
            <v>Ud</v>
          </cell>
          <cell r="F477">
            <v>4201.6949152542375</v>
          </cell>
          <cell r="G477">
            <v>756.30508474576277</v>
          </cell>
          <cell r="H477">
            <v>4958</v>
          </cell>
        </row>
        <row r="478">
          <cell r="D478" t="str">
            <v>Enc. &amp; Desenc. Viga [ 0.10 x 0.20 ] m</v>
          </cell>
          <cell r="E478" t="str">
            <v>ml</v>
          </cell>
          <cell r="F478">
            <v>237.28813559322035</v>
          </cell>
          <cell r="G478">
            <v>42.711864406779661</v>
          </cell>
          <cell r="H478">
            <v>280</v>
          </cell>
        </row>
        <row r="479">
          <cell r="D479" t="str">
            <v>Enc. &amp; Desenc. Viga [ 0.15 x 1050 ] m</v>
          </cell>
          <cell r="E479" t="str">
            <v>ml</v>
          </cell>
          <cell r="F479">
            <v>369.08474576271186</v>
          </cell>
          <cell r="G479">
            <v>66.435254237288135</v>
          </cell>
          <cell r="H479">
            <v>435.52</v>
          </cell>
        </row>
        <row r="480">
          <cell r="D480" t="str">
            <v>Enc. &amp; Desenc. Viga [ 0.15 x 0.20 ] m</v>
          </cell>
          <cell r="E480" t="str">
            <v>ml</v>
          </cell>
          <cell r="F480">
            <v>266.94915254237287</v>
          </cell>
          <cell r="G480">
            <v>48.050847457627114</v>
          </cell>
          <cell r="H480">
            <v>315</v>
          </cell>
        </row>
        <row r="481">
          <cell r="D481" t="str">
            <v>Enc. &amp; Desenc. Viga [ 0.15 x 0.30 ] m</v>
          </cell>
          <cell r="E481" t="str">
            <v>ml</v>
          </cell>
          <cell r="F481">
            <v>266.94915254237287</v>
          </cell>
          <cell r="G481">
            <v>48.050847457627114</v>
          </cell>
          <cell r="H481">
            <v>315</v>
          </cell>
        </row>
        <row r="482">
          <cell r="D482" t="str">
            <v>Enc. &amp; Desenc. Viga [ 0.15 x 0.35 ] m</v>
          </cell>
          <cell r="E482" t="str">
            <v>ml</v>
          </cell>
          <cell r="F482">
            <v>266.94915254237287</v>
          </cell>
          <cell r="G482">
            <v>48.050847457627114</v>
          </cell>
          <cell r="H482">
            <v>315</v>
          </cell>
        </row>
        <row r="483">
          <cell r="D483" t="str">
            <v>Enc. &amp; Desenc. Viga [ 0.15 x 0.40 ] m</v>
          </cell>
          <cell r="E483" t="str">
            <v>ml</v>
          </cell>
          <cell r="F483">
            <v>266.94915254237287</v>
          </cell>
          <cell r="G483">
            <v>48.050847457627114</v>
          </cell>
          <cell r="H483">
            <v>315</v>
          </cell>
        </row>
        <row r="484">
          <cell r="D484" t="str">
            <v>Enc. &amp; Desenc. Viga [ 0.15 x 0.45 ] m</v>
          </cell>
          <cell r="E484" t="str">
            <v>ml</v>
          </cell>
          <cell r="F484">
            <v>360.16949152542372</v>
          </cell>
          <cell r="G484">
            <v>64.830508474576263</v>
          </cell>
          <cell r="H484">
            <v>425</v>
          </cell>
        </row>
        <row r="485">
          <cell r="D485" t="str">
            <v>Enc. &amp; Desenc. Viga [ 0.20 x 1.025 ] m</v>
          </cell>
          <cell r="E485" t="str">
            <v>ml</v>
          </cell>
          <cell r="F485">
            <v>1012.7118644067797</v>
          </cell>
          <cell r="G485">
            <v>182.28813559322035</v>
          </cell>
          <cell r="H485">
            <v>1195</v>
          </cell>
        </row>
        <row r="486">
          <cell r="D486" t="str">
            <v>Enc. &amp; Desenc. Viga [ 0.20 x 0.20 ] m</v>
          </cell>
          <cell r="E486" t="str">
            <v>ml</v>
          </cell>
          <cell r="F486">
            <v>266.94915254237287</v>
          </cell>
          <cell r="G486">
            <v>48.050847457627114</v>
          </cell>
          <cell r="H486">
            <v>315</v>
          </cell>
        </row>
        <row r="487">
          <cell r="D487" t="str">
            <v>Enc. &amp; Desenc. Viga [ 0.20 x 0.25 ] m</v>
          </cell>
          <cell r="E487" t="str">
            <v>ml</v>
          </cell>
          <cell r="F487">
            <v>266.94915254237287</v>
          </cell>
          <cell r="G487">
            <v>48.050847457627114</v>
          </cell>
          <cell r="H487">
            <v>315</v>
          </cell>
        </row>
        <row r="488">
          <cell r="D488" t="str">
            <v>Enc. &amp; Desenc. Viga [ 0.20 x 0.30 ] m</v>
          </cell>
          <cell r="E488" t="str">
            <v>ml</v>
          </cell>
          <cell r="F488">
            <v>266.94915254237287</v>
          </cell>
          <cell r="G488">
            <v>48.050847457627114</v>
          </cell>
          <cell r="H488">
            <v>315</v>
          </cell>
        </row>
        <row r="489">
          <cell r="D489" t="str">
            <v>Enc. &amp; Desenc. Viga [ 0.20 x 0.35 ] m</v>
          </cell>
          <cell r="E489" t="str">
            <v>ml</v>
          </cell>
          <cell r="F489">
            <v>266.94915254237287</v>
          </cell>
          <cell r="G489">
            <v>48.050847457627114</v>
          </cell>
          <cell r="H489">
            <v>315</v>
          </cell>
        </row>
        <row r="490">
          <cell r="D490" t="str">
            <v>Enc. &amp; Desenc. Viga [ 0.20 x 0.40 ] m</v>
          </cell>
          <cell r="E490" t="str">
            <v>ml</v>
          </cell>
          <cell r="F490">
            <v>266.94915254237287</v>
          </cell>
          <cell r="G490">
            <v>48.050847457627114</v>
          </cell>
          <cell r="H490">
            <v>315</v>
          </cell>
        </row>
        <row r="491">
          <cell r="D491" t="str">
            <v>Enc. &amp; Desenc. Viga [ 0.20 x 0.45 ] m</v>
          </cell>
          <cell r="E491" t="str">
            <v>ml</v>
          </cell>
          <cell r="F491">
            <v>360.16949152542372</v>
          </cell>
          <cell r="G491">
            <v>64.830508474576263</v>
          </cell>
          <cell r="H491">
            <v>425</v>
          </cell>
        </row>
        <row r="492">
          <cell r="D492" t="str">
            <v>Enc. &amp; Desenc. Viga [ 0.20 x 0.50 ] m</v>
          </cell>
          <cell r="E492" t="str">
            <v>ml</v>
          </cell>
          <cell r="F492">
            <v>453.38983050799999</v>
          </cell>
          <cell r="G492">
            <v>81.61016949143999</v>
          </cell>
          <cell r="H492">
            <v>534.99999999943998</v>
          </cell>
        </row>
        <row r="493">
          <cell r="D493" t="str">
            <v>Enc. &amp; Desenc. Viga [ 0.20 x 0.55 ] m</v>
          </cell>
          <cell r="E493" t="str">
            <v>ml</v>
          </cell>
          <cell r="F493">
            <v>546.61016949152543</v>
          </cell>
          <cell r="G493">
            <v>98.389830508474574</v>
          </cell>
          <cell r="H493">
            <v>645</v>
          </cell>
        </row>
        <row r="494">
          <cell r="D494" t="str">
            <v>Enc. &amp; Desenc. Viga [ 0.20 x 0.60 ] m</v>
          </cell>
          <cell r="E494" t="str">
            <v>ml</v>
          </cell>
          <cell r="F494">
            <v>639.83050847457628</v>
          </cell>
          <cell r="G494">
            <v>115.16949152542372</v>
          </cell>
          <cell r="H494">
            <v>755</v>
          </cell>
        </row>
        <row r="495">
          <cell r="D495" t="str">
            <v>Enc. &amp; Desenc. Viga [ 0.20 x 0.65 ] m</v>
          </cell>
          <cell r="E495" t="str">
            <v>ml</v>
          </cell>
          <cell r="F495">
            <v>733.05084745762713</v>
          </cell>
          <cell r="G495">
            <v>131.94915254237287</v>
          </cell>
          <cell r="H495">
            <v>865</v>
          </cell>
        </row>
        <row r="496">
          <cell r="D496" t="str">
            <v>Enc. &amp; Desenc. Viga [ 0.20 x 0.70 ] m</v>
          </cell>
          <cell r="E496" t="str">
            <v>ml</v>
          </cell>
          <cell r="F496">
            <v>826.27118644067798</v>
          </cell>
          <cell r="G496">
            <v>148.72881355932202</v>
          </cell>
          <cell r="H496">
            <v>975</v>
          </cell>
        </row>
        <row r="497">
          <cell r="D497" t="str">
            <v>Enc. &amp; Desenc. Viga [ 0.20 x 0.75 ] m</v>
          </cell>
          <cell r="E497" t="str">
            <v>ml</v>
          </cell>
          <cell r="F497">
            <v>919.49152542372883</v>
          </cell>
          <cell r="G497">
            <v>165.5084745762712</v>
          </cell>
          <cell r="H497">
            <v>1085</v>
          </cell>
        </row>
        <row r="498">
          <cell r="D498" t="str">
            <v>Enc. &amp; Desenc. Viga [ 0.20 x 0.80 ] m</v>
          </cell>
          <cell r="E498" t="str">
            <v>ml</v>
          </cell>
          <cell r="F498">
            <v>1012.7118644067797</v>
          </cell>
          <cell r="G498">
            <v>182.28813559322035</v>
          </cell>
          <cell r="H498">
            <v>1195</v>
          </cell>
        </row>
        <row r="499">
          <cell r="D499" t="str">
            <v>Enc. &amp; Desenc. Viga [ 0.25 x 0.25 ] m</v>
          </cell>
          <cell r="E499" t="str">
            <v>ml</v>
          </cell>
          <cell r="F499">
            <v>266.94915254237287</v>
          </cell>
          <cell r="G499">
            <v>48.050847457627114</v>
          </cell>
          <cell r="H499">
            <v>315</v>
          </cell>
        </row>
        <row r="500">
          <cell r="D500" t="str">
            <v>Enc. &amp; Desenc. Viga [ 0.25 x 0.30 ] m</v>
          </cell>
          <cell r="E500" t="str">
            <v>ml</v>
          </cell>
          <cell r="F500">
            <v>266.94915254237287</v>
          </cell>
          <cell r="G500">
            <v>48.050847457627114</v>
          </cell>
          <cell r="H500">
            <v>315</v>
          </cell>
        </row>
        <row r="501">
          <cell r="D501" t="str">
            <v>Enc. &amp; Desenc. Viga [ 0.25 x 0.35 ] m</v>
          </cell>
          <cell r="E501" t="str">
            <v>ml</v>
          </cell>
          <cell r="F501">
            <v>360.16949152542372</v>
          </cell>
          <cell r="G501">
            <v>64.830508474576263</v>
          </cell>
          <cell r="H501">
            <v>425</v>
          </cell>
        </row>
        <row r="502">
          <cell r="D502" t="str">
            <v>Enc. &amp; Desenc. Viga [ 0.25 x 0.40 ] m</v>
          </cell>
          <cell r="E502" t="str">
            <v>ml</v>
          </cell>
          <cell r="F502">
            <v>453.38983050799999</v>
          </cell>
          <cell r="G502">
            <v>81.61016949143999</v>
          </cell>
          <cell r="H502">
            <v>534.99999999943998</v>
          </cell>
        </row>
        <row r="503">
          <cell r="D503" t="str">
            <v>Enc. &amp; Desenc. Viga [ 0.25 x 0.45 ] m</v>
          </cell>
          <cell r="E503" t="str">
            <v>ml</v>
          </cell>
          <cell r="F503">
            <v>360.16949152542372</v>
          </cell>
          <cell r="G503">
            <v>64.830508474576263</v>
          </cell>
          <cell r="H503">
            <v>425</v>
          </cell>
        </row>
        <row r="504">
          <cell r="D504" t="str">
            <v>Enc. &amp; Desenc. Viga [ 0.25 x 0.50 ] m</v>
          </cell>
          <cell r="E504" t="str">
            <v>ml</v>
          </cell>
          <cell r="F504">
            <v>453.38983050799999</v>
          </cell>
          <cell r="G504">
            <v>81.61016949143999</v>
          </cell>
          <cell r="H504">
            <v>534.99999999943998</v>
          </cell>
        </row>
        <row r="505">
          <cell r="D505" t="str">
            <v>Enc. &amp; Desenc. Viga [ 0.25 x 0.55 ] m</v>
          </cell>
          <cell r="E505" t="str">
            <v>ml</v>
          </cell>
          <cell r="F505">
            <v>546.61016949152543</v>
          </cell>
          <cell r="G505">
            <v>98.389830508474574</v>
          </cell>
          <cell r="H505">
            <v>645</v>
          </cell>
        </row>
        <row r="506">
          <cell r="D506" t="str">
            <v>Enc. &amp; Desenc. Viga [ 0.25 x 0.60 ] m</v>
          </cell>
          <cell r="E506" t="str">
            <v>ml</v>
          </cell>
          <cell r="F506">
            <v>639.83050847457628</v>
          </cell>
          <cell r="G506">
            <v>115.16949152542372</v>
          </cell>
          <cell r="H506">
            <v>755</v>
          </cell>
        </row>
        <row r="507">
          <cell r="D507" t="str">
            <v>Enc. &amp; Desenc. Viga [ 0.25 x 0.65 ] m</v>
          </cell>
          <cell r="E507" t="str">
            <v>ml</v>
          </cell>
          <cell r="F507">
            <v>733.05084745762713</v>
          </cell>
          <cell r="G507">
            <v>131.94915254237287</v>
          </cell>
          <cell r="H507">
            <v>865</v>
          </cell>
        </row>
        <row r="508">
          <cell r="D508" t="str">
            <v>Enc. &amp; Desenc. Viga [ 0.25 x 0.70 ] m</v>
          </cell>
          <cell r="E508" t="str">
            <v>ml</v>
          </cell>
          <cell r="F508">
            <v>826.27118644067798</v>
          </cell>
          <cell r="G508">
            <v>148.72881355932202</v>
          </cell>
          <cell r="H508">
            <v>975</v>
          </cell>
        </row>
        <row r="509">
          <cell r="D509" t="str">
            <v>Enc. &amp; Desenc. Viga [ 0.25 x 0.75 ] m</v>
          </cell>
          <cell r="E509" t="str">
            <v>ml</v>
          </cell>
          <cell r="F509">
            <v>919.49152542372883</v>
          </cell>
          <cell r="G509">
            <v>165.5084745762712</v>
          </cell>
          <cell r="H509">
            <v>1085</v>
          </cell>
        </row>
        <row r="510">
          <cell r="D510" t="str">
            <v>Enc. &amp; Desenc. Viga [ 0.25 x 0.80 ] m</v>
          </cell>
          <cell r="E510" t="str">
            <v>ml</v>
          </cell>
          <cell r="F510">
            <v>1012.7118644067797</v>
          </cell>
          <cell r="G510">
            <v>182.28813559322035</v>
          </cell>
          <cell r="H510">
            <v>1195</v>
          </cell>
        </row>
        <row r="511">
          <cell r="D511" t="str">
            <v>Enc. &amp; Desenc. Viga [ 0.30 x 0.30 ] m</v>
          </cell>
          <cell r="E511" t="str">
            <v>ml</v>
          </cell>
          <cell r="F511">
            <v>360.16949152542372</v>
          </cell>
          <cell r="G511">
            <v>64.830508474576263</v>
          </cell>
          <cell r="H511">
            <v>425</v>
          </cell>
        </row>
        <row r="512">
          <cell r="D512" t="str">
            <v>Enc. &amp; Desenc. Viga [ 0.30 x 0.35 ] m</v>
          </cell>
          <cell r="E512" t="str">
            <v>ml</v>
          </cell>
          <cell r="F512">
            <v>360.16949152542372</v>
          </cell>
          <cell r="G512">
            <v>64.830508474576263</v>
          </cell>
          <cell r="H512">
            <v>425</v>
          </cell>
        </row>
        <row r="513">
          <cell r="D513" t="str">
            <v>Enc. &amp; Desenc. Viga [ 0.30 x 0.40 ] m</v>
          </cell>
          <cell r="E513" t="str">
            <v>ml</v>
          </cell>
          <cell r="F513">
            <v>360.16949152542372</v>
          </cell>
          <cell r="G513">
            <v>64.830508474576263</v>
          </cell>
          <cell r="H513">
            <v>425</v>
          </cell>
        </row>
        <row r="514">
          <cell r="D514" t="str">
            <v>Enc. &amp; Desenc. Viga [ 0.30 x 0.45 ] m</v>
          </cell>
          <cell r="E514" t="str">
            <v>ml</v>
          </cell>
          <cell r="F514">
            <v>453.38983050799999</v>
          </cell>
          <cell r="G514">
            <v>81.61016949143999</v>
          </cell>
          <cell r="H514">
            <v>534.99999999943998</v>
          </cell>
        </row>
        <row r="515">
          <cell r="D515" t="str">
            <v>Enc. &amp; Desenc. Viga [ 0.30 x 0.50 ] m</v>
          </cell>
          <cell r="E515" t="str">
            <v>ml</v>
          </cell>
          <cell r="F515">
            <v>546.61016949152543</v>
          </cell>
          <cell r="G515">
            <v>98.389830508474574</v>
          </cell>
          <cell r="H515">
            <v>645</v>
          </cell>
        </row>
        <row r="516">
          <cell r="D516" t="str">
            <v>Enc. &amp; Desenc. Viga [ 0.30 x 0.55 ] m</v>
          </cell>
          <cell r="E516" t="str">
            <v>ml</v>
          </cell>
          <cell r="F516">
            <v>639.83050847457628</v>
          </cell>
          <cell r="G516">
            <v>115.16949152542372</v>
          </cell>
          <cell r="H516">
            <v>755</v>
          </cell>
        </row>
        <row r="517">
          <cell r="D517" t="str">
            <v>Enc. &amp; Desenc. Viga [ 0.30 x 0.60 ] m</v>
          </cell>
          <cell r="E517" t="str">
            <v>ml</v>
          </cell>
          <cell r="F517">
            <v>733.05084745762713</v>
          </cell>
          <cell r="G517">
            <v>131.94915254237287</v>
          </cell>
          <cell r="H517">
            <v>865</v>
          </cell>
        </row>
        <row r="518">
          <cell r="D518" t="str">
            <v>Enc. &amp; Desenc. Viga [ 0.30 x 0.65 ] m</v>
          </cell>
          <cell r="E518" t="str">
            <v>ml</v>
          </cell>
          <cell r="F518">
            <v>826.27118644067798</v>
          </cell>
          <cell r="G518">
            <v>148.72881355932202</v>
          </cell>
          <cell r="H518">
            <v>975</v>
          </cell>
        </row>
        <row r="519">
          <cell r="D519" t="str">
            <v>Enc. &amp; Desenc. Viga [ 0.30 x 0.70 ] m</v>
          </cell>
          <cell r="E519" t="str">
            <v>ml</v>
          </cell>
          <cell r="F519">
            <v>919.49152542372883</v>
          </cell>
          <cell r="G519">
            <v>165.5084745762712</v>
          </cell>
          <cell r="H519">
            <v>1085</v>
          </cell>
        </row>
        <row r="520">
          <cell r="D520" t="str">
            <v>Enc. &amp; Desenc. Viga [ 0.30 x 0.75 ] m</v>
          </cell>
          <cell r="E520" t="str">
            <v>ml</v>
          </cell>
          <cell r="F520">
            <v>1012.7118644067797</v>
          </cell>
          <cell r="G520">
            <v>182.28813559322035</v>
          </cell>
          <cell r="H520">
            <v>1195</v>
          </cell>
        </row>
        <row r="521">
          <cell r="D521" t="str">
            <v>Enc. &amp; Desenc. Viga [ 0.30 x 0.80 ] m</v>
          </cell>
          <cell r="E521" t="str">
            <v>ml</v>
          </cell>
          <cell r="F521">
            <v>1199.1525423728815</v>
          </cell>
          <cell r="G521">
            <v>215.84745762711867</v>
          </cell>
          <cell r="H521">
            <v>1415.0000000000002</v>
          </cell>
        </row>
        <row r="522">
          <cell r="D522" t="str">
            <v>Enc. &amp; Desenc. Viga [ 0.35 x 0.35 ] m</v>
          </cell>
          <cell r="E522" t="str">
            <v>ml</v>
          </cell>
          <cell r="F522">
            <v>360.16949152542372</v>
          </cell>
          <cell r="G522">
            <v>64.830508474576263</v>
          </cell>
          <cell r="H522">
            <v>425</v>
          </cell>
        </row>
        <row r="523">
          <cell r="D523" t="str">
            <v>Enc. &amp; Desenc. Viga [ 0.35 x 0.40 ] m</v>
          </cell>
          <cell r="E523" t="str">
            <v>ml</v>
          </cell>
          <cell r="F523">
            <v>360.16949152542372</v>
          </cell>
          <cell r="G523">
            <v>64.830508474576263</v>
          </cell>
          <cell r="H523">
            <v>425</v>
          </cell>
        </row>
        <row r="524">
          <cell r="D524" t="str">
            <v>Enc. &amp; Desenc. Viga [ 0.35 x 0.45 ] m</v>
          </cell>
          <cell r="E524" t="str">
            <v>ml</v>
          </cell>
          <cell r="F524">
            <v>453.38983050799999</v>
          </cell>
          <cell r="G524">
            <v>81.61016949143999</v>
          </cell>
          <cell r="H524">
            <v>534.99999999943998</v>
          </cell>
        </row>
        <row r="525">
          <cell r="D525" t="str">
            <v>Enc. &amp; Desenc. Viga [ 0.35 x 0.50 ] m</v>
          </cell>
          <cell r="E525" t="str">
            <v>ml</v>
          </cell>
          <cell r="F525">
            <v>546.61016949152543</v>
          </cell>
          <cell r="G525">
            <v>98.389830508474574</v>
          </cell>
          <cell r="H525">
            <v>645</v>
          </cell>
        </row>
        <row r="526">
          <cell r="D526" t="str">
            <v>Enc. &amp; Desenc. Viga [ 0.35 x 0.55 ] m</v>
          </cell>
          <cell r="E526" t="str">
            <v>ml</v>
          </cell>
          <cell r="F526">
            <v>639.83050847457628</v>
          </cell>
          <cell r="G526">
            <v>115.16949152542372</v>
          </cell>
          <cell r="H526">
            <v>755</v>
          </cell>
        </row>
        <row r="527">
          <cell r="D527" t="str">
            <v>Enc. &amp; Desenc. Viga [ 0.35 x 0.60 ] m</v>
          </cell>
          <cell r="E527" t="str">
            <v>ml</v>
          </cell>
          <cell r="F527">
            <v>733.05084745762713</v>
          </cell>
          <cell r="G527">
            <v>131.94915254237287</v>
          </cell>
          <cell r="H527">
            <v>865</v>
          </cell>
        </row>
        <row r="528">
          <cell r="D528" t="str">
            <v>Enc. &amp; Desenc. Viga [ 0.35 x 0.65 ] m</v>
          </cell>
          <cell r="E528" t="str">
            <v>ml</v>
          </cell>
          <cell r="F528">
            <v>826.27118644067798</v>
          </cell>
          <cell r="G528">
            <v>148.72881355932202</v>
          </cell>
          <cell r="H528">
            <v>975</v>
          </cell>
        </row>
        <row r="529">
          <cell r="D529" t="str">
            <v>Enc. &amp; Desenc. Viga [ 0.35 x 0.70 ] m</v>
          </cell>
          <cell r="E529" t="str">
            <v>ml</v>
          </cell>
          <cell r="F529">
            <v>919.49152542372883</v>
          </cell>
          <cell r="G529">
            <v>165.5084745762712</v>
          </cell>
          <cell r="H529">
            <v>1085</v>
          </cell>
        </row>
        <row r="530">
          <cell r="D530" t="str">
            <v>Enc. &amp; Desenc. Viga [ 0.35 x 0.75 ] m</v>
          </cell>
          <cell r="E530" t="str">
            <v>ml</v>
          </cell>
          <cell r="F530">
            <v>1012.7118644067797</v>
          </cell>
          <cell r="G530">
            <v>182.28813559322035</v>
          </cell>
          <cell r="H530">
            <v>1195</v>
          </cell>
        </row>
        <row r="531">
          <cell r="D531" t="str">
            <v>Enc. &amp; Desenc. Viga [ 0.35 x 0.80 ] m</v>
          </cell>
          <cell r="E531" t="str">
            <v>ml</v>
          </cell>
          <cell r="F531">
            <v>1105.9322033898306</v>
          </cell>
          <cell r="G531">
            <v>199.06779661016952</v>
          </cell>
          <cell r="H531">
            <v>1305.0000000000002</v>
          </cell>
        </row>
        <row r="532">
          <cell r="D532" t="str">
            <v>Enc. &amp; Desenc. Viga [ 0.40 x 0.40 ] m</v>
          </cell>
          <cell r="E532" t="str">
            <v>ml</v>
          </cell>
          <cell r="F532">
            <v>453.38983050799999</v>
          </cell>
          <cell r="G532">
            <v>81.61016949143999</v>
          </cell>
          <cell r="H532">
            <v>534.99999999943998</v>
          </cell>
        </row>
        <row r="533">
          <cell r="D533" t="str">
            <v>Enc. &amp; Desenc. Viga [ 0.40 x 0.45 ] m</v>
          </cell>
          <cell r="E533" t="str">
            <v>ml</v>
          </cell>
          <cell r="F533">
            <v>546.61016949152543</v>
          </cell>
          <cell r="G533">
            <v>98.389830508474574</v>
          </cell>
          <cell r="H533">
            <v>645</v>
          </cell>
        </row>
        <row r="534">
          <cell r="D534" t="str">
            <v>Enc. &amp; Desenc. Viga [ 0.40 x 0.50 ] m</v>
          </cell>
          <cell r="E534" t="str">
            <v>ml</v>
          </cell>
          <cell r="F534">
            <v>639.83050847457628</v>
          </cell>
          <cell r="G534">
            <v>115.16949152542372</v>
          </cell>
          <cell r="H534">
            <v>755</v>
          </cell>
        </row>
        <row r="535">
          <cell r="D535" t="str">
            <v>Enc. &amp; Desenc. Viga [ 0.40 x 0.55 ] m</v>
          </cell>
          <cell r="E535" t="str">
            <v>ml</v>
          </cell>
          <cell r="F535">
            <v>733.05084745762713</v>
          </cell>
          <cell r="G535">
            <v>131.94915254237287</v>
          </cell>
          <cell r="H535">
            <v>865</v>
          </cell>
        </row>
        <row r="536">
          <cell r="D536" t="str">
            <v>Enc. &amp; Desenc. Viga [ 0.40 x 0.60 ] m</v>
          </cell>
          <cell r="E536" t="str">
            <v>ml</v>
          </cell>
          <cell r="F536">
            <v>826.27118644067798</v>
          </cell>
          <cell r="G536">
            <v>148.72881355932202</v>
          </cell>
          <cell r="H536">
            <v>975</v>
          </cell>
        </row>
        <row r="537">
          <cell r="D537" t="str">
            <v>Enc. &amp; Desenc. Viga [ 0.40 x 0.65 ] m</v>
          </cell>
          <cell r="E537" t="str">
            <v>ml</v>
          </cell>
          <cell r="F537">
            <v>919.49152542372883</v>
          </cell>
          <cell r="G537">
            <v>165.5084745762712</v>
          </cell>
          <cell r="H537">
            <v>1085</v>
          </cell>
        </row>
        <row r="538">
          <cell r="D538" t="str">
            <v>Enc. &amp; Desenc. Viga [ 0.40 x 0.70 ] m</v>
          </cell>
          <cell r="E538" t="str">
            <v>ml</v>
          </cell>
          <cell r="F538">
            <v>1012.7118644067797</v>
          </cell>
          <cell r="G538">
            <v>182.28813559322035</v>
          </cell>
          <cell r="H538">
            <v>1195</v>
          </cell>
        </row>
        <row r="539">
          <cell r="D539" t="str">
            <v>Enc. &amp; Desenc. Viga [ 0.40 x 0.75 ] m</v>
          </cell>
          <cell r="E539" t="str">
            <v>ml</v>
          </cell>
          <cell r="F539">
            <v>1105.9322033898306</v>
          </cell>
          <cell r="G539">
            <v>199.06779661016952</v>
          </cell>
          <cell r="H539">
            <v>1305.0000000000002</v>
          </cell>
        </row>
        <row r="540">
          <cell r="D540" t="str">
            <v>Enc. &amp; Desenc. Viga [ 0.40 x 0.80 ] m</v>
          </cell>
          <cell r="E540" t="str">
            <v>ml</v>
          </cell>
          <cell r="F540">
            <v>1199.1525423728815</v>
          </cell>
          <cell r="G540">
            <v>215.84745762711867</v>
          </cell>
          <cell r="H540">
            <v>1415.0000000000002</v>
          </cell>
        </row>
        <row r="541">
          <cell r="D541" t="str">
            <v>Enc. &amp; Desenc. Viga [ 0.45 x 0.45 ] m</v>
          </cell>
          <cell r="E541" t="str">
            <v>ml</v>
          </cell>
          <cell r="F541">
            <v>546.61016949152543</v>
          </cell>
          <cell r="G541">
            <v>98.389830508474574</v>
          </cell>
          <cell r="H541">
            <v>645</v>
          </cell>
        </row>
        <row r="542">
          <cell r="D542" t="str">
            <v>Enc. &amp; Desenc. Viga [ 0.45 x 0.50 ] m</v>
          </cell>
          <cell r="E542" t="str">
            <v>ml</v>
          </cell>
          <cell r="F542">
            <v>639.83050847457628</v>
          </cell>
          <cell r="G542">
            <v>115.16949152542372</v>
          </cell>
          <cell r="H542">
            <v>755</v>
          </cell>
        </row>
        <row r="543">
          <cell r="D543" t="str">
            <v>Enc. &amp; Desenc. Viga [ 0.45 x 0.55 ] m</v>
          </cell>
          <cell r="E543" t="str">
            <v>ml</v>
          </cell>
          <cell r="F543">
            <v>733.05084745762713</v>
          </cell>
          <cell r="G543">
            <v>131.94915254237287</v>
          </cell>
          <cell r="H543">
            <v>865</v>
          </cell>
        </row>
        <row r="544">
          <cell r="D544" t="str">
            <v>Enc. &amp; Desenc. Viga [ 0.45 x 0.60 ] m</v>
          </cell>
          <cell r="E544" t="str">
            <v>ml</v>
          </cell>
          <cell r="F544">
            <v>826.27118644067798</v>
          </cell>
          <cell r="G544">
            <v>148.72881355932202</v>
          </cell>
          <cell r="H544">
            <v>975</v>
          </cell>
        </row>
        <row r="545">
          <cell r="D545" t="str">
            <v>Enc. &amp; Desenc. Viga [ 0.45 x 0.65 ] m</v>
          </cell>
          <cell r="E545" t="str">
            <v>ml</v>
          </cell>
          <cell r="F545">
            <v>919.49152542372883</v>
          </cell>
          <cell r="G545">
            <v>165.5084745762712</v>
          </cell>
          <cell r="H545">
            <v>1085</v>
          </cell>
        </row>
        <row r="546">
          <cell r="D546" t="str">
            <v>Enc. &amp; Desenc. Viga [ 0.45 x 0.70 ] m</v>
          </cell>
          <cell r="E546" t="str">
            <v>ml</v>
          </cell>
          <cell r="F546">
            <v>1012.7118644067797</v>
          </cell>
          <cell r="G546">
            <v>182.28813559322035</v>
          </cell>
          <cell r="H546">
            <v>1195</v>
          </cell>
        </row>
        <row r="547">
          <cell r="D547" t="str">
            <v>Enc. &amp; Desenc. Viga [ 0.45 x 0.75 ] m</v>
          </cell>
          <cell r="E547" t="str">
            <v>ml</v>
          </cell>
          <cell r="F547">
            <v>1105.9322033898306</v>
          </cell>
          <cell r="G547">
            <v>199.06779661016952</v>
          </cell>
          <cell r="H547">
            <v>1305.0000000000002</v>
          </cell>
        </row>
        <row r="548">
          <cell r="D548" t="str">
            <v>Enc. &amp; Desenc. Viga [ 0.45 x 0.80 ] m</v>
          </cell>
          <cell r="E548" t="str">
            <v>ml</v>
          </cell>
          <cell r="F548">
            <v>1199.1525423728815</v>
          </cell>
          <cell r="G548">
            <v>215.84745762711867</v>
          </cell>
          <cell r="H548">
            <v>1415.0000000000002</v>
          </cell>
        </row>
        <row r="549">
          <cell r="D549" t="str">
            <v>Enc. &amp; Desenc. Viga [ 0.50 x 0.50 ] m</v>
          </cell>
          <cell r="E549" t="str">
            <v>ml</v>
          </cell>
          <cell r="F549">
            <v>733.05084745762713</v>
          </cell>
          <cell r="G549">
            <v>131.94915254237287</v>
          </cell>
          <cell r="H549">
            <v>865</v>
          </cell>
        </row>
        <row r="550">
          <cell r="D550" t="str">
            <v>Enc. &amp; Desenc. Viga [ 0.50 x 0.55 ] m</v>
          </cell>
          <cell r="E550" t="str">
            <v>ml</v>
          </cell>
          <cell r="F550">
            <v>826.27118644067798</v>
          </cell>
          <cell r="G550">
            <v>148.72881355932202</v>
          </cell>
          <cell r="H550">
            <v>975</v>
          </cell>
        </row>
        <row r="551">
          <cell r="D551" t="str">
            <v>Enc. &amp; Desenc. Viga [ 0.50 x 0.60 ] m</v>
          </cell>
          <cell r="E551" t="str">
            <v>ml</v>
          </cell>
          <cell r="F551">
            <v>919.49152542372883</v>
          </cell>
          <cell r="G551">
            <v>165.5084745762712</v>
          </cell>
          <cell r="H551">
            <v>1085</v>
          </cell>
        </row>
        <row r="552">
          <cell r="D552" t="str">
            <v>Enc. &amp; Desenc. Viga [ 0.50 x 0.65 ] m</v>
          </cell>
          <cell r="E552" t="str">
            <v>ml</v>
          </cell>
          <cell r="F552">
            <v>1012.7118644067797</v>
          </cell>
          <cell r="G552">
            <v>182.28813559322035</v>
          </cell>
          <cell r="H552">
            <v>1195</v>
          </cell>
        </row>
        <row r="553">
          <cell r="D553" t="str">
            <v>Enc. &amp; Desenc. Viga [ 0.50 x 0.70 ] m</v>
          </cell>
          <cell r="E553" t="str">
            <v>ml</v>
          </cell>
          <cell r="F553">
            <v>1105.9322033898306</v>
          </cell>
          <cell r="G553">
            <v>199.06779661016952</v>
          </cell>
          <cell r="H553">
            <v>1305.0000000000002</v>
          </cell>
        </row>
        <row r="554">
          <cell r="D554" t="str">
            <v>Enc. &amp; Desenc. Viga [ 0.50 x 0.75 ] m</v>
          </cell>
          <cell r="E554" t="str">
            <v>ml</v>
          </cell>
          <cell r="F554">
            <v>1199.1525423728815</v>
          </cell>
          <cell r="G554">
            <v>215.84745762711867</v>
          </cell>
          <cell r="H554">
            <v>1415.0000000000002</v>
          </cell>
        </row>
        <row r="555">
          <cell r="D555" t="str">
            <v>Enc. &amp; Desenc. Viga [ 0.50 x 0.80 ] m</v>
          </cell>
          <cell r="E555" t="str">
            <v>ml</v>
          </cell>
          <cell r="F555">
            <v>1292.3728813559323</v>
          </cell>
          <cell r="G555">
            <v>232.62711864406782</v>
          </cell>
          <cell r="H555">
            <v>1525.0000000000002</v>
          </cell>
        </row>
        <row r="556">
          <cell r="D556" t="str">
            <v>Enc. &amp; Desenc. Viga [ 0.60 x 0.60 ] m</v>
          </cell>
          <cell r="E556" t="str">
            <v>ml</v>
          </cell>
          <cell r="F556">
            <v>1012.7118644067797</v>
          </cell>
          <cell r="G556">
            <v>182.28813559322035</v>
          </cell>
          <cell r="H556">
            <v>1195</v>
          </cell>
        </row>
        <row r="557">
          <cell r="D557" t="str">
            <v>Enc. &amp; Desenc. Viga Tapa y Tapa</v>
          </cell>
          <cell r="E557" t="str">
            <v>ml</v>
          </cell>
          <cell r="F557">
            <v>237.28813559322035</v>
          </cell>
          <cell r="G557">
            <v>42.711864406779661</v>
          </cell>
          <cell r="H557">
            <v>280</v>
          </cell>
        </row>
        <row r="558">
          <cell r="D558" t="str">
            <v>Encofrado Columnas Aisladas</v>
          </cell>
          <cell r="E558" t="str">
            <v>m2</v>
          </cell>
          <cell r="F558">
            <v>80</v>
          </cell>
          <cell r="G558">
            <v>14.399999999999999</v>
          </cell>
          <cell r="H558">
            <v>94.4</v>
          </cell>
        </row>
        <row r="559">
          <cell r="D559" t="str">
            <v>Encofrado Columnas Tapa y Tapa</v>
          </cell>
          <cell r="E559" t="str">
            <v>ml</v>
          </cell>
          <cell r="F559">
            <v>80</v>
          </cell>
          <cell r="G559">
            <v>14.399999999999999</v>
          </cell>
          <cell r="H559">
            <v>94.4</v>
          </cell>
        </row>
        <row r="560">
          <cell r="D560" t="str">
            <v>Encofrado en Vigas</v>
          </cell>
          <cell r="E560" t="str">
            <v>ml</v>
          </cell>
          <cell r="F560">
            <v>125</v>
          </cell>
          <cell r="G560">
            <v>22.5</v>
          </cell>
          <cell r="H560">
            <v>147.5</v>
          </cell>
        </row>
        <row r="561">
          <cell r="D561" t="str">
            <v>Encofrado Losa</v>
          </cell>
          <cell r="E561" t="str">
            <v>m2</v>
          </cell>
          <cell r="F561">
            <v>0.15</v>
          </cell>
          <cell r="G561">
            <v>2.7E-2</v>
          </cell>
          <cell r="H561">
            <v>0.17699999999999999</v>
          </cell>
        </row>
        <row r="562">
          <cell r="D562" t="str">
            <v>Encofrado Muro de HA</v>
          </cell>
          <cell r="E562" t="str">
            <v>m2</v>
          </cell>
          <cell r="F562">
            <v>175</v>
          </cell>
          <cell r="G562">
            <v>31.5</v>
          </cell>
          <cell r="H562">
            <v>206.5</v>
          </cell>
        </row>
        <row r="563">
          <cell r="D563" t="str">
            <v>Tuberías y Piezas</v>
          </cell>
        </row>
        <row r="564">
          <cell r="D564" t="str">
            <v>Adaptador Hembra de 1 ½"</v>
          </cell>
        </row>
        <row r="565">
          <cell r="D565" t="str">
            <v>Adaptador Hembra de 1"</v>
          </cell>
        </row>
        <row r="566">
          <cell r="D566" t="str">
            <v>Adaptador Hembra de ½"</v>
          </cell>
        </row>
        <row r="567">
          <cell r="D567" t="str">
            <v>Adaptador Hembra de 2"</v>
          </cell>
        </row>
        <row r="568">
          <cell r="D568" t="str">
            <v>Adaptador Hembra de 3"</v>
          </cell>
        </row>
        <row r="569">
          <cell r="D569" t="str">
            <v>Adaptador Hembra de ¾"</v>
          </cell>
        </row>
        <row r="570">
          <cell r="D570" t="str">
            <v>Adaptador Hembra de 4"</v>
          </cell>
        </row>
        <row r="571">
          <cell r="D571" t="str">
            <v>Adaptador Macho de 1 ½"</v>
          </cell>
        </row>
        <row r="572">
          <cell r="D572" t="str">
            <v>Adaptador Macho de 1"</v>
          </cell>
        </row>
        <row r="573">
          <cell r="D573" t="str">
            <v>Adaptador Macho de ½"</v>
          </cell>
        </row>
        <row r="574">
          <cell r="D574" t="str">
            <v>Adaptador Macho de 2"</v>
          </cell>
        </row>
        <row r="575">
          <cell r="D575" t="str">
            <v>Adaptador Macho de 3"</v>
          </cell>
        </row>
        <row r="576">
          <cell r="D576" t="str">
            <v>Adaptador Macho de ¾"</v>
          </cell>
        </row>
        <row r="577">
          <cell r="D577" t="str">
            <v>Adaptador Macho de 4"</v>
          </cell>
        </row>
        <row r="578">
          <cell r="D578" t="str">
            <v xml:space="preserve">Codo CPVC Ø 1/2'' x 90° SCH-40 </v>
          </cell>
        </row>
        <row r="579">
          <cell r="D579" t="str">
            <v xml:space="preserve">Codo CPVC Ø 3/4'' x 90° SCH-40 </v>
          </cell>
        </row>
        <row r="580">
          <cell r="D580" t="str">
            <v xml:space="preserve">Codo H.G. Ø 1 1/2'' x 90° SCH-40 </v>
          </cell>
        </row>
        <row r="581">
          <cell r="D581" t="str">
            <v xml:space="preserve">Codo H.G. Ø 1/2'' x 90° SCH-40 </v>
          </cell>
        </row>
        <row r="582">
          <cell r="D582" t="str">
            <v xml:space="preserve">Codo H.G. Ø 3/4'' x 90° SCH-40 </v>
          </cell>
        </row>
        <row r="583">
          <cell r="D583" t="str">
            <v xml:space="preserve">Codo Niple H. G. Ø 1/2'' x 90° SCH-40 </v>
          </cell>
        </row>
        <row r="584">
          <cell r="D584" t="str">
            <v xml:space="preserve">Codo Niple H. G. Ø 3/4'' x 90° SCH-90 </v>
          </cell>
        </row>
        <row r="585">
          <cell r="D585" t="str">
            <v xml:space="preserve">Codo pvc eléct. 1 ½" x 90º </v>
          </cell>
        </row>
        <row r="586">
          <cell r="D586" t="str">
            <v xml:space="preserve">Codo pvc eléct. 1" x 90º </v>
          </cell>
        </row>
        <row r="587">
          <cell r="D587" t="str">
            <v xml:space="preserve">Codo pvc eléct. ½" x 90º </v>
          </cell>
        </row>
        <row r="588">
          <cell r="D588" t="str">
            <v xml:space="preserve">Codo pvc eléct. 2" x 90º </v>
          </cell>
        </row>
        <row r="589">
          <cell r="D589" t="str">
            <v xml:space="preserve">Codo pvc eléct. 3" x 90º </v>
          </cell>
        </row>
        <row r="590">
          <cell r="D590" t="str">
            <v xml:space="preserve">Codo pvc eléct. ¾" x 90º </v>
          </cell>
        </row>
        <row r="591">
          <cell r="D591" t="str">
            <v xml:space="preserve">Codo pvc eléct. 4" x 90º </v>
          </cell>
        </row>
        <row r="592">
          <cell r="D592" t="str">
            <v xml:space="preserve">Codo PVC Ø 1/2'' x 45° SCH-40 </v>
          </cell>
        </row>
        <row r="593">
          <cell r="D593" t="str">
            <v xml:space="preserve">Codo PVC Ø 1/2'' x 90° SCH-40 </v>
          </cell>
        </row>
        <row r="594">
          <cell r="D594" t="str">
            <v xml:space="preserve">Codo PVC Ø 3/4'' x 45° SCH-40 </v>
          </cell>
        </row>
        <row r="595">
          <cell r="D595" t="str">
            <v xml:space="preserve">Codo PVC Ø 3/4'' x 90° SCH-40 </v>
          </cell>
        </row>
        <row r="596">
          <cell r="D596" t="str">
            <v xml:space="preserve">Codo PVC Ø1    '' x 45° SCH-40 </v>
          </cell>
        </row>
        <row r="597">
          <cell r="D597" t="str">
            <v xml:space="preserve">Codo PVC Ø1    '' x 90° SCH-40 </v>
          </cell>
        </row>
        <row r="598">
          <cell r="D598" t="str">
            <v xml:space="preserve">Codo PVC Ø1    '' x 90° SDR-26 </v>
          </cell>
        </row>
        <row r="599">
          <cell r="D599" t="str">
            <v xml:space="preserve">Codo PVC Ø1 1/2'' x 45° SCH-40 </v>
          </cell>
        </row>
        <row r="600">
          <cell r="D600" t="str">
            <v xml:space="preserve">Codo PVC Ø1 1/2'' x 90° SCH-40 </v>
          </cell>
        </row>
        <row r="601">
          <cell r="D601" t="str">
            <v xml:space="preserve">Codo PVC Ø2    '' x 45° SCH-40 </v>
          </cell>
        </row>
        <row r="602">
          <cell r="D602" t="str">
            <v xml:space="preserve">Codo PVC Ø2    '' x 90° SCH-40 </v>
          </cell>
        </row>
        <row r="603">
          <cell r="D603" t="str">
            <v xml:space="preserve">Codo PVC Ø2    '' x 90° SDR-26 </v>
          </cell>
        </row>
        <row r="604">
          <cell r="D604" t="str">
            <v xml:space="preserve">Codo PVC Ø3    '' x 45° SCH-40 </v>
          </cell>
        </row>
        <row r="605">
          <cell r="D605" t="str">
            <v xml:space="preserve">Codo PVC Ø3    '' x 90° SCH-40 </v>
          </cell>
        </row>
        <row r="606">
          <cell r="D606" t="str">
            <v xml:space="preserve">Codo PVC Ø3    '' x 90° SDR-26 </v>
          </cell>
        </row>
        <row r="607">
          <cell r="D607" t="str">
            <v xml:space="preserve">Codo PVC Ø4    '' x 45° SCH-40 </v>
          </cell>
        </row>
        <row r="608">
          <cell r="D608" t="str">
            <v xml:space="preserve">Codo PVC Ø4    '' x 90° SCH-40 </v>
          </cell>
        </row>
        <row r="609">
          <cell r="D609" t="str">
            <v xml:space="preserve">Codo PVC Ø4    '' x 90° SDR-26 </v>
          </cell>
        </row>
        <row r="610">
          <cell r="D610" t="str">
            <v xml:space="preserve">Codo PVC Ø6    '' x 45° SDR-26 </v>
          </cell>
        </row>
        <row r="611">
          <cell r="D611" t="str">
            <v xml:space="preserve">Codo PVC Ø6    '' x 90° SDR-26 </v>
          </cell>
        </row>
        <row r="612">
          <cell r="D612" t="str">
            <v>Conector Clamp Inox.</v>
          </cell>
        </row>
        <row r="613">
          <cell r="D613" t="str">
            <v xml:space="preserve">Coupling CPVC 3/4 </v>
          </cell>
        </row>
        <row r="614">
          <cell r="D614" t="str">
            <v xml:space="preserve">Coupling de 1 ½" </v>
          </cell>
        </row>
        <row r="615">
          <cell r="D615" t="str">
            <v xml:space="preserve">Coupling de 1" </v>
          </cell>
        </row>
        <row r="616">
          <cell r="D616" t="str">
            <v xml:space="preserve">Coupling de ½” </v>
          </cell>
        </row>
        <row r="617">
          <cell r="D617" t="str">
            <v xml:space="preserve">Coupling de 2" </v>
          </cell>
        </row>
        <row r="618">
          <cell r="D618" t="str">
            <v xml:space="preserve">Coupling de 3" </v>
          </cell>
        </row>
        <row r="619">
          <cell r="D619" t="str">
            <v xml:space="preserve">Coupling de ¾" </v>
          </cell>
        </row>
        <row r="620">
          <cell r="D620" t="str">
            <v xml:space="preserve">Coupling de 4" </v>
          </cell>
        </row>
        <row r="621">
          <cell r="D621" t="str">
            <v xml:space="preserve">Cruz de 1 ½" </v>
          </cell>
        </row>
        <row r="622">
          <cell r="D622" t="str">
            <v xml:space="preserve">Cruz de 1" </v>
          </cell>
        </row>
        <row r="623">
          <cell r="D623" t="str">
            <v xml:space="preserve">Cruz de ½" </v>
          </cell>
        </row>
        <row r="624">
          <cell r="D624" t="str">
            <v xml:space="preserve">Cruz de 2" </v>
          </cell>
        </row>
        <row r="625">
          <cell r="D625" t="str">
            <v xml:space="preserve">Cruz de 3" </v>
          </cell>
        </row>
        <row r="626">
          <cell r="D626" t="str">
            <v xml:space="preserve">Cruz de ¾" </v>
          </cell>
        </row>
        <row r="627">
          <cell r="D627" t="str">
            <v xml:space="preserve">Cruz de 4" </v>
          </cell>
        </row>
        <row r="628">
          <cell r="D628" t="str">
            <v xml:space="preserve">Cruz de 6" </v>
          </cell>
        </row>
        <row r="629">
          <cell r="D629" t="str">
            <v xml:space="preserve">Curva Pvc SDR-26 de 2" </v>
          </cell>
        </row>
        <row r="630">
          <cell r="D630" t="str">
            <v xml:space="preserve">Reducción bushing 1/2" x 3/8", h.g. </v>
          </cell>
        </row>
        <row r="631">
          <cell r="D631" t="str">
            <v xml:space="preserve">Reducción Bushing de 1"x ½" </v>
          </cell>
        </row>
        <row r="632">
          <cell r="D632" t="str">
            <v xml:space="preserve">Reducción Bushing de 1"x¾" </v>
          </cell>
        </row>
        <row r="633">
          <cell r="D633" t="str">
            <v xml:space="preserve">Reducción Bushing de 1½"x 1"  </v>
          </cell>
        </row>
        <row r="634">
          <cell r="D634" t="str">
            <v xml:space="preserve">Reducción Bushing de 2"x 1" </v>
          </cell>
        </row>
        <row r="635">
          <cell r="D635" t="str">
            <v xml:space="preserve">Reducción Bushing de 2"x ½" </v>
          </cell>
        </row>
        <row r="636">
          <cell r="D636" t="str">
            <v xml:space="preserve">Reducción Bushing de 2"x 1½" </v>
          </cell>
        </row>
        <row r="637">
          <cell r="D637" t="str">
            <v xml:space="preserve">Reducción Bushing de 2"x ¾" </v>
          </cell>
        </row>
        <row r="638">
          <cell r="D638" t="str">
            <v xml:space="preserve">Reducción Bushing de 3"x 1½" </v>
          </cell>
        </row>
        <row r="639">
          <cell r="D639" t="str">
            <v xml:space="preserve">Reducción Bushing de 3"x 2" </v>
          </cell>
        </row>
        <row r="640">
          <cell r="D640" t="str">
            <v xml:space="preserve">Reducción Bushing de ¾"x ½" </v>
          </cell>
        </row>
        <row r="641">
          <cell r="D641" t="str">
            <v xml:space="preserve">Reducción Bushing de 4"x 2" </v>
          </cell>
        </row>
        <row r="642">
          <cell r="D642" t="str">
            <v xml:space="preserve">Reducción Bushing de 4"x 3" </v>
          </cell>
        </row>
        <row r="643">
          <cell r="D643" t="str">
            <v xml:space="preserve">Reducción Copa de 3"x 1½" </v>
          </cell>
        </row>
        <row r="644">
          <cell r="D644" t="str">
            <v xml:space="preserve">Reducción Copa de 3"x 2" </v>
          </cell>
        </row>
        <row r="645">
          <cell r="D645" t="str">
            <v xml:space="preserve">Reducción Copa de 4"x 2" </v>
          </cell>
        </row>
        <row r="646">
          <cell r="D646" t="str">
            <v xml:space="preserve">Reducción Copa de 4"x 3" </v>
          </cell>
        </row>
        <row r="647">
          <cell r="D647" t="str">
            <v xml:space="preserve">Reducción Copa de 6"x 2" </v>
          </cell>
        </row>
        <row r="648">
          <cell r="D648" t="str">
            <v xml:space="preserve">Reducción Copa de 6"x 3" </v>
          </cell>
        </row>
        <row r="649">
          <cell r="D649" t="str">
            <v xml:space="preserve">Reducción Copa de 6"x 4" </v>
          </cell>
        </row>
        <row r="650">
          <cell r="D650" t="str">
            <v xml:space="preserve">Reducción Copa de 8"x 3" </v>
          </cell>
        </row>
        <row r="651">
          <cell r="D651" t="str">
            <v xml:space="preserve">Reducción Copa de 8"x 4" </v>
          </cell>
        </row>
        <row r="652">
          <cell r="D652" t="str">
            <v xml:space="preserve">Sifón de 1 ½ ” </v>
          </cell>
        </row>
        <row r="653">
          <cell r="D653" t="str">
            <v xml:space="preserve">Sifón de 2” </v>
          </cell>
        </row>
        <row r="654">
          <cell r="D654" t="str">
            <v xml:space="preserve">Sifón de 3” </v>
          </cell>
        </row>
        <row r="655">
          <cell r="D655" t="str">
            <v xml:space="preserve">Sifón de 4” </v>
          </cell>
        </row>
        <row r="656">
          <cell r="D656" t="str">
            <v xml:space="preserve">Sifón fregadero doble 1 ½", pvc </v>
          </cell>
        </row>
        <row r="657">
          <cell r="D657" t="str">
            <v xml:space="preserve">Sifón lavamanos, 1 ¼", cromo, completo, USA </v>
          </cell>
        </row>
        <row r="658">
          <cell r="D658" t="str">
            <v xml:space="preserve">Sifón para Fregadero </v>
          </cell>
        </row>
        <row r="659">
          <cell r="D659" t="str">
            <v xml:space="preserve">Tapón Hembra de 1 ½ " </v>
          </cell>
        </row>
        <row r="660">
          <cell r="D660" t="str">
            <v xml:space="preserve">Tapón Hembra de 1" </v>
          </cell>
        </row>
        <row r="661">
          <cell r="D661" t="str">
            <v xml:space="preserve">Tapón Hembra de ½ " </v>
          </cell>
        </row>
        <row r="662">
          <cell r="D662" t="str">
            <v xml:space="preserve">Tapón Hembra de 2" </v>
          </cell>
        </row>
        <row r="663">
          <cell r="D663" t="str">
            <v xml:space="preserve">Tapón Hembra de 3" </v>
          </cell>
        </row>
        <row r="664">
          <cell r="D664" t="str">
            <v xml:space="preserve">Tapón Hembra de ¾ " </v>
          </cell>
        </row>
        <row r="665">
          <cell r="D665" t="str">
            <v xml:space="preserve">Tapón Hembra de 4" </v>
          </cell>
        </row>
        <row r="666">
          <cell r="D666" t="str">
            <v xml:space="preserve">Tapón Macho de 1/2" h.g. </v>
          </cell>
        </row>
        <row r="667">
          <cell r="D667" t="str">
            <v xml:space="preserve">Tapón para Registro 2" </v>
          </cell>
        </row>
        <row r="668">
          <cell r="D668" t="str">
            <v xml:space="preserve">Tapón para Registro 3" </v>
          </cell>
        </row>
        <row r="669">
          <cell r="D669" t="str">
            <v xml:space="preserve">Tapón para Registro 4" </v>
          </cell>
        </row>
        <row r="670">
          <cell r="D670" t="str">
            <v xml:space="preserve">Tapón simple de 60 mm. </v>
          </cell>
        </row>
        <row r="671">
          <cell r="D671" t="str">
            <v xml:space="preserve">Tee 3/4" h.g.  </v>
          </cell>
        </row>
        <row r="672">
          <cell r="D672" t="str">
            <v xml:space="preserve">Tee CPVC 3/4" </v>
          </cell>
        </row>
        <row r="673">
          <cell r="D673" t="str">
            <v xml:space="preserve">Tee de 1 ½" SCH 40 </v>
          </cell>
        </row>
        <row r="674">
          <cell r="D674" t="str">
            <v xml:space="preserve">Tee de 1" SCH 40 </v>
          </cell>
        </row>
        <row r="675">
          <cell r="D675" t="str">
            <v xml:space="preserve">Tee de ½" SCH 40 </v>
          </cell>
        </row>
        <row r="676">
          <cell r="D676" t="str">
            <v xml:space="preserve">Tee de 2" SCH 40 </v>
          </cell>
        </row>
        <row r="677">
          <cell r="D677" t="str">
            <v xml:space="preserve">Tee de 2"x ½" SCH 40 </v>
          </cell>
        </row>
        <row r="678">
          <cell r="D678" t="str">
            <v xml:space="preserve">Tee de 2"x ¾" SCH 40 </v>
          </cell>
        </row>
        <row r="679">
          <cell r="D679" t="str">
            <v xml:space="preserve">Tee de 3" SCH 40 </v>
          </cell>
        </row>
        <row r="680">
          <cell r="D680" t="str">
            <v xml:space="preserve">Tee de 3"x 1" SCH 40 </v>
          </cell>
        </row>
        <row r="681">
          <cell r="D681" t="str">
            <v xml:space="preserve">Tee de 3"x 2" SCH 40 </v>
          </cell>
        </row>
        <row r="682">
          <cell r="D682" t="str">
            <v xml:space="preserve">Tee de ¾" SCH 40 </v>
          </cell>
        </row>
        <row r="683">
          <cell r="D683" t="str">
            <v xml:space="preserve">Tee de 4" SCH 40 </v>
          </cell>
        </row>
        <row r="684">
          <cell r="D684" t="str">
            <v xml:space="preserve">Tee de 4"x 1" SCH 40 </v>
          </cell>
        </row>
        <row r="685">
          <cell r="D685" t="str">
            <v xml:space="preserve">Tee de 4"x 2" SCH 40 </v>
          </cell>
        </row>
        <row r="686">
          <cell r="D686" t="str">
            <v xml:space="preserve">Tee de 4"x 3" SCH 40 </v>
          </cell>
        </row>
        <row r="687">
          <cell r="D687" t="str">
            <v xml:space="preserve">Tee de 6" SCH 40 </v>
          </cell>
        </row>
        <row r="688">
          <cell r="D688" t="str">
            <v xml:space="preserve">Tee H.G. Ø 1 1/2'' x 90° SCH-40 </v>
          </cell>
        </row>
        <row r="689">
          <cell r="D689" t="str">
            <v xml:space="preserve">Tubo 1 3/4" x 1 3/4" </v>
          </cell>
        </row>
        <row r="690">
          <cell r="D690" t="str">
            <v xml:space="preserve">Tubo CPVC Ø 3/4'' x 10' sch-40 </v>
          </cell>
        </row>
        <row r="691">
          <cell r="D691" t="str">
            <v xml:space="preserve">Tubo flexible con tuerca, inodoro, 3/8"x7/8" 50 cm., EVS-B50 </v>
          </cell>
        </row>
        <row r="692">
          <cell r="D692" t="str">
            <v xml:space="preserve">Tubo Fluorescente de 42 w </v>
          </cell>
        </row>
        <row r="693">
          <cell r="D693" t="str">
            <v xml:space="preserve">Tubo H.G. Ø 1 1/2'' x 20' SCH-40 </v>
          </cell>
        </row>
        <row r="694">
          <cell r="D694" t="str">
            <v xml:space="preserve">Tubo h.g. Ø 2 1/2'' x 20' </v>
          </cell>
        </row>
        <row r="695">
          <cell r="D695" t="str">
            <v xml:space="preserve">Tubo h.g. Ø 2'' x 20' </v>
          </cell>
        </row>
        <row r="696">
          <cell r="D696" t="str">
            <v xml:space="preserve">Tubo h.g. Ø 3'' x 20' </v>
          </cell>
        </row>
        <row r="697">
          <cell r="D697" t="str">
            <v xml:space="preserve">Tubo h.g. Ø 3/4'' sch-40 </v>
          </cell>
        </row>
        <row r="698">
          <cell r="D698" t="str">
            <v xml:space="preserve">Tubo h.g. Ø1'' x 20' </v>
          </cell>
        </row>
        <row r="699">
          <cell r="D699" t="str">
            <v xml:space="preserve">Tubo h.g. Ø1/2'' x 20' </v>
          </cell>
        </row>
        <row r="700">
          <cell r="D700" t="str">
            <v xml:space="preserve">Tubo IMC de 3''X10' </v>
          </cell>
        </row>
        <row r="701">
          <cell r="D701" t="str">
            <v xml:space="preserve">Tubo Polietileno Ø 15 mm </v>
          </cell>
        </row>
        <row r="702">
          <cell r="D702" t="str">
            <v xml:space="preserve">Tubo PVC Ø 1 1/2'' x 19' SCH-40 </v>
          </cell>
        </row>
        <row r="703">
          <cell r="D703" t="str">
            <v xml:space="preserve">Tubo PVC Ø 1 1/2'' x 19' sch-80 </v>
          </cell>
        </row>
        <row r="704">
          <cell r="D704" t="str">
            <v xml:space="preserve">Tubo PVC Ø 1 1/2'' x 19' sdr-26 </v>
          </cell>
        </row>
        <row r="705">
          <cell r="D705" t="str">
            <v xml:space="preserve">Tubo PVC Ø 1 1/2'' x 19' sdr-32.5 </v>
          </cell>
        </row>
        <row r="706">
          <cell r="D706" t="str">
            <v xml:space="preserve">Tubo PVC Ø 1 1/2'' x 19' sdr-41 </v>
          </cell>
        </row>
        <row r="707">
          <cell r="D707" t="str">
            <v xml:space="preserve">Tubo PVC Ø 1 3/4'' x 1 3/4'' </v>
          </cell>
        </row>
        <row r="708">
          <cell r="D708" t="str">
            <v xml:space="preserve">Tubo PVC Ø 1'' x 19' sch-40 </v>
          </cell>
        </row>
        <row r="709">
          <cell r="D709" t="str">
            <v xml:space="preserve">Tubo PVC Ø 1'' x 19' sch-80 </v>
          </cell>
        </row>
        <row r="710">
          <cell r="D710" t="str">
            <v xml:space="preserve">Tubo PVC Ø 1'' x 19' sdr-26 </v>
          </cell>
        </row>
        <row r="711">
          <cell r="D711" t="str">
            <v xml:space="preserve">Tubo PVC Ø 1/2'' x 19' sch-40 </v>
          </cell>
        </row>
        <row r="712">
          <cell r="D712" t="str">
            <v xml:space="preserve">Tubo PVC Ø 1/2'' x 19' sdr-26 </v>
          </cell>
        </row>
        <row r="713">
          <cell r="D713" t="str">
            <v xml:space="preserve">Tubo PVC Ø 10'' x 19' sch-40 p/j/goma </v>
          </cell>
        </row>
        <row r="714">
          <cell r="D714" t="str">
            <v xml:space="preserve">Tubo PVC Ø 10'' x 19' sdr-26 </v>
          </cell>
        </row>
        <row r="715">
          <cell r="D715" t="str">
            <v xml:space="preserve">Tubo PVC Ø 10'' x 19' sdr-26 p/j/goma </v>
          </cell>
        </row>
        <row r="716">
          <cell r="D716" t="str">
            <v xml:space="preserve">Tubo PVC Ø 10'' x 19' sdr-32.5 </v>
          </cell>
        </row>
        <row r="717">
          <cell r="D717" t="str">
            <v xml:space="preserve">Tubo PVC Ø 10'' x 19' sdr-32.5 p/j/goma </v>
          </cell>
        </row>
        <row r="718">
          <cell r="D718" t="str">
            <v xml:space="preserve">Tubo PVC Ø 10'' x 19' sdr-41 </v>
          </cell>
        </row>
        <row r="719">
          <cell r="D719" t="str">
            <v xml:space="preserve">Tubo PVC Ø 10'' x 19' sdr-41 p/j/goma </v>
          </cell>
        </row>
        <row r="720">
          <cell r="D720" t="str">
            <v xml:space="preserve">Tubo PVC Ø 12'' x 19 sch-40 p/j/goma </v>
          </cell>
        </row>
        <row r="721">
          <cell r="D721" t="str">
            <v xml:space="preserve">Tubo PVC Ø 12'' x 19' sdr-26 </v>
          </cell>
        </row>
        <row r="722">
          <cell r="D722" t="str">
            <v xml:space="preserve">Tubo PVC Ø 12'' x 19' sdr-26 p/j/goma </v>
          </cell>
        </row>
        <row r="723">
          <cell r="D723" t="str">
            <v xml:space="preserve">Tubo PVC Ø 12'' x 19' sdr-32.5 </v>
          </cell>
        </row>
        <row r="724">
          <cell r="D724" t="str">
            <v xml:space="preserve">Tubo PVC Ø 12'' x 19' sdr-32.5 p/j/goma </v>
          </cell>
        </row>
        <row r="725">
          <cell r="D725" t="str">
            <v xml:space="preserve">Tubo PVC Ø 12'' x 19' sdr-41 </v>
          </cell>
        </row>
        <row r="726">
          <cell r="D726" t="str">
            <v xml:space="preserve">Tubo PVC Ø 12'' x 19' sdr-41 p/j/goma </v>
          </cell>
        </row>
        <row r="727">
          <cell r="D727" t="str">
            <v xml:space="preserve">Tubo PVC Ø 14'' x 19' sdr-41 p/j/goma </v>
          </cell>
        </row>
        <row r="728">
          <cell r="D728" t="str">
            <v xml:space="preserve">Tubo PVC Ø 14'' x19'' sdr-26 </v>
          </cell>
        </row>
        <row r="729">
          <cell r="D729" t="str">
            <v xml:space="preserve">Tubo PVC Ø 16'' x 19' sdr-26 </v>
          </cell>
        </row>
        <row r="730">
          <cell r="D730" t="str">
            <v xml:space="preserve">Tubo PVC Ø 16'' x 19' sdr-26 p/j/goma </v>
          </cell>
        </row>
        <row r="731">
          <cell r="D731" t="str">
            <v xml:space="preserve">Tubo PVC Ø 16'' x 19' sdr-32.5 </v>
          </cell>
        </row>
        <row r="732">
          <cell r="D732" t="str">
            <v xml:space="preserve">Tubo PVC Ø 16'' x 19' sdr-32.5 p/j/goma </v>
          </cell>
        </row>
        <row r="733">
          <cell r="D733" t="str">
            <v xml:space="preserve">Tubo PVC Ø 16'' x 19' sdr-41 </v>
          </cell>
        </row>
        <row r="734">
          <cell r="D734" t="str">
            <v xml:space="preserve">Tubo PVC Ø 16'' x 19' sdr-41 p/j/goma </v>
          </cell>
        </row>
        <row r="735">
          <cell r="D735" t="str">
            <v xml:space="preserve">Tubo PVC Ø 18'' x 19' sdr-41 p/j/goma </v>
          </cell>
        </row>
        <row r="736">
          <cell r="D736" t="str">
            <v xml:space="preserve">Tubo PVC Ø 2'' x 19' sch-40 </v>
          </cell>
        </row>
        <row r="737">
          <cell r="D737" t="str">
            <v xml:space="preserve">Tubo PVC Ø 2'' x 19' sch-80 </v>
          </cell>
        </row>
        <row r="738">
          <cell r="D738" t="str">
            <v xml:space="preserve">Tubo PVC Ø 2'' x 19' sdr-26 </v>
          </cell>
        </row>
        <row r="739">
          <cell r="D739" t="str">
            <v xml:space="preserve">Tubo PVC Ø 2'' x 19' sdr-32.5 </v>
          </cell>
        </row>
        <row r="740">
          <cell r="D740" t="str">
            <v xml:space="preserve">Tubo PVC Ø 2'' x 19' sdr-41 </v>
          </cell>
        </row>
        <row r="741">
          <cell r="D741" t="str">
            <v xml:space="preserve">Tubo PVC Ø 20'' x 19' sdr-26 </v>
          </cell>
        </row>
        <row r="742">
          <cell r="D742" t="str">
            <v xml:space="preserve">Tubo PVC Ø 20'' x 19' sdr-26 p/j/goma </v>
          </cell>
        </row>
        <row r="743">
          <cell r="D743" t="str">
            <v xml:space="preserve">Tubo PVC Ø 20'' x 19' sdr-32.5 </v>
          </cell>
        </row>
        <row r="744">
          <cell r="D744" t="str">
            <v xml:space="preserve">Tubo PVC Ø 20'' x 19' sdr-32.5 p/j/goma </v>
          </cell>
        </row>
        <row r="745">
          <cell r="D745" t="str">
            <v xml:space="preserve">Tubo PVC Ø 20'' x 19' sdr-41 </v>
          </cell>
        </row>
        <row r="746">
          <cell r="D746" t="str">
            <v xml:space="preserve">Tubo PVC Ø 20'' x 19' sdr-41 p/j/goma </v>
          </cell>
        </row>
        <row r="747">
          <cell r="D747" t="str">
            <v xml:space="preserve">Tubo PVC Ø 24'' x 19' sdr-26 </v>
          </cell>
        </row>
        <row r="748">
          <cell r="D748" t="str">
            <v xml:space="preserve">Tubo PVC Ø 24'' x 19' sdr-26 p/j/goma </v>
          </cell>
        </row>
        <row r="749">
          <cell r="D749" t="str">
            <v xml:space="preserve">Tubo PVC Ø 24'' x 19' sdr-32.5 </v>
          </cell>
        </row>
        <row r="750">
          <cell r="D750" t="str">
            <v xml:space="preserve">Tubo PVC Ø 24'' x 19' sdr-41 </v>
          </cell>
        </row>
        <row r="751">
          <cell r="D751" t="str">
            <v xml:space="preserve">Tubo PVC Ø 24'' x 19' sdr-41 p/j/goma </v>
          </cell>
        </row>
        <row r="752">
          <cell r="D752" t="str">
            <v xml:space="preserve">Tubo PVC Ø 3'' x 19' sch-40 </v>
          </cell>
        </row>
        <row r="753">
          <cell r="D753" t="str">
            <v xml:space="preserve">Tubo PVC Ø 3'' x 19' sch-40 p/j/goma </v>
          </cell>
        </row>
        <row r="754">
          <cell r="D754" t="str">
            <v xml:space="preserve">Tubo PVC Ø 3'' x 19' sdr-26 </v>
          </cell>
        </row>
        <row r="755">
          <cell r="D755" t="str">
            <v xml:space="preserve">Tubo PVC Ø 3'' x 19' sdr-26 p/j/goma </v>
          </cell>
        </row>
        <row r="756">
          <cell r="D756" t="str">
            <v xml:space="preserve">Tubo PVC Ø 3'' x 19' sdr-32.5 </v>
          </cell>
        </row>
        <row r="757">
          <cell r="D757" t="str">
            <v xml:space="preserve">Tubo PVC Ø 3'' x 19' sdr-32.5 p/j/goma </v>
          </cell>
        </row>
        <row r="758">
          <cell r="D758" t="str">
            <v xml:space="preserve">Tubo PVC Ø 3'' x 19' sdr-41 </v>
          </cell>
        </row>
        <row r="759">
          <cell r="D759" t="str">
            <v xml:space="preserve">Tubo PVC Ø 3'' x 19' sdr-41 p/j/goma </v>
          </cell>
        </row>
        <row r="760">
          <cell r="D760" t="str">
            <v xml:space="preserve">Tubo PVC Ø 3/4'' x 19' sch-40 </v>
          </cell>
        </row>
        <row r="761">
          <cell r="D761" t="str">
            <v xml:space="preserve">Tubo PVC Ø 3/4'' x 19' sdr-26 </v>
          </cell>
        </row>
        <row r="762">
          <cell r="D762" t="str">
            <v xml:space="preserve">Tubo PVC Ø 4'' x 19' sdr-26 </v>
          </cell>
        </row>
        <row r="763">
          <cell r="D763" t="str">
            <v xml:space="preserve">Tubo PVC Ø 4'' x 19' sdr-26 p/j/goma </v>
          </cell>
        </row>
        <row r="764">
          <cell r="D764" t="str">
            <v xml:space="preserve">Tubo PVC Ø 4'' x 19' sdr-32.5 </v>
          </cell>
        </row>
        <row r="765">
          <cell r="D765" t="str">
            <v xml:space="preserve">Tubo PVC Ø 4'' x 19' sdr-32.5 p/j/goma </v>
          </cell>
        </row>
        <row r="766">
          <cell r="D766" t="str">
            <v xml:space="preserve">Tubo PVC Ø 4'' x 19' sdr-41 </v>
          </cell>
        </row>
        <row r="767">
          <cell r="D767" t="str">
            <v xml:space="preserve">Tubo PVC Ø 4'' x 19' sdr-41 p/j/goma </v>
          </cell>
        </row>
        <row r="768">
          <cell r="D768" t="str">
            <v xml:space="preserve">Tubo PVC Ø 6'' x 19' sch-40 </v>
          </cell>
        </row>
        <row r="769">
          <cell r="D769" t="str">
            <v xml:space="preserve">Tubo PVC Ø 6'' x 19' sch-40 p/j/goma </v>
          </cell>
        </row>
        <row r="770">
          <cell r="D770" t="str">
            <v xml:space="preserve">Tubo PVC Ø 6'' x 19' sdr-26 </v>
          </cell>
        </row>
        <row r="771">
          <cell r="D771" t="str">
            <v xml:space="preserve">Tubo PVC Ø 6'' x 19' sdr-26 p/j/goma </v>
          </cell>
        </row>
        <row r="772">
          <cell r="D772" t="str">
            <v xml:space="preserve">Tubo PVC Ø 6'' x 19' sdr-32.5 </v>
          </cell>
        </row>
        <row r="773">
          <cell r="D773" t="str">
            <v xml:space="preserve">Tubo PVC Ø 6'' x 19' sdr-32.5 p/j/goma </v>
          </cell>
        </row>
        <row r="774">
          <cell r="D774" t="str">
            <v xml:space="preserve">Tubo PVC Ø 6'' x 19' sdr-41 </v>
          </cell>
        </row>
        <row r="775">
          <cell r="D775" t="str">
            <v xml:space="preserve">Tubo PVC Ø 6'' x 19' sdr-41 p/j/goma </v>
          </cell>
        </row>
        <row r="776">
          <cell r="D776" t="str">
            <v xml:space="preserve">Tubo PVC Ø 8'' x 19' sch-40 </v>
          </cell>
        </row>
        <row r="777">
          <cell r="D777" t="str">
            <v xml:space="preserve">Tubo PVC Ø 8'' x 19' sch-40 p/j/goma </v>
          </cell>
        </row>
        <row r="778">
          <cell r="D778" t="str">
            <v xml:space="preserve">Tubo PVC Ø 8'' x 19' sdr-26 </v>
          </cell>
        </row>
        <row r="779">
          <cell r="D779" t="str">
            <v xml:space="preserve">Tubo PVC Ø 8'' x 19' sdr-26 p/j/goma </v>
          </cell>
        </row>
        <row r="780">
          <cell r="D780" t="str">
            <v xml:space="preserve">Tubo PVC Ø 8'' x 19' sdr-32.5 </v>
          </cell>
        </row>
        <row r="781">
          <cell r="D781" t="str">
            <v xml:space="preserve">Tubo PVC Ø 8'' x 19' sdr-32.5 p/j/goma </v>
          </cell>
        </row>
        <row r="782">
          <cell r="D782" t="str">
            <v xml:space="preserve">Tubo PVC Ø 8'' x 19' sdr-41 </v>
          </cell>
        </row>
        <row r="783">
          <cell r="D783" t="str">
            <v xml:space="preserve">Tubo PVC Ø 8'' x 19' sdr-41 p/j/goma </v>
          </cell>
        </row>
        <row r="784">
          <cell r="D784" t="str">
            <v xml:space="preserve">TY de 1 ½" </v>
          </cell>
        </row>
        <row r="785">
          <cell r="D785" t="str">
            <v xml:space="preserve">TY de 2" </v>
          </cell>
        </row>
        <row r="786">
          <cell r="D786" t="str">
            <v xml:space="preserve">TY de 3" </v>
          </cell>
        </row>
        <row r="787">
          <cell r="D787" t="str">
            <v xml:space="preserve">TY de 3"x2" </v>
          </cell>
        </row>
        <row r="788">
          <cell r="D788" t="str">
            <v xml:space="preserve">TY de 4" </v>
          </cell>
        </row>
        <row r="789">
          <cell r="D789" t="str">
            <v xml:space="preserve">TY de 4"x2" </v>
          </cell>
        </row>
        <row r="790">
          <cell r="D790" t="str">
            <v xml:space="preserve">TY de 4"x3" </v>
          </cell>
        </row>
        <row r="791">
          <cell r="D791" t="str">
            <v xml:space="preserve">Yee de 1 ½" </v>
          </cell>
        </row>
        <row r="792">
          <cell r="D792" t="str">
            <v xml:space="preserve">Yee de 2" </v>
          </cell>
        </row>
        <row r="793">
          <cell r="D793" t="str">
            <v xml:space="preserve">Yee de 3" </v>
          </cell>
        </row>
        <row r="794">
          <cell r="D794" t="str">
            <v xml:space="preserve">Yee de 4" </v>
          </cell>
        </row>
        <row r="795">
          <cell r="D795" t="str">
            <v xml:space="preserve">Yee Reducida de 3"x2" </v>
          </cell>
        </row>
        <row r="796">
          <cell r="D796" t="str">
            <v xml:space="preserve">Yee Reducida de 4"x2" </v>
          </cell>
        </row>
        <row r="797">
          <cell r="D797" t="str">
            <v xml:space="preserve">Yee Reducida de 4"x3" </v>
          </cell>
        </row>
        <row r="798">
          <cell r="D798" t="str">
            <v>Materiales Eléctricos</v>
          </cell>
        </row>
        <row r="799">
          <cell r="D799" t="str">
            <v>Alambre thhw #1/0, Str.</v>
          </cell>
        </row>
        <row r="800">
          <cell r="D800" t="str">
            <v>Alambre thhw #10, Str.</v>
          </cell>
        </row>
        <row r="801">
          <cell r="D801" t="str">
            <v>Alambre thhw #12, Str.</v>
          </cell>
        </row>
        <row r="802">
          <cell r="D802" t="str">
            <v>Alambre thhw #14, Str.</v>
          </cell>
        </row>
        <row r="803">
          <cell r="D803" t="str">
            <v>Alambre thhw #2, Str.</v>
          </cell>
        </row>
        <row r="804">
          <cell r="D804" t="str">
            <v>Alambre thhw #2/0, Str.</v>
          </cell>
        </row>
        <row r="805">
          <cell r="D805" t="str">
            <v>Alambre thhw #3/0, Str.</v>
          </cell>
        </row>
        <row r="806">
          <cell r="D806" t="str">
            <v>Alambre thhw #4, Str.</v>
          </cell>
        </row>
        <row r="807">
          <cell r="D807" t="str">
            <v>Alambre thhw #4/0, Str.</v>
          </cell>
        </row>
        <row r="808">
          <cell r="D808" t="str">
            <v>Alambre thhw #6, Str.</v>
          </cell>
        </row>
        <row r="809">
          <cell r="D809" t="str">
            <v>Alambre thhw #8, Str.</v>
          </cell>
        </row>
        <row r="810">
          <cell r="D810" t="str">
            <v>Alambre thw #1/0, Str.</v>
          </cell>
        </row>
        <row r="811">
          <cell r="D811" t="str">
            <v>Alambre thw #2, Str.</v>
          </cell>
        </row>
        <row r="812">
          <cell r="D812" t="str">
            <v>Alambre thw #2/0, Str.</v>
          </cell>
        </row>
        <row r="813">
          <cell r="D813" t="str">
            <v>Alambre thw #3/0, Str.</v>
          </cell>
        </row>
        <row r="814">
          <cell r="D814" t="str">
            <v>Alambre thw #4, Str.</v>
          </cell>
        </row>
        <row r="815">
          <cell r="D815" t="str">
            <v>Alambre thw #4/0, Str.</v>
          </cell>
        </row>
        <row r="816">
          <cell r="D816" t="str">
            <v>Alambre thw #6, Str.</v>
          </cell>
        </row>
        <row r="817">
          <cell r="D817" t="str">
            <v>Alambre thw #8, Str.</v>
          </cell>
        </row>
        <row r="818">
          <cell r="D818" t="str">
            <v>Alambre URD 100% No.2  aislado para 300 KV</v>
          </cell>
        </row>
        <row r="819">
          <cell r="D819" t="str">
            <v>Cable Coaxial TV</v>
          </cell>
        </row>
        <row r="820">
          <cell r="D820" t="str">
            <v>Cable TCP/IP</v>
          </cell>
        </row>
        <row r="821">
          <cell r="D821" t="str">
            <v>Caja metal 2"x4" de ½", americana</v>
          </cell>
        </row>
        <row r="822">
          <cell r="D822" t="str">
            <v>Caja metal 2"x4" de ¾", americana</v>
          </cell>
        </row>
        <row r="823">
          <cell r="D823" t="str">
            <v>Caja metal 4"x4" de ½-¾", americana</v>
          </cell>
        </row>
        <row r="824">
          <cell r="D824" t="str">
            <v>Caja octagonal de ½-¾", americana</v>
          </cell>
        </row>
        <row r="825">
          <cell r="D825" t="str">
            <v>Caja p/ Canaleta 2" x 4"</v>
          </cell>
        </row>
        <row r="826">
          <cell r="D826" t="str">
            <v>Caja Plástica 2"x4" de ½", americana</v>
          </cell>
        </row>
        <row r="827">
          <cell r="D827" t="str">
            <v>Calent. de gas 14 litros por minuto, "Splendid"</v>
          </cell>
        </row>
        <row r="828">
          <cell r="D828" t="str">
            <v>Calent. eléct. 20 Gls, importado</v>
          </cell>
        </row>
        <row r="829">
          <cell r="D829" t="str">
            <v>Calent. eléct. Criollo 30 Gls, f. de vidrio</v>
          </cell>
        </row>
        <row r="830">
          <cell r="D830" t="str">
            <v>Calentador de Linea a gas Mod GT-310-P 190,000 BTU</v>
          </cell>
        </row>
        <row r="831">
          <cell r="D831" t="str">
            <v xml:space="preserve">Panel contador ELECTRO con "breakers" de 100 amp. </v>
          </cell>
        </row>
        <row r="832">
          <cell r="D832" t="str">
            <v xml:space="preserve">Panel contador ELECTRO con "breakers" de 60 amp. </v>
          </cell>
        </row>
        <row r="833">
          <cell r="D833" t="str">
            <v xml:space="preserve">Panel De Intercom </v>
          </cell>
        </row>
        <row r="834">
          <cell r="D834" t="str">
            <v xml:space="preserve">Panel distrib. 1 ph, 12 a 24 ctos., 125 amp. </v>
          </cell>
        </row>
        <row r="835">
          <cell r="D835" t="str">
            <v xml:space="preserve">Panel distrib. 1 ph, 2 a 4 ctos., 40 amp. </v>
          </cell>
        </row>
        <row r="836">
          <cell r="D836" t="str">
            <v xml:space="preserve">Panel distrib. 1 ph, 4 a 8 ctos., 125 amp. </v>
          </cell>
        </row>
        <row r="837">
          <cell r="D837" t="str">
            <v xml:space="preserve">Panel distrib. 1 ph, 6 a 12 ctos., 125 amp. </v>
          </cell>
        </row>
        <row r="838">
          <cell r="D838" t="str">
            <v xml:space="preserve">Panel distrib. 1 ph, 8 a 16 ctos., 125 amp. </v>
          </cell>
        </row>
        <row r="839">
          <cell r="D839" t="str">
            <v xml:space="preserve">Registro 10"x10"x4", criollo </v>
          </cell>
        </row>
        <row r="840">
          <cell r="D840" t="str">
            <v xml:space="preserve">Registro 4"x4", ko 1 ¼", usa </v>
          </cell>
        </row>
        <row r="841">
          <cell r="D841" t="str">
            <v xml:space="preserve">Registro 5"x5", ko 1 ¼", usa </v>
          </cell>
        </row>
        <row r="842">
          <cell r="D842" t="str">
            <v xml:space="preserve">Registro 6"x6"x4", criollo </v>
          </cell>
        </row>
        <row r="843">
          <cell r="D843" t="str">
            <v xml:space="preserve">Registro 8"x8"x4", criollo </v>
          </cell>
        </row>
        <row r="844">
          <cell r="D844" t="str">
            <v>Registro eléctrico Hormígon 24' x 24'</v>
          </cell>
        </row>
        <row r="845">
          <cell r="D845" t="str">
            <v xml:space="preserve">Registro Eléctrico Plástico HW de piso 3495 </v>
          </cell>
        </row>
        <row r="846">
          <cell r="D846" t="str">
            <v xml:space="preserve">Registro galvanizado 12"x12"x4", criollo </v>
          </cell>
        </row>
        <row r="847">
          <cell r="D847" t="str">
            <v xml:space="preserve">Registro plexo ele400ce </v>
          </cell>
        </row>
        <row r="848">
          <cell r="D848" t="str">
            <v xml:space="preserve">Roseta "Levitón" 9875, porcelana americana </v>
          </cell>
        </row>
        <row r="849">
          <cell r="D849" t="str">
            <v xml:space="preserve">Salida Telefónica de Intercomm </v>
          </cell>
        </row>
        <row r="850">
          <cell r="D850" t="str">
            <v xml:space="preserve">Sella TAPE Nat. GYP 250' 20/CTN </v>
          </cell>
        </row>
        <row r="851">
          <cell r="D851" t="str">
            <v xml:space="preserve">Set de ServoMotor para Entrada Vehicular </v>
          </cell>
        </row>
        <row r="852">
          <cell r="D852" t="str">
            <v xml:space="preserve">Switch Diario ACEIS 230V </v>
          </cell>
        </row>
        <row r="853">
          <cell r="D853" t="str">
            <v xml:space="preserve">Tapa  2"x4" ciega o para interruptor, PVC. </v>
          </cell>
        </row>
        <row r="854">
          <cell r="D854" t="str">
            <v xml:space="preserve">Tapa  2"x4" ciega o para tomacorriente, PVC. </v>
          </cell>
        </row>
        <row r="855">
          <cell r="D855" t="str">
            <v xml:space="preserve">Tapa  2"x4" para tomacorriente, UPS </v>
          </cell>
        </row>
        <row r="856">
          <cell r="D856" t="str">
            <v xml:space="preserve">Tapa  ciega 2"x4", ko ½", metálica. </v>
          </cell>
        </row>
        <row r="857">
          <cell r="D857" t="str">
            <v xml:space="preserve">Tape de goma 3M Scoth-23 </v>
          </cell>
        </row>
        <row r="858">
          <cell r="D858" t="str">
            <v xml:space="preserve">Tape Europa Negro 25 x 25 </v>
          </cell>
        </row>
        <row r="859">
          <cell r="D859" t="str">
            <v xml:space="preserve">Tape Fibra Vidrio 2 x 300' </v>
          </cell>
        </row>
        <row r="860">
          <cell r="D860" t="str">
            <v xml:space="preserve">Tape plástico 3M Scoth-33 Súper </v>
          </cell>
        </row>
        <row r="861">
          <cell r="D861" t="str">
            <v xml:space="preserve">Tape vinyl "3M", súper 33T </v>
          </cell>
        </row>
        <row r="862">
          <cell r="D862" t="str">
            <v xml:space="preserve">Tarugos plásticos 3/8"x2 ½", mamey </v>
          </cell>
        </row>
        <row r="863">
          <cell r="D863" t="str">
            <v xml:space="preserve">Toma Cable/TV </v>
          </cell>
        </row>
        <row r="864">
          <cell r="D864" t="str">
            <v xml:space="preserve">Toma Data RJ45 </v>
          </cell>
        </row>
        <row r="865">
          <cell r="D865" t="str">
            <v xml:space="preserve">Toma Telefonía RJ232 </v>
          </cell>
        </row>
        <row r="866">
          <cell r="D866" t="str">
            <v xml:space="preserve">Tomacorriente doble, 110 v., 15 A. "Levitón" 5320-ICP </v>
          </cell>
        </row>
        <row r="867">
          <cell r="D867" t="str">
            <v xml:space="preserve">Tomacorriente sencillo, 220 v., 15 A., "Levitón" 5029-I </v>
          </cell>
        </row>
        <row r="868">
          <cell r="D868" t="str">
            <v xml:space="preserve">Transfer de Generador a Línea Comercial </v>
          </cell>
        </row>
        <row r="869">
          <cell r="D869" t="str">
            <v xml:space="preserve">Transformador Intermatic 100W (PX-100) </v>
          </cell>
        </row>
        <row r="870">
          <cell r="D870" t="str">
            <v xml:space="preserve">Transformador Pad Mounted de 50 Kva </v>
          </cell>
        </row>
        <row r="871">
          <cell r="D871" t="str">
            <v xml:space="preserve">Transformador Pad-Mounted de 300 KVA, Voltaje: 7200/12470Y-120/240, 3Ø, Frente muerto, radial </v>
          </cell>
        </row>
        <row r="872">
          <cell r="D872" t="str">
            <v xml:space="preserve">Tubo Fluorescente de 42 w </v>
          </cell>
        </row>
        <row r="873">
          <cell r="D873" t="str">
            <v xml:space="preserve">Tubo IMC de 3''X10' </v>
          </cell>
        </row>
        <row r="874">
          <cell r="D874" t="str">
            <v xml:space="preserve">Varilla de cobre 5/8"x6' </v>
          </cell>
        </row>
        <row r="875">
          <cell r="D875" t="str">
            <v xml:space="preserve">Varilla de puesta a tierra, 5/8" x 6' sin Conector </v>
          </cell>
        </row>
        <row r="876">
          <cell r="D876" t="str">
            <v>Servicios de Alquileres y Especiales</v>
          </cell>
        </row>
        <row r="877">
          <cell r="D877" t="str">
            <v>SandBlasting Superficie Metálicas</v>
          </cell>
        </row>
        <row r="878">
          <cell r="D878" t="str">
            <v>Servicio de Fumigación contra termitas</v>
          </cell>
        </row>
        <row r="879">
          <cell r="D879" t="str">
            <v>Transporte de Estructuas Metálica</v>
          </cell>
        </row>
        <row r="880">
          <cell r="D880" t="str">
            <v>Transporte de Losas Hollow Core</v>
          </cell>
        </row>
        <row r="881">
          <cell r="D881" t="str">
            <v>Alambre thhw #2, Str.</v>
          </cell>
        </row>
        <row r="882">
          <cell r="D882" t="str">
            <v>Alambre thhw #2/0, Str.</v>
          </cell>
        </row>
        <row r="883">
          <cell r="D883" t="str">
            <v>Alambre thhw #3/0, Str.</v>
          </cell>
        </row>
        <row r="884">
          <cell r="D884" t="str">
            <v>Alambre thhw #4, Str.</v>
          </cell>
        </row>
        <row r="885">
          <cell r="D885" t="str">
            <v>Alambre thhw #4/0, Str.</v>
          </cell>
        </row>
        <row r="886">
          <cell r="D886" t="str">
            <v>Alambre thhw #6, Str.</v>
          </cell>
        </row>
        <row r="887">
          <cell r="D887" t="str">
            <v>Alambre thhw #8, Str.</v>
          </cell>
        </row>
        <row r="888">
          <cell r="D888" t="str">
            <v>Alambre thw #1/0, Str.</v>
          </cell>
        </row>
      </sheetData>
      <sheetData sheetId="9" refreshError="1"/>
      <sheetData sheetId="10" refreshError="1"/>
      <sheetData sheetId="11" refreshError="1"/>
      <sheetData sheetId="12">
        <row r="1">
          <cell r="A1" t="str">
            <v>Disciplina</v>
          </cell>
          <cell r="B1" t="str">
            <v>Mano de Obras</v>
          </cell>
          <cell r="C1" t="str">
            <v>Ud</v>
          </cell>
          <cell r="D1" t="str">
            <v>Rendimiento</v>
          </cell>
          <cell r="E1" t="str">
            <v>Maestro de área [MA]</v>
          </cell>
          <cell r="F1" t="str">
            <v>Brigada topográfica (BT)</v>
          </cell>
          <cell r="G1" t="str">
            <v>Ayudante [AY]</v>
          </cell>
          <cell r="H1" t="str">
            <v>Operario primera categoría [OP1]</v>
          </cell>
          <cell r="I1" t="str">
            <v>Operario Segunda categoría [OP2]</v>
          </cell>
          <cell r="J1" t="str">
            <v>Operario tercera categoría - Terminador [OP3]</v>
          </cell>
          <cell r="K1" t="str">
            <v>Técnico calificado [TC]</v>
          </cell>
          <cell r="L1" t="str">
            <v>Técnico no calificado o PEÓN [TNC]</v>
          </cell>
          <cell r="M1" t="str">
            <v>Técnico no calificado o PEÓN [TNC]</v>
          </cell>
          <cell r="N1" t="str">
            <v>Costo Unitario</v>
          </cell>
        </row>
        <row r="2">
          <cell r="B2" t="str">
            <v>OPERADORES</v>
          </cell>
        </row>
        <row r="3">
          <cell r="A3" t="str">
            <v>Técnicos Especiales</v>
          </cell>
          <cell r="B3" t="str">
            <v>M. O.1001-1 [MA] Maestro de área (MA)</v>
          </cell>
          <cell r="C3" t="str">
            <v>Día</v>
          </cell>
          <cell r="D3">
            <v>1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1719</v>
          </cell>
        </row>
        <row r="4">
          <cell r="A4" t="str">
            <v>Técnicos Especiales</v>
          </cell>
          <cell r="B4" t="str">
            <v>M. O.1001-2 [BT] Brigada topográfica (BT)</v>
          </cell>
          <cell r="C4" t="str">
            <v>Día</v>
          </cell>
          <cell r="D4">
            <v>1</v>
          </cell>
          <cell r="E4">
            <v>0</v>
          </cell>
          <cell r="F4">
            <v>1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6493.8530769230783</v>
          </cell>
        </row>
        <row r="5">
          <cell r="A5" t="str">
            <v>Técnicos Especiales</v>
          </cell>
          <cell r="B5" t="str">
            <v>M. O.1001-3 [AY] Ayudante (AY)</v>
          </cell>
          <cell r="C5" t="str">
            <v>Día</v>
          </cell>
          <cell r="D5">
            <v>1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736.52538461538381</v>
          </cell>
        </row>
        <row r="6">
          <cell r="A6" t="str">
            <v>Técnicos Especiales</v>
          </cell>
          <cell r="B6" t="str">
            <v>M. O.1001-4 [OP1] Operario primera categoría (OP1)</v>
          </cell>
          <cell r="C6" t="str">
            <v>Día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1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1364.6215384615386</v>
          </cell>
        </row>
        <row r="7">
          <cell r="A7" t="str">
            <v>Técnicos Especiales</v>
          </cell>
          <cell r="B7" t="str">
            <v>M. O.1001-5 [OP2] Operario Segunda categoría (OP2)</v>
          </cell>
          <cell r="C7" t="str">
            <v>Día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1090.9038461538469</v>
          </cell>
        </row>
        <row r="8">
          <cell r="A8" t="str">
            <v>Técnicos Especiales</v>
          </cell>
          <cell r="B8" t="str">
            <v>M. O.1001-6 [OP3] Operario tercera categoría - Terminador (OP3)</v>
          </cell>
          <cell r="C8" t="str">
            <v>Día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  <cell r="N8">
            <v>956.02846153846122</v>
          </cell>
        </row>
        <row r="9">
          <cell r="A9" t="str">
            <v>Técnicos Especiales</v>
          </cell>
          <cell r="B9" t="str">
            <v>M. O.1001-7 [TC] Técnico calificado (TC)</v>
          </cell>
          <cell r="C9" t="str">
            <v>Día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626.77384615384688</v>
          </cell>
        </row>
        <row r="10">
          <cell r="A10" t="str">
            <v>Técnicos Especiales</v>
          </cell>
          <cell r="B10" t="str">
            <v>M. O.1001-8 [TNC] Técnico no calificado o PEÓN (TNC)</v>
          </cell>
          <cell r="C10" t="str">
            <v>Día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</v>
          </cell>
          <cell r="M10">
            <v>0</v>
          </cell>
          <cell r="N10">
            <v>572.55923076923068</v>
          </cell>
        </row>
        <row r="11">
          <cell r="A11" t="str">
            <v>Técnicos Especiales</v>
          </cell>
          <cell r="B11" t="str">
            <v>M. O.1001-P [TPG] Topógrafo (TPG)</v>
          </cell>
          <cell r="C11" t="str">
            <v>Día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2729.2430769230773</v>
          </cell>
        </row>
        <row r="12">
          <cell r="A12" t="str">
            <v>Albañilería</v>
          </cell>
          <cell r="B12" t="str">
            <v xml:space="preserve">COLOCACIÓN DE BLOQUES  </v>
          </cell>
        </row>
        <row r="13">
          <cell r="A13" t="str">
            <v>Albañilería</v>
          </cell>
          <cell r="B13" t="str">
            <v xml:space="preserve">M. O.1002-1 [1] Bloque de 4x8x16 pulgs  </v>
          </cell>
          <cell r="C13" t="str">
            <v>Ud</v>
          </cell>
          <cell r="D13">
            <v>125</v>
          </cell>
          <cell r="E13">
            <v>0</v>
          </cell>
          <cell r="F13">
            <v>0</v>
          </cell>
          <cell r="G13">
            <v>1</v>
          </cell>
          <cell r="H13">
            <v>0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19.633624615384623</v>
          </cell>
        </row>
        <row r="14">
          <cell r="A14" t="str">
            <v>Albañilería</v>
          </cell>
          <cell r="B14" t="str">
            <v xml:space="preserve">M. O.1002-2 [2] Bloque de 6x8x16 pulgs.  </v>
          </cell>
          <cell r="C14" t="str">
            <v>Ud</v>
          </cell>
          <cell r="D14">
            <v>150</v>
          </cell>
          <cell r="E14">
            <v>0</v>
          </cell>
          <cell r="F14">
            <v>0</v>
          </cell>
          <cell r="G14">
            <v>1</v>
          </cell>
          <cell r="H14">
            <v>0</v>
          </cell>
          <cell r="I14">
            <v>1</v>
          </cell>
          <cell r="J14">
            <v>0</v>
          </cell>
          <cell r="K14">
            <v>1</v>
          </cell>
          <cell r="L14">
            <v>0</v>
          </cell>
          <cell r="M14">
            <v>0</v>
          </cell>
          <cell r="N14">
            <v>16.36135384615385</v>
          </cell>
        </row>
        <row r="15">
          <cell r="A15" t="str">
            <v>Albañilería</v>
          </cell>
          <cell r="B15" t="str">
            <v xml:space="preserve">M. O.1002-3 [3] Bloque de 6x8x18 pulgs.   </v>
          </cell>
          <cell r="C15" t="str">
            <v>Ud</v>
          </cell>
          <cell r="D15">
            <v>135</v>
          </cell>
          <cell r="E15">
            <v>0</v>
          </cell>
          <cell r="F15">
            <v>0</v>
          </cell>
          <cell r="G15">
            <v>1</v>
          </cell>
          <cell r="H15">
            <v>0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18.179282051282058</v>
          </cell>
        </row>
        <row r="16">
          <cell r="A16" t="str">
            <v>Albañilería</v>
          </cell>
          <cell r="B16" t="str">
            <v xml:space="preserve">M. O.1002-4 [4] Bloque de 8x8x16 pulgs.  </v>
          </cell>
          <cell r="C16" t="str">
            <v>Ud</v>
          </cell>
          <cell r="D16">
            <v>135</v>
          </cell>
          <cell r="E16">
            <v>0</v>
          </cell>
          <cell r="F16">
            <v>0</v>
          </cell>
          <cell r="G16">
            <v>1</v>
          </cell>
          <cell r="H16">
            <v>0</v>
          </cell>
          <cell r="I16">
            <v>1</v>
          </cell>
          <cell r="J16">
            <v>0</v>
          </cell>
          <cell r="K16">
            <v>1</v>
          </cell>
          <cell r="L16">
            <v>0</v>
          </cell>
          <cell r="M16">
            <v>0</v>
          </cell>
          <cell r="N16">
            <v>18.179282051282058</v>
          </cell>
        </row>
        <row r="17">
          <cell r="A17" t="str">
            <v>Albañilería</v>
          </cell>
          <cell r="B17" t="str">
            <v xml:space="preserve">M. O.1002-5 [5] Bloque de 12x8x16 pulgs.  </v>
          </cell>
          <cell r="C17" t="str">
            <v>Ud</v>
          </cell>
          <cell r="D17">
            <v>90</v>
          </cell>
          <cell r="E17">
            <v>0</v>
          </cell>
          <cell r="F17">
            <v>0</v>
          </cell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1</v>
          </cell>
          <cell r="L17">
            <v>1</v>
          </cell>
          <cell r="M17">
            <v>0</v>
          </cell>
          <cell r="N17">
            <v>33.630692307692314</v>
          </cell>
        </row>
        <row r="18">
          <cell r="A18" t="str">
            <v>Albañilería</v>
          </cell>
          <cell r="B18" t="str">
            <v xml:space="preserve">M. O.1002-6 [6] Bloque ornamental de 5x25x20 pulgs. </v>
          </cell>
          <cell r="C18" t="str">
            <v>Ud</v>
          </cell>
          <cell r="D18">
            <v>75</v>
          </cell>
          <cell r="E18">
            <v>0</v>
          </cell>
          <cell r="F18">
            <v>0</v>
          </cell>
          <cell r="G18">
            <v>1</v>
          </cell>
          <cell r="H18">
            <v>1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28.015292307692302</v>
          </cell>
        </row>
        <row r="19">
          <cell r="A19" t="str">
            <v>Albañilería</v>
          </cell>
          <cell r="B19" t="str">
            <v xml:space="preserve">M. O.1002-7 [7] Bloque irregular  </v>
          </cell>
          <cell r="C19" t="str">
            <v>Ud</v>
          </cell>
          <cell r="D19">
            <v>57</v>
          </cell>
          <cell r="E19">
            <v>0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36.862226720647762</v>
          </cell>
        </row>
        <row r="20">
          <cell r="A20" t="str">
            <v>Albañilería</v>
          </cell>
          <cell r="B20" t="str">
            <v>M. O.1002-8 [8] Bloque calado</v>
          </cell>
          <cell r="C20" t="str">
            <v>Ud</v>
          </cell>
          <cell r="D20">
            <v>55</v>
          </cell>
          <cell r="E20">
            <v>0</v>
          </cell>
          <cell r="F20">
            <v>0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36.207188811188828</v>
          </cell>
        </row>
        <row r="21">
          <cell r="A21" t="str">
            <v>Albañilería</v>
          </cell>
          <cell r="B21" t="str">
            <v>M. O.1002-9 [9] Block ornamental de barro o cemento.</v>
          </cell>
          <cell r="C21" t="str">
            <v>Ud</v>
          </cell>
          <cell r="D21">
            <v>55</v>
          </cell>
          <cell r="E21">
            <v>0</v>
          </cell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36.207188811188828</v>
          </cell>
        </row>
        <row r="22">
          <cell r="A22" t="str">
            <v>Albañilería</v>
          </cell>
          <cell r="B22" t="str">
            <v>M. O.1002-10 [10] Por violinar juntas de blocks horizontales y verticales una cara, con una regla adicional c/u.</v>
          </cell>
          <cell r="C22" t="str">
            <v>Ud</v>
          </cell>
          <cell r="D22">
            <v>785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1</v>
          </cell>
          <cell r="L22">
            <v>0</v>
          </cell>
          <cell r="M22">
            <v>0</v>
          </cell>
          <cell r="N22">
            <v>2.1881244487996097</v>
          </cell>
        </row>
        <row r="23">
          <cell r="A23" t="str">
            <v>Albañilería</v>
          </cell>
          <cell r="B23" t="str">
            <v>M. O.1002-11 [11] Llenado de huecos de bloques, bastones a 0.80 M</v>
          </cell>
          <cell r="C23" t="str">
            <v>Ud</v>
          </cell>
          <cell r="D23">
            <v>1175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1.461853355155484</v>
          </cell>
        </row>
        <row r="24">
          <cell r="A24" t="str">
            <v>Albañilería</v>
          </cell>
          <cell r="B24" t="str">
            <v>M. O.1002-12 [12] Llenado de huecos de bloques, bastones a 0.60 M</v>
          </cell>
          <cell r="C24" t="str">
            <v>Ud</v>
          </cell>
          <cell r="D24">
            <v>785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2.1881244487996097</v>
          </cell>
        </row>
        <row r="25">
          <cell r="A25" t="str">
            <v>Albañilería</v>
          </cell>
          <cell r="B25" t="str">
            <v>M. O.1002-13 [13] Llenado de huecos de bloques, bastones a 0.40 M.</v>
          </cell>
          <cell r="C25" t="str">
            <v>Ud</v>
          </cell>
          <cell r="D25">
            <v>585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  <cell r="M25">
            <v>0</v>
          </cell>
          <cell r="N25">
            <v>2.936201183431955</v>
          </cell>
        </row>
        <row r="26">
          <cell r="A26" t="str">
            <v>Albañilería</v>
          </cell>
          <cell r="B26" t="str">
            <v>M. O.1002-14 [14] Llenado de huecos de bloques, Bastones a 0.20 M</v>
          </cell>
          <cell r="C26" t="str">
            <v>Ud</v>
          </cell>
          <cell r="D26">
            <v>315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5.4529450549450589</v>
          </cell>
        </row>
        <row r="27">
          <cell r="A27" t="str">
            <v>Albañilería</v>
          </cell>
          <cell r="B27" t="str">
            <v>M. O.1002-15 [15] Corte y amarre de varillas en bloques, Bastones a 0.80 M.</v>
          </cell>
          <cell r="C27" t="str">
            <v>Ud</v>
          </cell>
          <cell r="D27">
            <v>2350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1</v>
          </cell>
          <cell r="L27">
            <v>0</v>
          </cell>
          <cell r="M27">
            <v>0</v>
          </cell>
          <cell r="N27">
            <v>0.73092667757774199</v>
          </cell>
        </row>
        <row r="28">
          <cell r="A28" t="str">
            <v>Albañilería</v>
          </cell>
          <cell r="B28" t="str">
            <v>M. O.1002-16 [16] Corte y amarre de varillas en bloques, bastones a 0.60 M.</v>
          </cell>
          <cell r="C28" t="str">
            <v>Ud</v>
          </cell>
          <cell r="D28">
            <v>1565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1</v>
          </cell>
          <cell r="L28">
            <v>0</v>
          </cell>
          <cell r="M28">
            <v>0</v>
          </cell>
          <cell r="N28">
            <v>1.0975576308675359</v>
          </cell>
        </row>
        <row r="29">
          <cell r="A29" t="str">
            <v>Albañilería</v>
          </cell>
          <cell r="B29" t="str">
            <v>M. O.1002-17 [17] Corte y amarre de varillas en bloques, bastones a 0.40 M.</v>
          </cell>
          <cell r="C29" t="str">
            <v>Ud</v>
          </cell>
          <cell r="D29">
            <v>1175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1</v>
          </cell>
          <cell r="L29">
            <v>0</v>
          </cell>
          <cell r="M29">
            <v>0</v>
          </cell>
          <cell r="N29">
            <v>1.461853355155484</v>
          </cell>
        </row>
        <row r="30">
          <cell r="A30" t="str">
            <v>Albañilería</v>
          </cell>
          <cell r="B30" t="str">
            <v>M. O.1002-18 [18] Corte y amarre de varillas en bloques, Bastones a 0.20 M.</v>
          </cell>
          <cell r="C30" t="str">
            <v>Ud</v>
          </cell>
          <cell r="D30">
            <v>785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</v>
          </cell>
          <cell r="J30">
            <v>0</v>
          </cell>
          <cell r="K30">
            <v>1</v>
          </cell>
          <cell r="L30">
            <v>0</v>
          </cell>
          <cell r="M30">
            <v>0</v>
          </cell>
          <cell r="N30">
            <v>2.1881244487996097</v>
          </cell>
        </row>
        <row r="31">
          <cell r="A31" t="str">
            <v>Albañilería</v>
          </cell>
          <cell r="B31" t="str">
            <v xml:space="preserve">PAÑETE Y TERMINACIÓN DE PAREDES Y PLAFONES  </v>
          </cell>
          <cell r="N31" t="str">
            <v>P. A.</v>
          </cell>
        </row>
        <row r="32">
          <cell r="A32" t="str">
            <v>Albañilería</v>
          </cell>
          <cell r="B32" t="str">
            <v>M. O.1003-1 [11] Fraguache con escoba .</v>
          </cell>
          <cell r="C32" t="str">
            <v>m²</v>
          </cell>
          <cell r="D32">
            <v>69</v>
          </cell>
          <cell r="E32">
            <v>0</v>
          </cell>
          <cell r="F32">
            <v>0</v>
          </cell>
          <cell r="G32">
            <v>1</v>
          </cell>
          <cell r="H32">
            <v>0</v>
          </cell>
          <cell r="I32">
            <v>0</v>
          </cell>
          <cell r="J32">
            <v>0</v>
          </cell>
          <cell r="K32">
            <v>1</v>
          </cell>
          <cell r="L32">
            <v>0</v>
          </cell>
          <cell r="M32">
            <v>0</v>
          </cell>
          <cell r="N32">
            <v>19.757959866220734</v>
          </cell>
        </row>
        <row r="33">
          <cell r="A33" t="str">
            <v>Albañilería</v>
          </cell>
          <cell r="B33" t="str">
            <v>M. O.1003-2 [12] Careteo con llana.</v>
          </cell>
          <cell r="C33" t="str">
            <v>m²</v>
          </cell>
          <cell r="D33">
            <v>55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1</v>
          </cell>
          <cell r="L33">
            <v>0</v>
          </cell>
          <cell r="M33">
            <v>0</v>
          </cell>
          <cell r="N33">
            <v>31.23050349650352</v>
          </cell>
        </row>
        <row r="34">
          <cell r="A34" t="str">
            <v>Albañilería</v>
          </cell>
          <cell r="B34" t="str">
            <v>M. O.1003-3 [13] Resane con goma</v>
          </cell>
          <cell r="C34" t="str">
            <v>m²</v>
          </cell>
          <cell r="D34">
            <v>52</v>
          </cell>
          <cell r="E34">
            <v>0</v>
          </cell>
          <cell r="F34">
            <v>0</v>
          </cell>
          <cell r="G34">
            <v>1</v>
          </cell>
          <cell r="H34">
            <v>0</v>
          </cell>
          <cell r="I34">
            <v>1</v>
          </cell>
          <cell r="J34">
            <v>0</v>
          </cell>
          <cell r="K34">
            <v>1</v>
          </cell>
          <cell r="L34">
            <v>0</v>
          </cell>
          <cell r="M34">
            <v>0</v>
          </cell>
          <cell r="N34">
            <v>47.196213017751496</v>
          </cell>
        </row>
        <row r="35">
          <cell r="A35" t="str">
            <v>Albañilería</v>
          </cell>
          <cell r="B35" t="str">
            <v xml:space="preserve">M. O.1003-4 [14] Resane frotado. </v>
          </cell>
          <cell r="C35" t="str">
            <v>m²</v>
          </cell>
          <cell r="D35">
            <v>58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</v>
          </cell>
          <cell r="J35">
            <v>0</v>
          </cell>
          <cell r="K35">
            <v>1</v>
          </cell>
          <cell r="L35">
            <v>0</v>
          </cell>
          <cell r="M35">
            <v>0</v>
          </cell>
          <cell r="N35">
            <v>29.615132625994718</v>
          </cell>
        </row>
        <row r="36">
          <cell r="A36" t="str">
            <v>Albañilería</v>
          </cell>
          <cell r="B36" t="str">
            <v>M. O.1003-5 [15] Repello maestreado en paredes.</v>
          </cell>
          <cell r="C36" t="str">
            <v>m²</v>
          </cell>
          <cell r="D36">
            <v>22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</v>
          </cell>
          <cell r="J36">
            <v>0</v>
          </cell>
          <cell r="K36">
            <v>1</v>
          </cell>
          <cell r="L36">
            <v>0</v>
          </cell>
          <cell r="M36">
            <v>0</v>
          </cell>
          <cell r="N36">
            <v>78.076258741258798</v>
          </cell>
        </row>
        <row r="37">
          <cell r="A37" t="str">
            <v>Albañilería</v>
          </cell>
          <cell r="B37" t="str">
            <v xml:space="preserve">M. O.1003-6 [16] Repello maestreado en techo de 2cms., mínimo espesor. </v>
          </cell>
          <cell r="C37" t="str">
            <v>m²</v>
          </cell>
          <cell r="D37">
            <v>16</v>
          </cell>
          <cell r="E37">
            <v>0</v>
          </cell>
          <cell r="F37">
            <v>0</v>
          </cell>
          <cell r="G37">
            <v>1</v>
          </cell>
          <cell r="H37">
            <v>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131.32168269230766</v>
          </cell>
        </row>
        <row r="38">
          <cell r="A38" t="str">
            <v>Albañilería</v>
          </cell>
          <cell r="B38" t="str">
            <v xml:space="preserve">M. O.1003-7 [17] Repello sin maestrear. </v>
          </cell>
          <cell r="C38" t="str">
            <v>m²</v>
          </cell>
          <cell r="D38">
            <v>46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</v>
          </cell>
          <cell r="J38">
            <v>0</v>
          </cell>
          <cell r="K38">
            <v>1</v>
          </cell>
          <cell r="L38">
            <v>0</v>
          </cell>
          <cell r="M38">
            <v>0</v>
          </cell>
          <cell r="N38">
            <v>37.340819397993343</v>
          </cell>
        </row>
        <row r="39">
          <cell r="A39" t="str">
            <v>Albañilería</v>
          </cell>
          <cell r="B39" t="str">
            <v>M. O.1003-8 [18] Pañete rateado horizontal y vertical punta llana.</v>
          </cell>
          <cell r="C39" t="str">
            <v>m²</v>
          </cell>
          <cell r="D39">
            <v>42</v>
          </cell>
          <cell r="E39">
            <v>0</v>
          </cell>
          <cell r="F39">
            <v>0</v>
          </cell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1</v>
          </cell>
          <cell r="L39">
            <v>0</v>
          </cell>
          <cell r="M39">
            <v>0</v>
          </cell>
          <cell r="N39">
            <v>58.433406593406616</v>
          </cell>
        </row>
        <row r="40">
          <cell r="A40" t="str">
            <v>Albañilería</v>
          </cell>
          <cell r="B40" t="str">
            <v xml:space="preserve">M. O.1003-9 [19] Pañete en ladrillos. </v>
          </cell>
          <cell r="C40" t="str">
            <v>m²</v>
          </cell>
          <cell r="N40" t="str">
            <v>P. A.</v>
          </cell>
        </row>
        <row r="41">
          <cell r="A41" t="str">
            <v>Albañilería</v>
          </cell>
          <cell r="B41" t="str">
            <v xml:space="preserve">M. O.1003-10 [20] Pañete en interior, en paredes maestreado y a plomo. </v>
          </cell>
          <cell r="C41" t="str">
            <v>m²</v>
          </cell>
          <cell r="D41">
            <v>28</v>
          </cell>
          <cell r="E41">
            <v>0</v>
          </cell>
          <cell r="F41">
            <v>0</v>
          </cell>
          <cell r="G41">
            <v>1</v>
          </cell>
          <cell r="H41">
            <v>1</v>
          </cell>
          <cell r="I41">
            <v>0</v>
          </cell>
          <cell r="J41">
            <v>1</v>
          </cell>
          <cell r="K41">
            <v>1</v>
          </cell>
          <cell r="L41">
            <v>0</v>
          </cell>
          <cell r="M41">
            <v>0</v>
          </cell>
          <cell r="N41">
            <v>131.56961538461539</v>
          </cell>
        </row>
        <row r="42">
          <cell r="A42" t="str">
            <v>Albañilería</v>
          </cell>
          <cell r="B42" t="str">
            <v>M. O.1003-11 [21] Pañete en exterior, maestreado y a plomo.</v>
          </cell>
          <cell r="C42" t="str">
            <v>m²</v>
          </cell>
          <cell r="D42">
            <v>22</v>
          </cell>
          <cell r="E42">
            <v>0</v>
          </cell>
          <cell r="F42">
            <v>0</v>
          </cell>
          <cell r="G42">
            <v>1</v>
          </cell>
          <cell r="H42">
            <v>1</v>
          </cell>
          <cell r="I42">
            <v>0</v>
          </cell>
          <cell r="J42">
            <v>1</v>
          </cell>
          <cell r="K42">
            <v>1</v>
          </cell>
          <cell r="L42">
            <v>0</v>
          </cell>
          <cell r="M42">
            <v>0</v>
          </cell>
          <cell r="N42">
            <v>167.45223776223776</v>
          </cell>
        </row>
        <row r="43">
          <cell r="A43" t="str">
            <v>Albañilería</v>
          </cell>
          <cell r="B43" t="str">
            <v>M. O.1003-12 [22] Pañete en techo y vigas.</v>
          </cell>
          <cell r="C43" t="str">
            <v>m²</v>
          </cell>
          <cell r="D43">
            <v>20</v>
          </cell>
          <cell r="E43">
            <v>0</v>
          </cell>
          <cell r="F43">
            <v>0</v>
          </cell>
          <cell r="G43">
            <v>1</v>
          </cell>
          <cell r="H43">
            <v>1</v>
          </cell>
          <cell r="I43">
            <v>0</v>
          </cell>
          <cell r="J43">
            <v>1</v>
          </cell>
          <cell r="K43">
            <v>1</v>
          </cell>
          <cell r="L43">
            <v>0</v>
          </cell>
          <cell r="M43">
            <v>0</v>
          </cell>
          <cell r="N43">
            <v>184.19746153846154</v>
          </cell>
        </row>
        <row r="44">
          <cell r="A44" t="str">
            <v>Albañilería</v>
          </cell>
          <cell r="B44" t="str">
            <v>M. O.1003-13 [23] Pañete en columna aisladas desde 0.20 en adelante.</v>
          </cell>
          <cell r="C44" t="str">
            <v>m²</v>
          </cell>
          <cell r="D44">
            <v>15</v>
          </cell>
          <cell r="E44">
            <v>0</v>
          </cell>
          <cell r="F44">
            <v>0</v>
          </cell>
          <cell r="G44">
            <v>1</v>
          </cell>
          <cell r="H44">
            <v>1</v>
          </cell>
          <cell r="I44">
            <v>0</v>
          </cell>
          <cell r="J44">
            <v>1</v>
          </cell>
          <cell r="K44">
            <v>1</v>
          </cell>
          <cell r="L44">
            <v>0</v>
          </cell>
          <cell r="M44">
            <v>0</v>
          </cell>
          <cell r="N44">
            <v>245.59661538461538</v>
          </cell>
        </row>
        <row r="45">
          <cell r="A45" t="str">
            <v>Albañilería</v>
          </cell>
          <cell r="B45" t="str">
            <v xml:space="preserve">M. O.1003-14 [24] Pañete en techo, maestreado a nivel 2cms mínimo . </v>
          </cell>
          <cell r="C45" t="str">
            <v>m²</v>
          </cell>
          <cell r="D45">
            <v>14.5</v>
          </cell>
          <cell r="E45">
            <v>0</v>
          </cell>
          <cell r="F45">
            <v>0</v>
          </cell>
          <cell r="G45">
            <v>1</v>
          </cell>
          <cell r="H45">
            <v>1</v>
          </cell>
          <cell r="I45">
            <v>0</v>
          </cell>
          <cell r="J45">
            <v>0</v>
          </cell>
          <cell r="K45">
            <v>1</v>
          </cell>
          <cell r="L45">
            <v>0</v>
          </cell>
          <cell r="M45">
            <v>0</v>
          </cell>
          <cell r="N45">
            <v>188.13246684350136</v>
          </cell>
        </row>
        <row r="46">
          <cell r="A46" t="str">
            <v>Albañilería</v>
          </cell>
          <cell r="B46" t="str">
            <v xml:space="preserve">M. O.1003-15 [25] Pañete pulido a color. </v>
          </cell>
          <cell r="C46" t="str">
            <v>m²</v>
          </cell>
          <cell r="D46">
            <v>17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0</v>
          </cell>
          <cell r="J46">
            <v>0</v>
          </cell>
          <cell r="K46">
            <v>1</v>
          </cell>
          <cell r="L46">
            <v>0</v>
          </cell>
          <cell r="M46">
            <v>0</v>
          </cell>
          <cell r="N46">
            <v>160.46592760180997</v>
          </cell>
        </row>
        <row r="47">
          <cell r="A47" t="str">
            <v>Albañilería</v>
          </cell>
          <cell r="B47" t="str">
            <v>M. O.1003-16 [26] Pañete pulido sin color.</v>
          </cell>
          <cell r="C47" t="str">
            <v>m²</v>
          </cell>
          <cell r="D47">
            <v>19</v>
          </cell>
          <cell r="E47">
            <v>0</v>
          </cell>
          <cell r="F47">
            <v>0</v>
          </cell>
          <cell r="G47">
            <v>1</v>
          </cell>
          <cell r="H47">
            <v>1</v>
          </cell>
          <cell r="I47">
            <v>0</v>
          </cell>
          <cell r="J47">
            <v>0</v>
          </cell>
          <cell r="K47">
            <v>1</v>
          </cell>
          <cell r="L47">
            <v>0</v>
          </cell>
          <cell r="M47">
            <v>0</v>
          </cell>
          <cell r="N47">
            <v>143.57477732793524</v>
          </cell>
        </row>
        <row r="48">
          <cell r="A48" t="str">
            <v>Albañilería</v>
          </cell>
          <cell r="B48" t="str">
            <v xml:space="preserve">M. O.1003-17 [27] Pañete rasgado. </v>
          </cell>
          <cell r="C48" t="str">
            <v>m²</v>
          </cell>
          <cell r="D48">
            <v>12</v>
          </cell>
          <cell r="E48">
            <v>0</v>
          </cell>
          <cell r="F48">
            <v>0</v>
          </cell>
          <cell r="G48">
            <v>1</v>
          </cell>
          <cell r="H48">
            <v>1</v>
          </cell>
          <cell r="I48">
            <v>0</v>
          </cell>
          <cell r="J48">
            <v>0</v>
          </cell>
          <cell r="K48">
            <v>1</v>
          </cell>
          <cell r="L48">
            <v>0</v>
          </cell>
          <cell r="M48">
            <v>0</v>
          </cell>
          <cell r="N48">
            <v>227.32673076923081</v>
          </cell>
        </row>
        <row r="49">
          <cell r="A49" t="str">
            <v>Albañilería</v>
          </cell>
          <cell r="B49" t="str">
            <v xml:space="preserve">M. O.1003-18 [28] Pañete en HI – Rib. 3 capas. </v>
          </cell>
          <cell r="C49" t="str">
            <v>m²</v>
          </cell>
          <cell r="D49">
            <v>10</v>
          </cell>
          <cell r="E49">
            <v>0</v>
          </cell>
          <cell r="F49">
            <v>0</v>
          </cell>
          <cell r="G49">
            <v>1</v>
          </cell>
          <cell r="H49">
            <v>1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272.79207692307693</v>
          </cell>
        </row>
        <row r="50">
          <cell r="A50" t="str">
            <v>Albañilería</v>
          </cell>
          <cell r="B50" t="str">
            <v xml:space="preserve">M. O.1003-19 [29] Natilla. </v>
          </cell>
          <cell r="C50" t="str">
            <v>m²</v>
          </cell>
          <cell r="D50">
            <v>26</v>
          </cell>
          <cell r="E50">
            <v>0</v>
          </cell>
          <cell r="F50">
            <v>0</v>
          </cell>
          <cell r="G50">
            <v>0</v>
          </cell>
          <cell r="H50">
            <v>1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  <cell r="M50">
            <v>0</v>
          </cell>
          <cell r="N50">
            <v>76.592130177514818</v>
          </cell>
        </row>
        <row r="51">
          <cell r="A51" t="str">
            <v>Albañilería</v>
          </cell>
          <cell r="B51" t="str">
            <v xml:space="preserve">M. O.1003-20 [30] Marmolina con piedras. </v>
          </cell>
          <cell r="C51" t="str">
            <v>m²</v>
          </cell>
          <cell r="D51">
            <v>8</v>
          </cell>
          <cell r="E51">
            <v>0</v>
          </cell>
          <cell r="F51">
            <v>0</v>
          </cell>
          <cell r="G51">
            <v>1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  <cell r="M51">
            <v>0</v>
          </cell>
          <cell r="N51">
            <v>340.9900961538462</v>
          </cell>
        </row>
        <row r="52">
          <cell r="A52" t="str">
            <v>Albañilería</v>
          </cell>
          <cell r="B52" t="str">
            <v>M. O.1003-21 [31] Marmolina frotada.</v>
          </cell>
          <cell r="C52" t="str">
            <v>m²</v>
          </cell>
          <cell r="D52">
            <v>10</v>
          </cell>
          <cell r="E52">
            <v>0</v>
          </cell>
          <cell r="F52">
            <v>0</v>
          </cell>
          <cell r="G52">
            <v>1</v>
          </cell>
          <cell r="H52">
            <v>1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0</v>
          </cell>
          <cell r="N52">
            <v>272.79207692307693</v>
          </cell>
        </row>
        <row r="53">
          <cell r="A53" t="str">
            <v>Albañilería</v>
          </cell>
          <cell r="B53" t="str">
            <v>M. O.1003-22 [32] Perrilla .</v>
          </cell>
          <cell r="C53" t="str">
            <v>m²</v>
          </cell>
          <cell r="D53">
            <v>10</v>
          </cell>
          <cell r="E53">
            <v>0</v>
          </cell>
          <cell r="F53">
            <v>0</v>
          </cell>
          <cell r="G53">
            <v>1</v>
          </cell>
          <cell r="H53">
            <v>1</v>
          </cell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272.79207692307693</v>
          </cell>
        </row>
        <row r="54">
          <cell r="A54" t="str">
            <v>Albañilería</v>
          </cell>
          <cell r="B54" t="str">
            <v>M. O.1003-23 [33] Terminación de ½ pto. Arcos hasta 40cms. De ancho incluyendo 2 caras, fondo y cantos</v>
          </cell>
          <cell r="C54" t="str">
            <v>ml</v>
          </cell>
          <cell r="D54">
            <v>3</v>
          </cell>
          <cell r="E54">
            <v>0</v>
          </cell>
          <cell r="F54">
            <v>0</v>
          </cell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</v>
          </cell>
          <cell r="L54">
            <v>0</v>
          </cell>
          <cell r="M54">
            <v>0</v>
          </cell>
          <cell r="N54">
            <v>909.30692307692323</v>
          </cell>
        </row>
        <row r="55">
          <cell r="A55" t="str">
            <v>Albañilería</v>
          </cell>
          <cell r="B55" t="str">
            <v xml:space="preserve">M. O.1003-24 [34] Cantos en vigas, columnas, antepechos y mochetas </v>
          </cell>
          <cell r="C55" t="str">
            <v>ml</v>
          </cell>
          <cell r="D55">
            <v>30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1</v>
          </cell>
          <cell r="L55">
            <v>0</v>
          </cell>
          <cell r="M55">
            <v>0</v>
          </cell>
          <cell r="N55">
            <v>57.255923076923118</v>
          </cell>
        </row>
        <row r="56">
          <cell r="A56" t="str">
            <v>Albañilería</v>
          </cell>
          <cell r="B56" t="str">
            <v xml:space="preserve">M. O.1003-25 [35] Estrías. </v>
          </cell>
          <cell r="C56" t="str">
            <v>ml</v>
          </cell>
          <cell r="D56">
            <v>16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</v>
          </cell>
          <cell r="J56">
            <v>0</v>
          </cell>
          <cell r="K56">
            <v>1</v>
          </cell>
          <cell r="L56">
            <v>0</v>
          </cell>
          <cell r="M56">
            <v>0</v>
          </cell>
          <cell r="N56">
            <v>107.35485576923085</v>
          </cell>
        </row>
        <row r="57">
          <cell r="A57" t="str">
            <v>Albañilería</v>
          </cell>
          <cell r="B57" t="str">
            <v>M. O.1003-26 [36] Goteros colgantes.</v>
          </cell>
          <cell r="C57" t="str">
            <v>ml</v>
          </cell>
          <cell r="D57">
            <v>13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1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132.12905325443796</v>
          </cell>
        </row>
        <row r="58">
          <cell r="A58" t="str">
            <v>Albañilería</v>
          </cell>
          <cell r="B58" t="str">
            <v xml:space="preserve">M. O.1003-27 [37] Goteros en ranura. </v>
          </cell>
          <cell r="C58" t="str">
            <v>ml</v>
          </cell>
          <cell r="D58">
            <v>15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0</v>
          </cell>
          <cell r="K58">
            <v>1</v>
          </cell>
          <cell r="L58">
            <v>0</v>
          </cell>
          <cell r="M58">
            <v>0</v>
          </cell>
          <cell r="N58">
            <v>114.51184615384624</v>
          </cell>
        </row>
        <row r="59">
          <cell r="A59" t="str">
            <v>Albañilería</v>
          </cell>
          <cell r="B59" t="str">
            <v>M. O.1003-28 [38] Capitel de 20 a 30 cms.</v>
          </cell>
          <cell r="C59" t="str">
            <v>ml</v>
          </cell>
          <cell r="D59" t="str">
            <v>P. A.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0</v>
          </cell>
          <cell r="K59">
            <v>1</v>
          </cell>
          <cell r="L59">
            <v>0</v>
          </cell>
          <cell r="M59">
            <v>0</v>
          </cell>
          <cell r="N59" t="str">
            <v>P. A.</v>
          </cell>
        </row>
        <row r="60">
          <cell r="A60" t="str">
            <v>Albañilería</v>
          </cell>
          <cell r="B60" t="str">
            <v>M. O.1003-29 [39] Cornisas hasta 12cms. En cemento.</v>
          </cell>
          <cell r="C60" t="str">
            <v>ml</v>
          </cell>
          <cell r="D60">
            <v>9</v>
          </cell>
          <cell r="E60">
            <v>0</v>
          </cell>
          <cell r="F60">
            <v>0</v>
          </cell>
          <cell r="G60">
            <v>1</v>
          </cell>
          <cell r="H60">
            <v>1</v>
          </cell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303.1023076923077</v>
          </cell>
        </row>
        <row r="61">
          <cell r="A61" t="str">
            <v>Albañilería</v>
          </cell>
          <cell r="B61" t="str">
            <v>M. O.1003-30 [40] Rústico con escoba,  plana o llana sin incluir repello.</v>
          </cell>
          <cell r="C61" t="str">
            <v>m²</v>
          </cell>
          <cell r="D61">
            <v>20</v>
          </cell>
          <cell r="E61">
            <v>0</v>
          </cell>
          <cell r="F61">
            <v>0</v>
          </cell>
          <cell r="G61">
            <v>0</v>
          </cell>
          <cell r="H61">
            <v>1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0</v>
          </cell>
          <cell r="N61">
            <v>99.569769230769268</v>
          </cell>
        </row>
        <row r="62">
          <cell r="A62" t="str">
            <v>Albañilería</v>
          </cell>
          <cell r="B62" t="str">
            <v xml:space="preserve">M. O.1003-31 [41] Lágrimas en cemento </v>
          </cell>
          <cell r="C62" t="str">
            <v>m²</v>
          </cell>
          <cell r="D62">
            <v>8</v>
          </cell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0</v>
          </cell>
          <cell r="J62">
            <v>0</v>
          </cell>
          <cell r="K62">
            <v>1</v>
          </cell>
          <cell r="L62">
            <v>0</v>
          </cell>
          <cell r="M62">
            <v>0</v>
          </cell>
          <cell r="N62">
            <v>248.92442307692318</v>
          </cell>
        </row>
        <row r="63">
          <cell r="A63" t="str">
            <v>Albañilería</v>
          </cell>
          <cell r="B63" t="str">
            <v>M. O.1003-32 [42] Vuelo aislado de 0.80 mts. hasta 2 m.l.</v>
          </cell>
          <cell r="C63" t="str">
            <v>ml</v>
          </cell>
          <cell r="D63">
            <v>7.1</v>
          </cell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0</v>
          </cell>
          <cell r="J63">
            <v>0</v>
          </cell>
          <cell r="K63">
            <v>1</v>
          </cell>
          <cell r="L63">
            <v>0</v>
          </cell>
          <cell r="M63">
            <v>0</v>
          </cell>
          <cell r="N63">
            <v>280.47822318526556</v>
          </cell>
        </row>
        <row r="64">
          <cell r="A64" t="str">
            <v>Albañilería</v>
          </cell>
          <cell r="B64" t="str">
            <v xml:space="preserve">M. O.1003-33 [43] Bajo relieve incluyendo cantos. </v>
          </cell>
          <cell r="C64" t="str">
            <v>ml</v>
          </cell>
          <cell r="D64">
            <v>7.5</v>
          </cell>
          <cell r="E64">
            <v>0</v>
          </cell>
          <cell r="F64">
            <v>0</v>
          </cell>
          <cell r="G64">
            <v>0</v>
          </cell>
          <cell r="H64">
            <v>1</v>
          </cell>
          <cell r="I64">
            <v>0</v>
          </cell>
          <cell r="J64">
            <v>0</v>
          </cell>
          <cell r="K64">
            <v>1</v>
          </cell>
          <cell r="L64">
            <v>0</v>
          </cell>
          <cell r="M64">
            <v>0</v>
          </cell>
          <cell r="N64">
            <v>265.51938461538469</v>
          </cell>
        </row>
        <row r="65">
          <cell r="A65" t="str">
            <v>Albañilería</v>
          </cell>
          <cell r="B65" t="str">
            <v>M. O.1003-34 [44] Rústico en decoraciones</v>
          </cell>
          <cell r="C65" t="str">
            <v>P. A.</v>
          </cell>
          <cell r="N65" t="str">
            <v>P. A.</v>
          </cell>
        </row>
        <row r="66">
          <cell r="A66" t="str">
            <v>Albañilería</v>
          </cell>
          <cell r="B66" t="str">
            <v xml:space="preserve">TERMINACIÓN DE TECHOS E IMPERMEABILIZACIÓN  </v>
          </cell>
          <cell r="N66" t="str">
            <v>P. A.</v>
          </cell>
        </row>
        <row r="67">
          <cell r="A67" t="str">
            <v>Albañilería</v>
          </cell>
          <cell r="B67" t="str">
            <v xml:space="preserve">M. O.1004-1 [45] Zabaleta en techos </v>
          </cell>
          <cell r="C67" t="str">
            <v>ml</v>
          </cell>
          <cell r="D67">
            <v>30</v>
          </cell>
          <cell r="E67">
            <v>0</v>
          </cell>
          <cell r="F67">
            <v>0</v>
          </cell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60.914307692307695</v>
          </cell>
        </row>
        <row r="68">
          <cell r="A68" t="str">
            <v>Albañilería</v>
          </cell>
          <cell r="B68" t="str">
            <v xml:space="preserve">M. O.1004-2 [46] Zabaleta en pisos </v>
          </cell>
          <cell r="C68" t="str">
            <v>ml</v>
          </cell>
          <cell r="D68">
            <v>45</v>
          </cell>
          <cell r="E68">
            <v>0</v>
          </cell>
          <cell r="F68">
            <v>0</v>
          </cell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40.609538461538463</v>
          </cell>
        </row>
        <row r="69">
          <cell r="A69" t="str">
            <v>Albañilería</v>
          </cell>
          <cell r="B69" t="str">
            <v>M. O.1004-3 [47] Fino en techo horizontal sin incluir subida de materiales</v>
          </cell>
          <cell r="C69" t="str">
            <v>m²</v>
          </cell>
          <cell r="D69">
            <v>16</v>
          </cell>
          <cell r="E69">
            <v>0</v>
          </cell>
          <cell r="F69">
            <v>0</v>
          </cell>
          <cell r="G69">
            <v>1</v>
          </cell>
          <cell r="H69">
            <v>0</v>
          </cell>
          <cell r="I69">
            <v>1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114.21432692307692</v>
          </cell>
        </row>
        <row r="70">
          <cell r="A70" t="str">
            <v>Albañilería</v>
          </cell>
          <cell r="B70" t="str">
            <v xml:space="preserve">M. O.1004-4 [48] Fino en techo inclinado sin incluir subida de materiales </v>
          </cell>
          <cell r="C70" t="str">
            <v>m²</v>
          </cell>
          <cell r="D70">
            <v>26</v>
          </cell>
          <cell r="E70">
            <v>0</v>
          </cell>
          <cell r="F70">
            <v>0</v>
          </cell>
          <cell r="G70">
            <v>1</v>
          </cell>
          <cell r="H70">
            <v>0</v>
          </cell>
          <cell r="I70">
            <v>1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70.28573964497042</v>
          </cell>
        </row>
        <row r="71">
          <cell r="A71" t="str">
            <v>Albañilería</v>
          </cell>
          <cell r="B71" t="str">
            <v xml:space="preserve">M. O.1004-5 [49] Fino  en techo bermuda incl. cantos, sin incluir subida de materiales </v>
          </cell>
          <cell r="C71" t="str">
            <v>m²</v>
          </cell>
          <cell r="D71">
            <v>13</v>
          </cell>
          <cell r="E71">
            <v>0</v>
          </cell>
          <cell r="F71">
            <v>0</v>
          </cell>
          <cell r="G71">
            <v>1</v>
          </cell>
          <cell r="H71">
            <v>1</v>
          </cell>
          <cell r="I71">
            <v>0</v>
          </cell>
          <cell r="J71">
            <v>1</v>
          </cell>
          <cell r="K71">
            <v>1</v>
          </cell>
          <cell r="L71">
            <v>0</v>
          </cell>
          <cell r="M71">
            <v>0</v>
          </cell>
          <cell r="N71">
            <v>283.38071005917158</v>
          </cell>
        </row>
        <row r="72">
          <cell r="A72" t="str">
            <v>Albañilería</v>
          </cell>
          <cell r="B72" t="str">
            <v>M. O.1004-6 [50] Capa atérmica (paja de arroz, desp., de cerámica de barro, aliven, etc.) sin fino y sin subida de materiales.</v>
          </cell>
          <cell r="C72" t="str">
            <v>m²</v>
          </cell>
          <cell r="D72">
            <v>25</v>
          </cell>
          <cell r="E72">
            <v>0</v>
          </cell>
          <cell r="F72">
            <v>0</v>
          </cell>
          <cell r="G72">
            <v>0</v>
          </cell>
          <cell r="H72">
            <v>1</v>
          </cell>
          <cell r="I72">
            <v>0</v>
          </cell>
          <cell r="J72">
            <v>0</v>
          </cell>
          <cell r="K72">
            <v>1</v>
          </cell>
          <cell r="L72">
            <v>0</v>
          </cell>
          <cell r="M72">
            <v>0</v>
          </cell>
          <cell r="N72">
            <v>79.655815384615423</v>
          </cell>
        </row>
        <row r="73">
          <cell r="A73" t="str">
            <v>Albañilería</v>
          </cell>
          <cell r="B73" t="str">
            <v xml:space="preserve">CONSTRUCCIÓN DE PISOS Y COLOCACIÓN DE ZÓCALOS:  </v>
          </cell>
          <cell r="N73" t="str">
            <v>P. A.</v>
          </cell>
        </row>
        <row r="74">
          <cell r="A74" t="str">
            <v>Albañilería</v>
          </cell>
          <cell r="B74" t="str">
            <v>M. O.1005-1 [51] Piso rejoneado sin pulir.</v>
          </cell>
          <cell r="C74" t="str">
            <v>M²</v>
          </cell>
          <cell r="D74">
            <v>28</v>
          </cell>
          <cell r="E74">
            <v>0</v>
          </cell>
          <cell r="F74">
            <v>0</v>
          </cell>
          <cell r="G74">
            <v>1</v>
          </cell>
          <cell r="H74">
            <v>0</v>
          </cell>
          <cell r="I74">
            <v>1</v>
          </cell>
          <cell r="J74">
            <v>0</v>
          </cell>
          <cell r="K74">
            <v>1</v>
          </cell>
          <cell r="L74">
            <v>1</v>
          </cell>
          <cell r="M74">
            <v>0</v>
          </cell>
          <cell r="N74">
            <v>108.09865384615387</v>
          </cell>
        </row>
        <row r="75">
          <cell r="A75" t="str">
            <v>Albañilería</v>
          </cell>
          <cell r="B75" t="str">
            <v>M. O.1005-2 [52] Piso rejoneado y pulido.</v>
          </cell>
          <cell r="C75" t="str">
            <v>M²</v>
          </cell>
          <cell r="D75">
            <v>24</v>
          </cell>
          <cell r="E75">
            <v>0</v>
          </cell>
          <cell r="F75">
            <v>0</v>
          </cell>
          <cell r="G75">
            <v>1</v>
          </cell>
          <cell r="H75">
            <v>0</v>
          </cell>
          <cell r="I75">
            <v>1</v>
          </cell>
          <cell r="J75">
            <v>0</v>
          </cell>
          <cell r="K75">
            <v>1</v>
          </cell>
          <cell r="L75">
            <v>1</v>
          </cell>
          <cell r="M75">
            <v>0</v>
          </cell>
          <cell r="N75">
            <v>126.11509615384618</v>
          </cell>
        </row>
        <row r="76">
          <cell r="A76" t="str">
            <v>Albañilería</v>
          </cell>
          <cell r="B76" t="str">
            <v>M. O.1005-3 [53] Piso rejoneado, pulido y marcado a hilo, incluyendo color</v>
          </cell>
          <cell r="C76" t="str">
            <v>M²</v>
          </cell>
          <cell r="D76">
            <v>18</v>
          </cell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1</v>
          </cell>
          <cell r="J76">
            <v>0</v>
          </cell>
          <cell r="K76">
            <v>1</v>
          </cell>
          <cell r="L76">
            <v>1</v>
          </cell>
          <cell r="M76">
            <v>0</v>
          </cell>
          <cell r="N76">
            <v>168.15346153846156</v>
          </cell>
        </row>
        <row r="77">
          <cell r="A77" t="str">
            <v>Albañilería</v>
          </cell>
          <cell r="B77" t="str">
            <v>M. O.1005-4 [54] Piso de hormigón frotado con espesor de 10cms.</v>
          </cell>
          <cell r="C77" t="str">
            <v>M²</v>
          </cell>
          <cell r="D77">
            <v>24</v>
          </cell>
          <cell r="E77">
            <v>0</v>
          </cell>
          <cell r="F77">
            <v>0</v>
          </cell>
          <cell r="G77">
            <v>1</v>
          </cell>
          <cell r="H77">
            <v>0</v>
          </cell>
          <cell r="I77">
            <v>1</v>
          </cell>
          <cell r="J77">
            <v>0</v>
          </cell>
          <cell r="K77">
            <v>1</v>
          </cell>
          <cell r="L77">
            <v>1</v>
          </cell>
          <cell r="M77">
            <v>0</v>
          </cell>
          <cell r="N77">
            <v>126.11509615384618</v>
          </cell>
        </row>
        <row r="78">
          <cell r="A78" t="str">
            <v>Albañilería</v>
          </cell>
          <cell r="B78" t="str">
            <v>M. O.1005-5 [55] Piso de hormigón frotado y marcado a violín, con espesor de 10 cms.</v>
          </cell>
          <cell r="C78" t="str">
            <v>M²</v>
          </cell>
          <cell r="D78">
            <v>18</v>
          </cell>
          <cell r="E78">
            <v>0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</v>
          </cell>
          <cell r="L78">
            <v>1</v>
          </cell>
          <cell r="M78">
            <v>0</v>
          </cell>
          <cell r="N78">
            <v>168.15346153846156</v>
          </cell>
        </row>
        <row r="79">
          <cell r="A79" t="str">
            <v>Albañilería</v>
          </cell>
          <cell r="B79" t="str">
            <v>M. O.1005-6 [56] Piso de hormigón pulido marcado a violín, con espesor de 0.10 mts.</v>
          </cell>
          <cell r="C79" t="str">
            <v>M²</v>
          </cell>
          <cell r="D79">
            <v>17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1</v>
          </cell>
          <cell r="J79">
            <v>0</v>
          </cell>
          <cell r="K79">
            <v>1</v>
          </cell>
          <cell r="L79">
            <v>0</v>
          </cell>
          <cell r="M79">
            <v>0</v>
          </cell>
          <cell r="N79">
            <v>101.03986425339374</v>
          </cell>
        </row>
        <row r="80">
          <cell r="A80" t="str">
            <v>Albañilería</v>
          </cell>
          <cell r="B80" t="str">
            <v>M. O.1005-7 [57] Piso de cemento pulido (fino solo)</v>
          </cell>
          <cell r="C80" t="str">
            <v>M²</v>
          </cell>
          <cell r="D80">
            <v>22</v>
          </cell>
          <cell r="E80">
            <v>0</v>
          </cell>
          <cell r="F80">
            <v>0</v>
          </cell>
          <cell r="G80">
            <v>1</v>
          </cell>
          <cell r="H80">
            <v>0</v>
          </cell>
          <cell r="I80">
            <v>1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83.064965034965041</v>
          </cell>
        </row>
        <row r="81">
          <cell r="A81" t="str">
            <v>Albañilería</v>
          </cell>
          <cell r="B81" t="str">
            <v>M. O.1005-8 [58] Piso de losetas de mármol de fabricación nacional incluyendo base y nivel.</v>
          </cell>
          <cell r="C81" t="str">
            <v>M²</v>
          </cell>
          <cell r="D81">
            <v>4.4000000000000004</v>
          </cell>
          <cell r="E81">
            <v>0</v>
          </cell>
          <cell r="F81">
            <v>0</v>
          </cell>
          <cell r="G81">
            <v>1</v>
          </cell>
          <cell r="H81">
            <v>1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477.53339160839147</v>
          </cell>
        </row>
        <row r="82">
          <cell r="A82" t="str">
            <v>Albañilería</v>
          </cell>
          <cell r="B82" t="str">
            <v>M. O.1005-9 [59] Piso de losetas de mármol importado incluyendo base y nivel.</v>
          </cell>
          <cell r="C82" t="str">
            <v>M²</v>
          </cell>
          <cell r="D82">
            <v>3.8</v>
          </cell>
          <cell r="E82">
            <v>0</v>
          </cell>
          <cell r="F82">
            <v>0</v>
          </cell>
          <cell r="G82">
            <v>1</v>
          </cell>
          <cell r="H82">
            <v>1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552.93340080971655</v>
          </cell>
        </row>
        <row r="83">
          <cell r="A83" t="str">
            <v>Albañilería</v>
          </cell>
          <cell r="B83" t="str">
            <v>M. O.1005-10 [60] Piso de mosaicos en cartabón.</v>
          </cell>
          <cell r="C83" t="str">
            <v>M²</v>
          </cell>
          <cell r="D83">
            <v>11</v>
          </cell>
          <cell r="E83">
            <v>0</v>
          </cell>
          <cell r="F83">
            <v>0</v>
          </cell>
          <cell r="G83">
            <v>1</v>
          </cell>
          <cell r="H83">
            <v>1</v>
          </cell>
          <cell r="I83">
            <v>0</v>
          </cell>
          <cell r="J83">
            <v>0</v>
          </cell>
          <cell r="K83">
            <v>1</v>
          </cell>
          <cell r="L83">
            <v>0</v>
          </cell>
          <cell r="M83">
            <v>0</v>
          </cell>
          <cell r="N83">
            <v>247.99279720279722</v>
          </cell>
        </row>
        <row r="84">
          <cell r="A84" t="str">
            <v>Albañilería</v>
          </cell>
          <cell r="B84" t="str">
            <v>M. O.1005-11 [61] Piso de mosaicos en plumilla</v>
          </cell>
          <cell r="C84" t="str">
            <v>M²</v>
          </cell>
          <cell r="D84">
            <v>11</v>
          </cell>
          <cell r="E84">
            <v>0</v>
          </cell>
          <cell r="F84">
            <v>0</v>
          </cell>
          <cell r="G84">
            <v>1</v>
          </cell>
          <cell r="H84">
            <v>1</v>
          </cell>
          <cell r="I84">
            <v>0</v>
          </cell>
          <cell r="J84">
            <v>0</v>
          </cell>
          <cell r="K84">
            <v>1</v>
          </cell>
          <cell r="L84">
            <v>0</v>
          </cell>
          <cell r="M84">
            <v>0</v>
          </cell>
          <cell r="N84">
            <v>247.99279720279722</v>
          </cell>
        </row>
        <row r="85">
          <cell r="A85" t="str">
            <v>Albañilería</v>
          </cell>
          <cell r="B85" t="str">
            <v>M. O.1005-12 [62] Piso de mosaicos 20x20 cms. y 25x25 cms. tipo corriente.</v>
          </cell>
          <cell r="C85" t="str">
            <v>M²</v>
          </cell>
          <cell r="D85">
            <v>15</v>
          </cell>
          <cell r="E85">
            <v>0</v>
          </cell>
          <cell r="F85">
            <v>0</v>
          </cell>
          <cell r="G85">
            <v>1</v>
          </cell>
          <cell r="H85">
            <v>1</v>
          </cell>
          <cell r="I85">
            <v>0</v>
          </cell>
          <cell r="J85">
            <v>0</v>
          </cell>
          <cell r="K85">
            <v>1</v>
          </cell>
          <cell r="L85">
            <v>0</v>
          </cell>
          <cell r="M85">
            <v>0</v>
          </cell>
          <cell r="N85">
            <v>181.86138461538465</v>
          </cell>
        </row>
        <row r="86">
          <cell r="A86" t="str">
            <v>Albañilería</v>
          </cell>
          <cell r="B86" t="str">
            <v>M. O.1005-13 [63] Piso de mosaicos de granito de 25x25 cms.</v>
          </cell>
          <cell r="C86" t="str">
            <v>M²</v>
          </cell>
          <cell r="D86">
            <v>14</v>
          </cell>
          <cell r="E86">
            <v>0</v>
          </cell>
          <cell r="F86">
            <v>0</v>
          </cell>
          <cell r="G86">
            <v>1</v>
          </cell>
          <cell r="H86">
            <v>1</v>
          </cell>
          <cell r="I86">
            <v>0</v>
          </cell>
          <cell r="J86">
            <v>0</v>
          </cell>
          <cell r="K86">
            <v>1</v>
          </cell>
          <cell r="L86">
            <v>0</v>
          </cell>
          <cell r="M86">
            <v>0</v>
          </cell>
          <cell r="N86">
            <v>194.85148351648354</v>
          </cell>
        </row>
        <row r="87">
          <cell r="A87" t="str">
            <v>Albañilería</v>
          </cell>
          <cell r="B87" t="str">
            <v>M. O.1005-14 [64] Piso de mosaicos de granito de 30x30 cms.</v>
          </cell>
          <cell r="C87" t="str">
            <v>M²</v>
          </cell>
          <cell r="D87">
            <v>13</v>
          </cell>
          <cell r="E87">
            <v>0</v>
          </cell>
          <cell r="F87">
            <v>0</v>
          </cell>
          <cell r="G87">
            <v>1</v>
          </cell>
          <cell r="H87">
            <v>1</v>
          </cell>
          <cell r="I87">
            <v>0</v>
          </cell>
          <cell r="J87">
            <v>0</v>
          </cell>
          <cell r="K87">
            <v>1</v>
          </cell>
          <cell r="L87">
            <v>0</v>
          </cell>
          <cell r="M87">
            <v>0</v>
          </cell>
          <cell r="N87">
            <v>209.84005917159766</v>
          </cell>
        </row>
        <row r="88">
          <cell r="A88" t="str">
            <v>Albañilería</v>
          </cell>
          <cell r="B88" t="str">
            <v>M. O.1005-15 [65] Piso de mosaicos de granito 33x33cms.</v>
          </cell>
          <cell r="C88" t="str">
            <v>M²</v>
          </cell>
          <cell r="D88">
            <v>13</v>
          </cell>
          <cell r="E88">
            <v>0</v>
          </cell>
          <cell r="F88">
            <v>0</v>
          </cell>
          <cell r="G88">
            <v>1</v>
          </cell>
          <cell r="H88">
            <v>1</v>
          </cell>
          <cell r="I88">
            <v>0</v>
          </cell>
          <cell r="J88">
            <v>0</v>
          </cell>
          <cell r="K88">
            <v>1</v>
          </cell>
          <cell r="L88">
            <v>0</v>
          </cell>
          <cell r="M88">
            <v>0</v>
          </cell>
          <cell r="N88">
            <v>209.84005917159766</v>
          </cell>
        </row>
        <row r="89">
          <cell r="A89" t="str">
            <v>Albañilería</v>
          </cell>
          <cell r="B89" t="str">
            <v>M. O.1005-16 [66] Piso de mosaicos de granito de 40x40cms.</v>
          </cell>
          <cell r="C89" t="str">
            <v>M²</v>
          </cell>
          <cell r="D89">
            <v>11</v>
          </cell>
          <cell r="E89">
            <v>0</v>
          </cell>
          <cell r="F89">
            <v>0</v>
          </cell>
          <cell r="G89">
            <v>1</v>
          </cell>
          <cell r="H89">
            <v>1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0</v>
          </cell>
          <cell r="N89">
            <v>247.99279720279722</v>
          </cell>
        </row>
        <row r="90">
          <cell r="A90" t="str">
            <v>Albañilería</v>
          </cell>
          <cell r="B90" t="str">
            <v>M. O.1005-17 [67] Piso de mosaicos de granito 50x50cms.</v>
          </cell>
          <cell r="C90" t="str">
            <v>M²</v>
          </cell>
          <cell r="D90">
            <v>10.5</v>
          </cell>
          <cell r="E90">
            <v>0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1</v>
          </cell>
          <cell r="L90">
            <v>0</v>
          </cell>
          <cell r="M90">
            <v>0</v>
          </cell>
          <cell r="N90">
            <v>259.80197802197807</v>
          </cell>
        </row>
        <row r="91">
          <cell r="A91" t="str">
            <v>Albañilería</v>
          </cell>
          <cell r="B91" t="str">
            <v>M. O.1005-18 [68] Piso de mosaicos de granito en plumilla o cartabón.</v>
          </cell>
          <cell r="C91" t="str">
            <v>M²</v>
          </cell>
          <cell r="D91">
            <v>10.5</v>
          </cell>
          <cell r="E91">
            <v>0</v>
          </cell>
          <cell r="F91">
            <v>0</v>
          </cell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1</v>
          </cell>
          <cell r="L91">
            <v>0</v>
          </cell>
          <cell r="M91">
            <v>0</v>
          </cell>
          <cell r="N91">
            <v>259.80197802197807</v>
          </cell>
        </row>
        <row r="92">
          <cell r="A92" t="str">
            <v>Albañilería</v>
          </cell>
          <cell r="B92" t="str">
            <v>M. O.1005-19 [69] Piso de mosaico de gravilla de 20x20cms.</v>
          </cell>
          <cell r="C92" t="str">
            <v>M²</v>
          </cell>
          <cell r="D92">
            <v>15</v>
          </cell>
          <cell r="E92">
            <v>0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</v>
          </cell>
          <cell r="L92">
            <v>0</v>
          </cell>
          <cell r="M92">
            <v>0</v>
          </cell>
          <cell r="N92">
            <v>181.86138461538465</v>
          </cell>
        </row>
        <row r="93">
          <cell r="A93" t="str">
            <v>Albañilería</v>
          </cell>
          <cell r="B93" t="str">
            <v>M. O.1005-20 [70] Piso de mosaicos de gravilla de 25x25cms.</v>
          </cell>
          <cell r="C93" t="str">
            <v>M²</v>
          </cell>
          <cell r="D93">
            <v>15</v>
          </cell>
          <cell r="E93">
            <v>0</v>
          </cell>
          <cell r="F93">
            <v>0</v>
          </cell>
          <cell r="G93">
            <v>1</v>
          </cell>
          <cell r="H93">
            <v>1</v>
          </cell>
          <cell r="I93">
            <v>0</v>
          </cell>
          <cell r="J93">
            <v>0</v>
          </cell>
          <cell r="K93">
            <v>1</v>
          </cell>
          <cell r="L93">
            <v>0</v>
          </cell>
          <cell r="M93">
            <v>0</v>
          </cell>
          <cell r="N93">
            <v>181.86138461538465</v>
          </cell>
        </row>
        <row r="94">
          <cell r="A94" t="str">
            <v>Albañilería</v>
          </cell>
          <cell r="B94" t="str">
            <v>M. O.1005-21 [71] Piso de mosaicos de gravilla de 30x30cms.</v>
          </cell>
          <cell r="C94" t="str">
            <v>M²</v>
          </cell>
          <cell r="D94">
            <v>14</v>
          </cell>
          <cell r="E94">
            <v>0</v>
          </cell>
          <cell r="F94">
            <v>0</v>
          </cell>
          <cell r="G94">
            <v>1</v>
          </cell>
          <cell r="H94">
            <v>1</v>
          </cell>
          <cell r="I94">
            <v>0</v>
          </cell>
          <cell r="J94">
            <v>0</v>
          </cell>
          <cell r="K94">
            <v>1</v>
          </cell>
          <cell r="L94">
            <v>0</v>
          </cell>
          <cell r="M94">
            <v>0</v>
          </cell>
          <cell r="N94">
            <v>194.85148351648354</v>
          </cell>
        </row>
        <row r="95">
          <cell r="A95" t="str">
            <v>Albañilería</v>
          </cell>
          <cell r="B95" t="str">
            <v>M. O.1005-22 [72] Piso de mosaicos de gravilla de 40x40cms.</v>
          </cell>
          <cell r="C95" t="str">
            <v>M²</v>
          </cell>
          <cell r="D95">
            <v>13</v>
          </cell>
          <cell r="E95">
            <v>0</v>
          </cell>
          <cell r="F95">
            <v>0</v>
          </cell>
          <cell r="G95">
            <v>1</v>
          </cell>
          <cell r="H95">
            <v>1</v>
          </cell>
          <cell r="I95">
            <v>0</v>
          </cell>
          <cell r="J95">
            <v>0</v>
          </cell>
          <cell r="K95">
            <v>1</v>
          </cell>
          <cell r="L95">
            <v>0</v>
          </cell>
          <cell r="M95">
            <v>0</v>
          </cell>
          <cell r="N95">
            <v>209.84005917159766</v>
          </cell>
        </row>
        <row r="96">
          <cell r="A96" t="str">
            <v>Albañilería</v>
          </cell>
          <cell r="B96" t="str">
            <v>M. O.1005-23 [73] Piso de mosaicos de gravilla de 50x50cms.</v>
          </cell>
          <cell r="C96" t="str">
            <v>M²</v>
          </cell>
          <cell r="D96">
            <v>11</v>
          </cell>
          <cell r="E96">
            <v>0</v>
          </cell>
          <cell r="F96">
            <v>0</v>
          </cell>
          <cell r="G96">
            <v>1</v>
          </cell>
          <cell r="H96">
            <v>1</v>
          </cell>
          <cell r="I96">
            <v>0</v>
          </cell>
          <cell r="J96">
            <v>0</v>
          </cell>
          <cell r="K96">
            <v>1</v>
          </cell>
          <cell r="L96">
            <v>0</v>
          </cell>
          <cell r="M96">
            <v>0</v>
          </cell>
          <cell r="N96">
            <v>247.99279720279722</v>
          </cell>
        </row>
        <row r="97">
          <cell r="A97" t="str">
            <v>Albañilería</v>
          </cell>
          <cell r="B97" t="str">
            <v>M. O.1005-24 [74] Piso de losetas de cerámica de fabricación nacional de 15x15 hasta 20x20cms, sin incluir base y nivel.</v>
          </cell>
          <cell r="C97" t="str">
            <v>M²</v>
          </cell>
          <cell r="D97">
            <v>6</v>
          </cell>
          <cell r="E97">
            <v>0</v>
          </cell>
          <cell r="F97">
            <v>0</v>
          </cell>
          <cell r="G97">
            <v>0</v>
          </cell>
          <cell r="H97">
            <v>1</v>
          </cell>
          <cell r="I97">
            <v>0</v>
          </cell>
          <cell r="J97">
            <v>0</v>
          </cell>
          <cell r="K97">
            <v>1</v>
          </cell>
          <cell r="L97">
            <v>0</v>
          </cell>
          <cell r="M97">
            <v>0</v>
          </cell>
          <cell r="N97">
            <v>331.89923076923088</v>
          </cell>
        </row>
        <row r="98">
          <cell r="A98" t="str">
            <v>Albañilería</v>
          </cell>
          <cell r="B98" t="str">
            <v>M. O.1005-25 [75] Piso de losetas de cerámica de fabricación nacional de 15x15 hasta 20x20cms., incluyendo base y nivel.</v>
          </cell>
          <cell r="C98" t="str">
            <v>M²</v>
          </cell>
          <cell r="D98">
            <v>5</v>
          </cell>
          <cell r="E98">
            <v>0</v>
          </cell>
          <cell r="F98">
            <v>0</v>
          </cell>
          <cell r="G98">
            <v>0</v>
          </cell>
          <cell r="H98">
            <v>1</v>
          </cell>
          <cell r="I98">
            <v>0</v>
          </cell>
          <cell r="J98">
            <v>0</v>
          </cell>
          <cell r="K98">
            <v>1</v>
          </cell>
          <cell r="L98">
            <v>0</v>
          </cell>
          <cell r="M98">
            <v>0</v>
          </cell>
          <cell r="N98">
            <v>398.27907692307707</v>
          </cell>
        </row>
        <row r="99">
          <cell r="A99" t="str">
            <v>Albañilería</v>
          </cell>
          <cell r="B99" t="str">
            <v>M. O.1005-26 [76] Piso de losetas de cerámica importada de 15x15 hasta 20x20cms., sin incluir base y nivel.</v>
          </cell>
          <cell r="C99" t="str">
            <v>M²</v>
          </cell>
          <cell r="D99">
            <v>5.7</v>
          </cell>
          <cell r="E99">
            <v>0</v>
          </cell>
          <cell r="F99">
            <v>0</v>
          </cell>
          <cell r="G99">
            <v>0</v>
          </cell>
          <cell r="H99">
            <v>1</v>
          </cell>
          <cell r="I99">
            <v>0</v>
          </cell>
          <cell r="J99">
            <v>0</v>
          </cell>
          <cell r="K99">
            <v>1</v>
          </cell>
          <cell r="L99">
            <v>0</v>
          </cell>
          <cell r="M99">
            <v>0</v>
          </cell>
          <cell r="N99">
            <v>349.3676113360325</v>
          </cell>
        </row>
        <row r="100">
          <cell r="A100" t="str">
            <v>Albañilería</v>
          </cell>
          <cell r="B100" t="str">
            <v>M. O.1005-27 [77] Piso de losetas de cerámica importada de 15x15 hasta 20x20cms., incluyendo base y nivel.</v>
          </cell>
          <cell r="C100" t="str">
            <v>M²</v>
          </cell>
          <cell r="D100">
            <v>4.75</v>
          </cell>
          <cell r="E100">
            <v>0</v>
          </cell>
          <cell r="F100">
            <v>0</v>
          </cell>
          <cell r="G100">
            <v>0</v>
          </cell>
          <cell r="H100">
            <v>1</v>
          </cell>
          <cell r="I100">
            <v>0</v>
          </cell>
          <cell r="J100">
            <v>0</v>
          </cell>
          <cell r="K100">
            <v>1</v>
          </cell>
          <cell r="L100">
            <v>0</v>
          </cell>
          <cell r="M100">
            <v>0</v>
          </cell>
          <cell r="N100">
            <v>419.24113360323901</v>
          </cell>
        </row>
        <row r="101">
          <cell r="A101" t="str">
            <v>Albañilería</v>
          </cell>
          <cell r="B101" t="str">
            <v>M. O.1005-28 [78] Piso de losetas de cerámicas de fabricación nacional de 30x30 hasta 40x40 cms. Sin incluir base y nivel</v>
          </cell>
          <cell r="C101" t="str">
            <v>M²</v>
          </cell>
          <cell r="D101">
            <v>5.25</v>
          </cell>
          <cell r="E101">
            <v>0</v>
          </cell>
          <cell r="F101">
            <v>0</v>
          </cell>
          <cell r="G101">
            <v>0</v>
          </cell>
          <cell r="H101">
            <v>1</v>
          </cell>
          <cell r="I101">
            <v>0</v>
          </cell>
          <cell r="J101">
            <v>0</v>
          </cell>
          <cell r="K101">
            <v>1</v>
          </cell>
          <cell r="L101">
            <v>0</v>
          </cell>
          <cell r="M101">
            <v>0</v>
          </cell>
          <cell r="N101">
            <v>379.31340659340674</v>
          </cell>
        </row>
        <row r="102">
          <cell r="A102" t="str">
            <v>Albañilería</v>
          </cell>
          <cell r="B102" t="str">
            <v>M. O.1005-29 [79]  Piso de losetas de cerámica de fabricación nacional 30x30 hasta 40x40cms., incluyendo base y nivel.</v>
          </cell>
          <cell r="C102" t="str">
            <v>M²</v>
          </cell>
          <cell r="D102">
            <v>4.3</v>
          </cell>
          <cell r="E102">
            <v>0</v>
          </cell>
          <cell r="F102">
            <v>0</v>
          </cell>
          <cell r="G102">
            <v>0</v>
          </cell>
          <cell r="H102">
            <v>1</v>
          </cell>
          <cell r="I102">
            <v>0</v>
          </cell>
          <cell r="J102">
            <v>0</v>
          </cell>
          <cell r="K102">
            <v>1</v>
          </cell>
          <cell r="L102">
            <v>0</v>
          </cell>
          <cell r="M102">
            <v>0</v>
          </cell>
          <cell r="N102">
            <v>463.11520572450826</v>
          </cell>
        </row>
        <row r="103">
          <cell r="A103" t="str">
            <v>Albañilería</v>
          </cell>
          <cell r="B103" t="str">
            <v>M. O.1005-30 [80] Piso de losetas de cerámica importada de 30x30 hasta 40x40cms., sin incluir base y nivel.</v>
          </cell>
          <cell r="C103" t="str">
            <v>M²</v>
          </cell>
          <cell r="D103">
            <v>4.5999999999999996</v>
          </cell>
          <cell r="E103">
            <v>0</v>
          </cell>
          <cell r="F103">
            <v>0</v>
          </cell>
          <cell r="G103">
            <v>0</v>
          </cell>
          <cell r="H103">
            <v>1</v>
          </cell>
          <cell r="I103">
            <v>0</v>
          </cell>
          <cell r="J103">
            <v>0</v>
          </cell>
          <cell r="K103">
            <v>1</v>
          </cell>
          <cell r="L103">
            <v>0</v>
          </cell>
          <cell r="M103">
            <v>0</v>
          </cell>
          <cell r="N103">
            <v>432.9120401337795</v>
          </cell>
        </row>
        <row r="104">
          <cell r="A104" t="str">
            <v>Albañilería</v>
          </cell>
          <cell r="B104" t="str">
            <v>M. O.1005-31 [81] Piso de losetas de cerámica importada de 30x30 hasta 40x40cms., incluyendo base y nivel.</v>
          </cell>
          <cell r="C104" t="str">
            <v>M²</v>
          </cell>
          <cell r="D104">
            <v>4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  <cell r="I104">
            <v>0</v>
          </cell>
          <cell r="J104">
            <v>0</v>
          </cell>
          <cell r="K104">
            <v>1</v>
          </cell>
          <cell r="L104">
            <v>0</v>
          </cell>
          <cell r="M104">
            <v>0</v>
          </cell>
          <cell r="N104">
            <v>497.84884615384635</v>
          </cell>
        </row>
        <row r="105">
          <cell r="A105" t="str">
            <v>Albañilería</v>
          </cell>
          <cell r="B105" t="str">
            <v>M. O.1005-32 [82] Colocación de vibrazos en pisos para parques y terrazas.</v>
          </cell>
          <cell r="C105" t="str">
            <v>M²</v>
          </cell>
          <cell r="D105">
            <v>12.5</v>
          </cell>
          <cell r="E105">
            <v>0</v>
          </cell>
          <cell r="F105">
            <v>0</v>
          </cell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1</v>
          </cell>
          <cell r="L105">
            <v>0</v>
          </cell>
          <cell r="M105">
            <v>0</v>
          </cell>
          <cell r="N105">
            <v>218.23366153846158</v>
          </cell>
        </row>
        <row r="106">
          <cell r="A106" t="str">
            <v>Albañilería</v>
          </cell>
          <cell r="B106" t="str">
            <v>M. O.1005-33 [83] Colocación de torcho de 20x20 y 25x25 cms.</v>
          </cell>
          <cell r="C106" t="str">
            <v>M²</v>
          </cell>
          <cell r="D106">
            <v>15</v>
          </cell>
          <cell r="E106">
            <v>0</v>
          </cell>
          <cell r="F106">
            <v>0</v>
          </cell>
          <cell r="G106">
            <v>0</v>
          </cell>
          <cell r="H106">
            <v>1</v>
          </cell>
          <cell r="I106">
            <v>0</v>
          </cell>
          <cell r="J106">
            <v>0</v>
          </cell>
          <cell r="K106">
            <v>2</v>
          </cell>
          <cell r="L106">
            <v>0</v>
          </cell>
          <cell r="M106">
            <v>0</v>
          </cell>
          <cell r="N106">
            <v>174.5446153846155</v>
          </cell>
        </row>
        <row r="107">
          <cell r="A107" t="str">
            <v>Albañilería</v>
          </cell>
          <cell r="B107" t="str">
            <v>M. O.1005-34 [84] Colocación de zócalos corrientes.</v>
          </cell>
          <cell r="C107" t="str">
            <v>M.L.</v>
          </cell>
          <cell r="D107">
            <v>30</v>
          </cell>
          <cell r="E107">
            <v>0</v>
          </cell>
          <cell r="F107">
            <v>0</v>
          </cell>
          <cell r="G107">
            <v>0</v>
          </cell>
          <cell r="H107">
            <v>1</v>
          </cell>
          <cell r="I107">
            <v>0</v>
          </cell>
          <cell r="J107">
            <v>0</v>
          </cell>
          <cell r="K107">
            <v>1</v>
          </cell>
          <cell r="L107">
            <v>0</v>
          </cell>
          <cell r="M107">
            <v>0</v>
          </cell>
          <cell r="N107">
            <v>66.379846153846174</v>
          </cell>
        </row>
        <row r="108">
          <cell r="A108" t="str">
            <v>Albañilería</v>
          </cell>
          <cell r="B108" t="str">
            <v>M. O.1005-35 [85] Colocación de zócalos corrientes para escaleras.</v>
          </cell>
          <cell r="C108" t="str">
            <v>M.L.</v>
          </cell>
          <cell r="D108">
            <v>17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  <cell r="I108">
            <v>0</v>
          </cell>
          <cell r="J108">
            <v>0</v>
          </cell>
          <cell r="K108">
            <v>1</v>
          </cell>
          <cell r="L108">
            <v>0</v>
          </cell>
          <cell r="M108">
            <v>0</v>
          </cell>
          <cell r="N108">
            <v>117.14090497737561</v>
          </cell>
        </row>
        <row r="109">
          <cell r="A109" t="str">
            <v>Albañilería</v>
          </cell>
          <cell r="B109" t="str">
            <v>M. O.1005-36 [86] Colocación de zócalos de granito para pisos.</v>
          </cell>
          <cell r="C109" t="str">
            <v>M.L</v>
          </cell>
          <cell r="D109">
            <v>22</v>
          </cell>
          <cell r="E109">
            <v>0</v>
          </cell>
          <cell r="F109">
            <v>0</v>
          </cell>
          <cell r="G109">
            <v>0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0</v>
          </cell>
          <cell r="M109">
            <v>0</v>
          </cell>
          <cell r="N109">
            <v>90.517972027972064</v>
          </cell>
        </row>
        <row r="110">
          <cell r="A110" t="str">
            <v>Albañilería</v>
          </cell>
          <cell r="B110" t="str">
            <v>M. O.1005-37 [87] Colocación de zócalos de granito para escaleras.</v>
          </cell>
          <cell r="C110" t="str">
            <v>M.L.</v>
          </cell>
          <cell r="D110">
            <v>13</v>
          </cell>
          <cell r="E110">
            <v>0</v>
          </cell>
          <cell r="F110">
            <v>0</v>
          </cell>
          <cell r="G110">
            <v>0</v>
          </cell>
          <cell r="H110">
            <v>1</v>
          </cell>
          <cell r="I110">
            <v>0</v>
          </cell>
          <cell r="J110">
            <v>0</v>
          </cell>
          <cell r="K110">
            <v>1</v>
          </cell>
          <cell r="L110">
            <v>0</v>
          </cell>
          <cell r="M110">
            <v>0</v>
          </cell>
          <cell r="N110">
            <v>153.18426035502964</v>
          </cell>
        </row>
        <row r="111">
          <cell r="A111" t="str">
            <v>Albañilería</v>
          </cell>
          <cell r="B111" t="str">
            <v>M. O.1005-38 [88] Colocación de losetas de ladrillo o cemento para pisos hexagonales, ferias y otros no especificados.</v>
          </cell>
          <cell r="C111" t="str">
            <v>M².</v>
          </cell>
          <cell r="D111">
            <v>6.8</v>
          </cell>
          <cell r="E111">
            <v>0</v>
          </cell>
          <cell r="F111">
            <v>0</v>
          </cell>
          <cell r="G111">
            <v>0</v>
          </cell>
          <cell r="H111">
            <v>1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292.85226244343903</v>
          </cell>
        </row>
        <row r="112">
          <cell r="A112" t="str">
            <v>Albañilería</v>
          </cell>
          <cell r="B112" t="str">
            <v>M. O.1005-39 [89] Colocación de losetas de ladrillo de 12.5x25cms.</v>
          </cell>
          <cell r="C112" t="str">
            <v>M²</v>
          </cell>
          <cell r="D112">
            <v>8.8000000000000007</v>
          </cell>
          <cell r="E112">
            <v>0</v>
          </cell>
          <cell r="F112">
            <v>0</v>
          </cell>
          <cell r="G112">
            <v>0</v>
          </cell>
          <cell r="H112">
            <v>1</v>
          </cell>
          <cell r="I112">
            <v>0</v>
          </cell>
          <cell r="J112">
            <v>0</v>
          </cell>
          <cell r="K112">
            <v>1</v>
          </cell>
          <cell r="L112">
            <v>0</v>
          </cell>
          <cell r="M112">
            <v>0</v>
          </cell>
          <cell r="N112">
            <v>226.29493006993013</v>
          </cell>
        </row>
        <row r="113">
          <cell r="A113" t="str">
            <v>Albañilería</v>
          </cell>
          <cell r="B113" t="str">
            <v>M. O.1005-40 [90] Colocación de losetas de ladrillo en terrazas de 15x15 y 20x20 cms.</v>
          </cell>
          <cell r="C113" t="str">
            <v>M²</v>
          </cell>
          <cell r="D113">
            <v>8.8000000000000007</v>
          </cell>
          <cell r="E113">
            <v>0</v>
          </cell>
          <cell r="F113">
            <v>0</v>
          </cell>
          <cell r="G113">
            <v>0</v>
          </cell>
          <cell r="H113">
            <v>1</v>
          </cell>
          <cell r="I113">
            <v>0</v>
          </cell>
          <cell r="J113">
            <v>0</v>
          </cell>
          <cell r="K113">
            <v>1</v>
          </cell>
          <cell r="L113">
            <v>0</v>
          </cell>
          <cell r="M113">
            <v>0</v>
          </cell>
          <cell r="N113">
            <v>226.29493006993013</v>
          </cell>
        </row>
        <row r="114">
          <cell r="A114" t="str">
            <v>Albañilería</v>
          </cell>
          <cell r="B114" t="str">
            <v>M. O.1005-41 [91] Terminación de aceras de entradas en decoraciones.</v>
          </cell>
          <cell r="D114" t="str">
            <v>P. A.</v>
          </cell>
          <cell r="E114">
            <v>0</v>
          </cell>
          <cell r="F114">
            <v>0</v>
          </cell>
          <cell r="G114">
            <v>0</v>
          </cell>
          <cell r="H114">
            <v>1</v>
          </cell>
          <cell r="I114">
            <v>0</v>
          </cell>
          <cell r="J114">
            <v>0</v>
          </cell>
          <cell r="K114">
            <v>1</v>
          </cell>
          <cell r="L114">
            <v>0</v>
          </cell>
          <cell r="M114">
            <v>0</v>
          </cell>
          <cell r="N114" t="str">
            <v>P. A.</v>
          </cell>
        </row>
        <row r="115">
          <cell r="A115" t="str">
            <v>Albañilería</v>
          </cell>
          <cell r="B115" t="str">
            <v>M. O.1005-42 [92] Quicio y entre puertas.</v>
          </cell>
          <cell r="C115" t="str">
            <v>M.L.</v>
          </cell>
          <cell r="D115">
            <v>13.25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150.2939912917272</v>
          </cell>
        </row>
        <row r="116">
          <cell r="A116" t="str">
            <v>Albañilería</v>
          </cell>
          <cell r="B116" t="str">
            <v xml:space="preserve">ESCALONES  </v>
          </cell>
          <cell r="I116">
            <v>1</v>
          </cell>
          <cell r="K116">
            <v>1</v>
          </cell>
          <cell r="N116" t="str">
            <v>P. A.</v>
          </cell>
        </row>
        <row r="117">
          <cell r="A117" t="str">
            <v>Albañilería</v>
          </cell>
          <cell r="B117" t="str">
            <v>M. O.1006-1 [93] Confección de escalones revestidos de mezcla</v>
          </cell>
          <cell r="C117" t="str">
            <v>M.L.</v>
          </cell>
          <cell r="D117">
            <v>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</v>
          </cell>
          <cell r="J117">
            <v>0</v>
          </cell>
          <cell r="K117">
            <v>1</v>
          </cell>
          <cell r="L117">
            <v>0</v>
          </cell>
          <cell r="M117">
            <v>0</v>
          </cell>
          <cell r="N117">
            <v>214.7097115384617</v>
          </cell>
        </row>
        <row r="118">
          <cell r="A118" t="str">
            <v>Albañilería</v>
          </cell>
          <cell r="B118" t="str">
            <v>M. O.1006-2 [94] Terminación de escalones  de cemento</v>
          </cell>
          <cell r="C118" t="str">
            <v>M.L.</v>
          </cell>
          <cell r="D118">
            <v>13.5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1</v>
          </cell>
          <cell r="L118">
            <v>0</v>
          </cell>
          <cell r="M118">
            <v>0</v>
          </cell>
          <cell r="N118">
            <v>147.51076923076928</v>
          </cell>
        </row>
        <row r="119">
          <cell r="A119" t="str">
            <v>Albañilería</v>
          </cell>
          <cell r="B119" t="str">
            <v>M. O.1006-3 [95] Montura de escalones en escaleras huella y contrahuella.</v>
          </cell>
          <cell r="C119" t="str">
            <v>M.L.</v>
          </cell>
          <cell r="D119">
            <v>8</v>
          </cell>
          <cell r="E119">
            <v>0</v>
          </cell>
          <cell r="F119">
            <v>0</v>
          </cell>
          <cell r="G119">
            <v>0</v>
          </cell>
          <cell r="H119">
            <v>1</v>
          </cell>
          <cell r="I119">
            <v>0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248.92442307692318</v>
          </cell>
        </row>
        <row r="120">
          <cell r="A120" t="str">
            <v>Albañilería</v>
          </cell>
          <cell r="B120" t="str">
            <v>M. O.1006-4 [96] Revestimiento de escalones en mosaico.</v>
          </cell>
          <cell r="C120" t="str">
            <v>M.L.</v>
          </cell>
          <cell r="D120">
            <v>9.5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1</v>
          </cell>
          <cell r="L120">
            <v>0</v>
          </cell>
          <cell r="M120">
            <v>0</v>
          </cell>
          <cell r="N120">
            <v>209.6205668016195</v>
          </cell>
        </row>
        <row r="121">
          <cell r="A121" t="str">
            <v>Albañilería</v>
          </cell>
          <cell r="B121" t="str">
            <v>M. O.1006-5 [97] Montura de escalones en accesos de granitos.</v>
          </cell>
          <cell r="C121" t="str">
            <v>M.L</v>
          </cell>
          <cell r="D121">
            <v>7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284.48505494505508</v>
          </cell>
        </row>
        <row r="122">
          <cell r="A122" t="str">
            <v>Albañilería</v>
          </cell>
          <cell r="B122" t="str">
            <v>M. O.1006-6 [98] Escalones revestidos de cerámica de fabricación nacional incluyendo huella, contrahuella y vuelo.</v>
          </cell>
          <cell r="C122" t="str">
            <v>M.L.</v>
          </cell>
          <cell r="D122">
            <v>4.9000000000000004</v>
          </cell>
          <cell r="E122">
            <v>0</v>
          </cell>
          <cell r="F122">
            <v>0</v>
          </cell>
          <cell r="G122">
            <v>0</v>
          </cell>
          <cell r="H122">
            <v>1</v>
          </cell>
          <cell r="I122">
            <v>0</v>
          </cell>
          <cell r="J122">
            <v>0</v>
          </cell>
          <cell r="K122">
            <v>1</v>
          </cell>
          <cell r="L122">
            <v>0</v>
          </cell>
          <cell r="M122">
            <v>0</v>
          </cell>
          <cell r="N122">
            <v>406.4072213500786</v>
          </cell>
        </row>
        <row r="123">
          <cell r="A123" t="str">
            <v>Albañilería</v>
          </cell>
          <cell r="B123" t="str">
            <v>M. O.1006-7 [99] Escalones revestidos de cerámica importada incluyendo huella, contrahuella y vuelo.</v>
          </cell>
          <cell r="C123" t="str">
            <v>M.L.</v>
          </cell>
          <cell r="D123">
            <v>4</v>
          </cell>
          <cell r="E123">
            <v>0</v>
          </cell>
          <cell r="F123">
            <v>0</v>
          </cell>
          <cell r="G123">
            <v>0</v>
          </cell>
          <cell r="H123">
            <v>1</v>
          </cell>
          <cell r="I123">
            <v>0</v>
          </cell>
          <cell r="J123">
            <v>0</v>
          </cell>
          <cell r="K123">
            <v>1</v>
          </cell>
          <cell r="L123">
            <v>0</v>
          </cell>
          <cell r="M123">
            <v>0</v>
          </cell>
          <cell r="N123">
            <v>497.84884615384635</v>
          </cell>
        </row>
        <row r="124">
          <cell r="A124" t="str">
            <v>Albañilería</v>
          </cell>
          <cell r="B124" t="str">
            <v>M. O.1006-8 [100] Confección de escalones y revestimiento de ladrillo.</v>
          </cell>
          <cell r="C124" t="str">
            <v>M.L.</v>
          </cell>
          <cell r="D124">
            <v>3.9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  <cell r="I124">
            <v>0</v>
          </cell>
          <cell r="J124">
            <v>0</v>
          </cell>
          <cell r="K124">
            <v>1</v>
          </cell>
          <cell r="L124">
            <v>0</v>
          </cell>
          <cell r="M124">
            <v>0</v>
          </cell>
          <cell r="N124">
            <v>510.61420118343216</v>
          </cell>
        </row>
        <row r="125">
          <cell r="A125" t="str">
            <v>Albañilería</v>
          </cell>
          <cell r="B125" t="str">
            <v>M. O.1006-9 [101] Revestimiento de escalones en ladrillos.</v>
          </cell>
          <cell r="C125" t="str">
            <v>M.L.</v>
          </cell>
          <cell r="D125">
            <v>4.75</v>
          </cell>
          <cell r="E125">
            <v>0</v>
          </cell>
          <cell r="F125">
            <v>0</v>
          </cell>
          <cell r="G125">
            <v>0</v>
          </cell>
          <cell r="H125">
            <v>1</v>
          </cell>
          <cell r="I125">
            <v>0</v>
          </cell>
          <cell r="J125">
            <v>0</v>
          </cell>
          <cell r="K125">
            <v>1</v>
          </cell>
          <cell r="L125">
            <v>0</v>
          </cell>
          <cell r="M125">
            <v>0</v>
          </cell>
          <cell r="N125">
            <v>419.24113360323901</v>
          </cell>
        </row>
        <row r="126">
          <cell r="A126" t="str">
            <v>Albañilería</v>
          </cell>
          <cell r="B126" t="str">
            <v xml:space="preserve">REVESTIMIENTO DE PAREDES DE BAÑO  </v>
          </cell>
          <cell r="N126" t="str">
            <v>P. A.</v>
          </cell>
        </row>
        <row r="127">
          <cell r="A127" t="str">
            <v>Albañilería</v>
          </cell>
          <cell r="B127" t="str">
            <v>M. O.1007-1 [102] Colocación de losetas de cemento para baños de 12.5x25 cms.</v>
          </cell>
          <cell r="C127" t="str">
            <v>M²</v>
          </cell>
          <cell r="D127">
            <v>8</v>
          </cell>
          <cell r="E127">
            <v>0</v>
          </cell>
          <cell r="F127">
            <v>0</v>
          </cell>
          <cell r="G127">
            <v>0</v>
          </cell>
          <cell r="H127">
            <v>1</v>
          </cell>
          <cell r="I127">
            <v>0</v>
          </cell>
          <cell r="J127">
            <v>0</v>
          </cell>
          <cell r="K127">
            <v>1</v>
          </cell>
          <cell r="L127">
            <v>0</v>
          </cell>
          <cell r="M127">
            <v>0</v>
          </cell>
          <cell r="N127">
            <v>248.92442307692318</v>
          </cell>
        </row>
        <row r="128">
          <cell r="A128" t="str">
            <v>Albañilería</v>
          </cell>
          <cell r="B128" t="str">
            <v>M. O.1007-2 [103] Colocación de azulejos 15x15cms., con junta trabada.</v>
          </cell>
          <cell r="C128" t="str">
            <v>M²</v>
          </cell>
          <cell r="D128">
            <v>5</v>
          </cell>
          <cell r="E128">
            <v>0</v>
          </cell>
          <cell r="F128">
            <v>0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1</v>
          </cell>
          <cell r="L128">
            <v>0</v>
          </cell>
          <cell r="M128">
            <v>0</v>
          </cell>
          <cell r="N128">
            <v>398.27907692307707</v>
          </cell>
        </row>
        <row r="129">
          <cell r="A129" t="str">
            <v>Albañilería</v>
          </cell>
          <cell r="B129" t="str">
            <v>M. O.1007-3 [104] Colocación de azulejos10x10cms., en plumilla.</v>
          </cell>
          <cell r="C129" t="str">
            <v>M²</v>
          </cell>
          <cell r="D129">
            <v>2.5</v>
          </cell>
          <cell r="E129">
            <v>0</v>
          </cell>
          <cell r="F129">
            <v>0</v>
          </cell>
          <cell r="G129">
            <v>0</v>
          </cell>
          <cell r="H129">
            <v>1</v>
          </cell>
          <cell r="I129">
            <v>0</v>
          </cell>
          <cell r="J129">
            <v>0</v>
          </cell>
          <cell r="K129">
            <v>1</v>
          </cell>
          <cell r="L129">
            <v>0</v>
          </cell>
          <cell r="M129">
            <v>0</v>
          </cell>
          <cell r="N129">
            <v>796.55815384615414</v>
          </cell>
        </row>
        <row r="130">
          <cell r="A130" t="str">
            <v>Albañilería</v>
          </cell>
          <cell r="B130" t="str">
            <v>M. O.1007-4 [105] Colocación de azulejos 10x10cms., con junta corrida.</v>
          </cell>
          <cell r="C130" t="str">
            <v>M²</v>
          </cell>
          <cell r="D130">
            <v>3</v>
          </cell>
          <cell r="E130">
            <v>0</v>
          </cell>
          <cell r="F130">
            <v>0</v>
          </cell>
          <cell r="G130">
            <v>0</v>
          </cell>
          <cell r="H130">
            <v>1</v>
          </cell>
          <cell r="I130">
            <v>0</v>
          </cell>
          <cell r="J130">
            <v>0</v>
          </cell>
          <cell r="K130">
            <v>1</v>
          </cell>
          <cell r="L130">
            <v>0</v>
          </cell>
          <cell r="M130">
            <v>0</v>
          </cell>
          <cell r="N130">
            <v>663.79846153846177</v>
          </cell>
        </row>
        <row r="131">
          <cell r="A131" t="str">
            <v>Albañilería</v>
          </cell>
          <cell r="B131" t="str">
            <v>M. O.1007-5 [106] Colocación de azulejos en combinación</v>
          </cell>
          <cell r="C131" t="str">
            <v>M²</v>
          </cell>
          <cell r="D131">
            <v>4.3</v>
          </cell>
          <cell r="E131">
            <v>0</v>
          </cell>
          <cell r="F131">
            <v>0</v>
          </cell>
          <cell r="G131">
            <v>0</v>
          </cell>
          <cell r="H131">
            <v>1</v>
          </cell>
          <cell r="I131">
            <v>0</v>
          </cell>
          <cell r="J131">
            <v>0</v>
          </cell>
          <cell r="K131">
            <v>1</v>
          </cell>
          <cell r="L131">
            <v>0</v>
          </cell>
          <cell r="M131">
            <v>0</v>
          </cell>
          <cell r="N131">
            <v>463.11520572450826</v>
          </cell>
        </row>
        <row r="132">
          <cell r="A132" t="str">
            <v>Albañilería</v>
          </cell>
          <cell r="B132" t="str">
            <v>M. O.1007-6 [107] Colocación de azulejos 15x15cms, con junta corrida</v>
          </cell>
          <cell r="C132" t="str">
            <v>M²</v>
          </cell>
          <cell r="D132">
            <v>5.25</v>
          </cell>
          <cell r="E132">
            <v>0</v>
          </cell>
          <cell r="F132">
            <v>0</v>
          </cell>
          <cell r="G132">
            <v>0</v>
          </cell>
          <cell r="H132">
            <v>1</v>
          </cell>
          <cell r="I132">
            <v>0</v>
          </cell>
          <cell r="J132">
            <v>0</v>
          </cell>
          <cell r="K132">
            <v>1</v>
          </cell>
          <cell r="L132">
            <v>0</v>
          </cell>
          <cell r="M132">
            <v>0</v>
          </cell>
          <cell r="N132">
            <v>379.31340659340674</v>
          </cell>
        </row>
        <row r="133">
          <cell r="A133" t="str">
            <v>Albañilería</v>
          </cell>
          <cell r="B133" t="str">
            <v>M. O.1007-7 [108] Bañera revestida con azulejos altura 30cms.,  hasta 1.50 mts.</v>
          </cell>
          <cell r="C133" t="str">
            <v>Ud</v>
          </cell>
          <cell r="D133">
            <v>0.75</v>
          </cell>
          <cell r="E133">
            <v>0</v>
          </cell>
          <cell r="F133">
            <v>0</v>
          </cell>
          <cell r="G133">
            <v>0</v>
          </cell>
          <cell r="H133">
            <v>1</v>
          </cell>
          <cell r="I133">
            <v>0</v>
          </cell>
          <cell r="J133">
            <v>0</v>
          </cell>
          <cell r="K133">
            <v>1</v>
          </cell>
          <cell r="L133">
            <v>0</v>
          </cell>
          <cell r="M133">
            <v>0</v>
          </cell>
          <cell r="N133">
            <v>2655.1938461538471</v>
          </cell>
        </row>
        <row r="134">
          <cell r="A134" t="str">
            <v>Albañilería</v>
          </cell>
          <cell r="B134" t="str">
            <v>M. O.1007-8 [109] Bañera revestida con azulejos altura 30cms., desde 1.50mts. hasta 1.80mts. de largo.</v>
          </cell>
          <cell r="C134" t="str">
            <v>Ud</v>
          </cell>
          <cell r="D134">
            <v>0.65</v>
          </cell>
          <cell r="E134">
            <v>0</v>
          </cell>
          <cell r="F134">
            <v>0</v>
          </cell>
          <cell r="G134">
            <v>0</v>
          </cell>
          <cell r="H134">
            <v>1</v>
          </cell>
          <cell r="I134">
            <v>0</v>
          </cell>
          <cell r="J134">
            <v>0</v>
          </cell>
          <cell r="K134">
            <v>1</v>
          </cell>
          <cell r="L134">
            <v>0</v>
          </cell>
          <cell r="M134">
            <v>0</v>
          </cell>
          <cell r="N134">
            <v>3063.6852071005928</v>
          </cell>
        </row>
        <row r="135">
          <cell r="A135" t="str">
            <v>Albañilería</v>
          </cell>
          <cell r="B135" t="str">
            <v>M. O.1007-9 [110] Bañera empotrada revestida con cerámica de fabricación nacional.</v>
          </cell>
          <cell r="C135" t="str">
            <v>Ud</v>
          </cell>
          <cell r="D135" t="str">
            <v>P. A.</v>
          </cell>
          <cell r="E135">
            <v>0</v>
          </cell>
          <cell r="F135">
            <v>0</v>
          </cell>
          <cell r="G135">
            <v>0</v>
          </cell>
          <cell r="H135">
            <v>1</v>
          </cell>
          <cell r="I135">
            <v>0</v>
          </cell>
          <cell r="J135">
            <v>0</v>
          </cell>
          <cell r="K135">
            <v>1</v>
          </cell>
          <cell r="L135">
            <v>0</v>
          </cell>
          <cell r="M135">
            <v>0</v>
          </cell>
          <cell r="N135" t="str">
            <v>P. A.</v>
          </cell>
        </row>
        <row r="136">
          <cell r="A136" t="str">
            <v>Albañilería</v>
          </cell>
          <cell r="B136" t="str">
            <v>M. O.1007-10 [111] Bañera empotrada revestida con cerámica importada.</v>
          </cell>
          <cell r="C136" t="str">
            <v>Ud</v>
          </cell>
          <cell r="D136" t="str">
            <v>P. A.</v>
          </cell>
          <cell r="E136">
            <v>0</v>
          </cell>
          <cell r="F136">
            <v>0</v>
          </cell>
          <cell r="G136">
            <v>0</v>
          </cell>
          <cell r="H136">
            <v>1</v>
          </cell>
          <cell r="I136">
            <v>0</v>
          </cell>
          <cell r="J136">
            <v>0</v>
          </cell>
          <cell r="K136">
            <v>1</v>
          </cell>
          <cell r="L136">
            <v>0</v>
          </cell>
          <cell r="M136">
            <v>0</v>
          </cell>
          <cell r="N136" t="str">
            <v>P. A.</v>
          </cell>
        </row>
        <row r="137">
          <cell r="A137" t="str">
            <v>Albañilería</v>
          </cell>
          <cell r="B137" t="str">
            <v>M. O.1007-11 [112] Bañera cónica.</v>
          </cell>
          <cell r="C137" t="str">
            <v>Ud</v>
          </cell>
          <cell r="D137" t="str">
            <v>P. A.</v>
          </cell>
          <cell r="E137">
            <v>0</v>
          </cell>
          <cell r="F137">
            <v>0</v>
          </cell>
          <cell r="G137">
            <v>0</v>
          </cell>
          <cell r="H137">
            <v>1</v>
          </cell>
          <cell r="I137">
            <v>0</v>
          </cell>
          <cell r="J137">
            <v>0</v>
          </cell>
          <cell r="K137">
            <v>1</v>
          </cell>
          <cell r="L137">
            <v>0</v>
          </cell>
          <cell r="M137">
            <v>0</v>
          </cell>
          <cell r="N137" t="str">
            <v>P. A.</v>
          </cell>
        </row>
        <row r="138">
          <cell r="A138" t="str">
            <v>Albañilería</v>
          </cell>
          <cell r="B138" t="str">
            <v>M. O.1007-12 [113] Mochetas de azulejos</v>
          </cell>
          <cell r="C138" t="str">
            <v>M.L.</v>
          </cell>
          <cell r="D138">
            <v>8</v>
          </cell>
          <cell r="E138">
            <v>0</v>
          </cell>
          <cell r="F138">
            <v>0</v>
          </cell>
          <cell r="G138">
            <v>0</v>
          </cell>
          <cell r="H138">
            <v>1</v>
          </cell>
          <cell r="I138">
            <v>0</v>
          </cell>
          <cell r="J138">
            <v>0</v>
          </cell>
          <cell r="K138">
            <v>1</v>
          </cell>
          <cell r="L138">
            <v>0</v>
          </cell>
          <cell r="M138">
            <v>0</v>
          </cell>
          <cell r="N138">
            <v>248.92442307692318</v>
          </cell>
        </row>
        <row r="139">
          <cell r="A139" t="str">
            <v>Albañilería</v>
          </cell>
          <cell r="B139" t="str">
            <v>M. O.1007-13 [114] Mochetas de cerámica de fabricación nacional.</v>
          </cell>
          <cell r="C139" t="str">
            <v>M.L.</v>
          </cell>
          <cell r="D139">
            <v>7</v>
          </cell>
          <cell r="E139">
            <v>0</v>
          </cell>
          <cell r="F139">
            <v>0</v>
          </cell>
          <cell r="G139">
            <v>0</v>
          </cell>
          <cell r="H139">
            <v>1</v>
          </cell>
          <cell r="I139">
            <v>0</v>
          </cell>
          <cell r="J139">
            <v>0</v>
          </cell>
          <cell r="K139">
            <v>1</v>
          </cell>
          <cell r="L139">
            <v>0</v>
          </cell>
          <cell r="M139">
            <v>0</v>
          </cell>
          <cell r="N139">
            <v>284.48505494505508</v>
          </cell>
        </row>
        <row r="140">
          <cell r="A140" t="str">
            <v>Albañilería</v>
          </cell>
          <cell r="B140" t="str">
            <v>M. O.1007-14 [115] Mochetas de cerámica importada</v>
          </cell>
          <cell r="C140" t="str">
            <v>M.L.</v>
          </cell>
          <cell r="D140">
            <v>6.5</v>
          </cell>
          <cell r="E140">
            <v>0</v>
          </cell>
          <cell r="F140">
            <v>0</v>
          </cell>
          <cell r="G140">
            <v>0</v>
          </cell>
          <cell r="H140">
            <v>1</v>
          </cell>
          <cell r="I140">
            <v>0</v>
          </cell>
          <cell r="J140">
            <v>0</v>
          </cell>
          <cell r="K140">
            <v>1</v>
          </cell>
          <cell r="L140">
            <v>0</v>
          </cell>
          <cell r="M140">
            <v>0</v>
          </cell>
          <cell r="N140">
            <v>306.36852071005927</v>
          </cell>
        </row>
        <row r="141">
          <cell r="A141" t="str">
            <v>Albañilería</v>
          </cell>
          <cell r="B141" t="str">
            <v>M. O.1007-15 [116] Colocación en paredes de losetas de cerámica de fabricación nacional, de 15x15 hasta 20x20cms.</v>
          </cell>
          <cell r="C141" t="str">
            <v>M²</v>
          </cell>
          <cell r="D141">
            <v>5.25</v>
          </cell>
          <cell r="E141">
            <v>0</v>
          </cell>
          <cell r="F141">
            <v>0</v>
          </cell>
          <cell r="G141">
            <v>0</v>
          </cell>
          <cell r="H141">
            <v>1</v>
          </cell>
          <cell r="I141">
            <v>0</v>
          </cell>
          <cell r="J141">
            <v>0</v>
          </cell>
          <cell r="K141">
            <v>1</v>
          </cell>
          <cell r="L141">
            <v>0</v>
          </cell>
          <cell r="M141">
            <v>0</v>
          </cell>
          <cell r="N141">
            <v>379.31340659340674</v>
          </cell>
        </row>
        <row r="142">
          <cell r="A142" t="str">
            <v>Albañilería</v>
          </cell>
          <cell r="B142" t="str">
            <v>M. O.1007-16 [117] Colocación en paredes de losetas de cerámica importada, de 15x15 hasta 20x20cms.</v>
          </cell>
          <cell r="C142" t="str">
            <v>M²</v>
          </cell>
          <cell r="D142">
            <v>4.75</v>
          </cell>
          <cell r="E142">
            <v>0</v>
          </cell>
          <cell r="F142">
            <v>0</v>
          </cell>
          <cell r="G142">
            <v>0</v>
          </cell>
          <cell r="H142">
            <v>1</v>
          </cell>
          <cell r="I142">
            <v>0</v>
          </cell>
          <cell r="J142">
            <v>0</v>
          </cell>
          <cell r="K142">
            <v>1</v>
          </cell>
          <cell r="L142">
            <v>0</v>
          </cell>
          <cell r="M142">
            <v>0</v>
          </cell>
          <cell r="N142">
            <v>419.24113360323901</v>
          </cell>
        </row>
        <row r="143">
          <cell r="A143" t="str">
            <v>Albañilería</v>
          </cell>
          <cell r="B143" t="str">
            <v>M. O.1007-17 [118] Colocación en paredes de losetas de cerámica de fabricación nacional, de 30x30 hasta 40x40 cms.</v>
          </cell>
          <cell r="C143" t="str">
            <v>M²</v>
          </cell>
          <cell r="D143">
            <v>4</v>
          </cell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1</v>
          </cell>
          <cell r="L143">
            <v>0</v>
          </cell>
          <cell r="M143">
            <v>0</v>
          </cell>
          <cell r="N143">
            <v>497.84884615384635</v>
          </cell>
        </row>
        <row r="144">
          <cell r="A144" t="str">
            <v>Albañilería</v>
          </cell>
          <cell r="B144" t="str">
            <v>M. O.1007-18 [119] Colocación  en paredes de losetas de cerámica importada, de 30x30 hasta 40x40cms.</v>
          </cell>
          <cell r="C144" t="str">
            <v>M²</v>
          </cell>
          <cell r="D144">
            <v>3.5</v>
          </cell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1</v>
          </cell>
          <cell r="L144">
            <v>0</v>
          </cell>
          <cell r="M144">
            <v>0</v>
          </cell>
          <cell r="N144">
            <v>568.97010989011017</v>
          </cell>
        </row>
        <row r="145">
          <cell r="A145" t="str">
            <v>Albañilería</v>
          </cell>
          <cell r="B145" t="str">
            <v>M. O.1007-19 [120] Hechura de base para baño.</v>
          </cell>
          <cell r="C145" t="str">
            <v>Ud</v>
          </cell>
          <cell r="D145">
            <v>6</v>
          </cell>
          <cell r="E145">
            <v>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331.89923076923088</v>
          </cell>
        </row>
        <row r="146">
          <cell r="A146" t="str">
            <v>Albañilería</v>
          </cell>
          <cell r="B146" t="str">
            <v>M. O.1007-20 [121] Hechura de meseta de baño revestida en azulejos o cerámica.</v>
          </cell>
          <cell r="C146" t="str">
            <v>Ud</v>
          </cell>
          <cell r="D146">
            <v>2.2999999999999998</v>
          </cell>
          <cell r="E146">
            <v>0</v>
          </cell>
          <cell r="F146">
            <v>0</v>
          </cell>
          <cell r="G146">
            <v>0</v>
          </cell>
          <cell r="H146">
            <v>1</v>
          </cell>
          <cell r="I146">
            <v>0</v>
          </cell>
          <cell r="J146">
            <v>0</v>
          </cell>
          <cell r="K146">
            <v>1</v>
          </cell>
          <cell r="L146">
            <v>0</v>
          </cell>
          <cell r="M146">
            <v>0</v>
          </cell>
          <cell r="N146">
            <v>865.824080267559</v>
          </cell>
        </row>
        <row r="147">
          <cell r="A147" t="str">
            <v>Albañilería</v>
          </cell>
          <cell r="B147" t="str">
            <v>M. O.1007-21 [122] Colocación de losetas  para revestir muros de 8x20cms.</v>
          </cell>
          <cell r="C147" t="str">
            <v>M²</v>
          </cell>
          <cell r="D147">
            <v>3.5</v>
          </cell>
          <cell r="E147">
            <v>0</v>
          </cell>
          <cell r="F147">
            <v>0</v>
          </cell>
          <cell r="G147">
            <v>0</v>
          </cell>
          <cell r="H147">
            <v>1</v>
          </cell>
          <cell r="I147">
            <v>0</v>
          </cell>
          <cell r="J147">
            <v>0</v>
          </cell>
          <cell r="K147">
            <v>1</v>
          </cell>
          <cell r="L147">
            <v>0</v>
          </cell>
          <cell r="M147">
            <v>0</v>
          </cell>
          <cell r="N147">
            <v>568.97010989011017</v>
          </cell>
        </row>
        <row r="148">
          <cell r="A148" t="str">
            <v>Albañilería</v>
          </cell>
          <cell r="B148" t="str">
            <v>M. O.1007-22 [123] Colocación de losetas para revestir muros de 5x20cms.</v>
          </cell>
          <cell r="C148" t="str">
            <v>M²</v>
          </cell>
          <cell r="D148">
            <v>3</v>
          </cell>
          <cell r="E148">
            <v>0</v>
          </cell>
          <cell r="F148">
            <v>0</v>
          </cell>
          <cell r="G148">
            <v>0</v>
          </cell>
          <cell r="H148">
            <v>1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663.79846153846177</v>
          </cell>
        </row>
        <row r="149">
          <cell r="A149" t="str">
            <v>Albañilería</v>
          </cell>
          <cell r="B149" t="str">
            <v>M. O.1007-23 [124] Colocación de losetas ornamentales en paredes.</v>
          </cell>
          <cell r="C149" t="str">
            <v>M²</v>
          </cell>
          <cell r="D149">
            <v>4</v>
          </cell>
          <cell r="E149">
            <v>0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497.84884615384635</v>
          </cell>
        </row>
        <row r="150">
          <cell r="A150" t="str">
            <v>Albañilería</v>
          </cell>
          <cell r="B150" t="str">
            <v>M. O.1007-24 [125] Colocación de fachaicos</v>
          </cell>
          <cell r="C150" t="str">
            <v>M²</v>
          </cell>
          <cell r="D150">
            <v>4.5</v>
          </cell>
          <cell r="E150">
            <v>0</v>
          </cell>
          <cell r="F150">
            <v>0</v>
          </cell>
          <cell r="G150">
            <v>0</v>
          </cell>
          <cell r="H150">
            <v>1</v>
          </cell>
          <cell r="I150">
            <v>0</v>
          </cell>
          <cell r="J150">
            <v>0</v>
          </cell>
          <cell r="K150">
            <v>1</v>
          </cell>
          <cell r="L150">
            <v>0</v>
          </cell>
          <cell r="M150">
            <v>0</v>
          </cell>
          <cell r="N150">
            <v>442.53230769230788</v>
          </cell>
        </row>
        <row r="151">
          <cell r="A151" t="str">
            <v>Albañilería</v>
          </cell>
          <cell r="B151" t="str">
            <v xml:space="preserve">INSTALACIÓN ACCESORIOS DE BAÑO  </v>
          </cell>
          <cell r="H151">
            <v>1</v>
          </cell>
          <cell r="K151">
            <v>1</v>
          </cell>
          <cell r="N151" t="str">
            <v>P. A.</v>
          </cell>
        </row>
        <row r="152">
          <cell r="A152" t="str">
            <v>Albañilería</v>
          </cell>
          <cell r="B152" t="str">
            <v>M. O.1008-1 [126] Montura de botiquín corriente sin empotrar.</v>
          </cell>
          <cell r="C152" t="str">
            <v>Ud</v>
          </cell>
          <cell r="D152">
            <v>9</v>
          </cell>
          <cell r="E152">
            <v>0</v>
          </cell>
          <cell r="F152">
            <v>0</v>
          </cell>
          <cell r="G152">
            <v>0</v>
          </cell>
          <cell r="H152">
            <v>1</v>
          </cell>
          <cell r="I152">
            <v>0</v>
          </cell>
          <cell r="J152">
            <v>0</v>
          </cell>
          <cell r="K152">
            <v>1</v>
          </cell>
          <cell r="L152">
            <v>0</v>
          </cell>
          <cell r="M152">
            <v>0</v>
          </cell>
          <cell r="N152">
            <v>221.26615384615394</v>
          </cell>
        </row>
        <row r="153">
          <cell r="A153" t="str">
            <v>Albañilería</v>
          </cell>
          <cell r="B153" t="str">
            <v>M. O.1008-2 [127] Montura de Botiquín corriente empotrado.</v>
          </cell>
          <cell r="C153" t="str">
            <v>Ud</v>
          </cell>
          <cell r="D153">
            <v>2.5</v>
          </cell>
          <cell r="E153">
            <v>0</v>
          </cell>
          <cell r="F153">
            <v>0</v>
          </cell>
          <cell r="G153">
            <v>0</v>
          </cell>
          <cell r="H153">
            <v>1</v>
          </cell>
          <cell r="I153">
            <v>0</v>
          </cell>
          <cell r="J153">
            <v>0</v>
          </cell>
          <cell r="K153">
            <v>1</v>
          </cell>
          <cell r="L153">
            <v>0</v>
          </cell>
          <cell r="M153">
            <v>0</v>
          </cell>
          <cell r="N153">
            <v>796.55815384615414</v>
          </cell>
        </row>
        <row r="154">
          <cell r="A154" t="str">
            <v>Albañilería</v>
          </cell>
          <cell r="B154" t="str">
            <v>M. O.1008-3 [128] Montura de botiquín de lujo sin empotrar.</v>
          </cell>
          <cell r="C154" t="str">
            <v>Ud</v>
          </cell>
          <cell r="D154">
            <v>1.5</v>
          </cell>
          <cell r="E154">
            <v>0</v>
          </cell>
          <cell r="F154">
            <v>0</v>
          </cell>
          <cell r="G154">
            <v>0</v>
          </cell>
          <cell r="H154">
            <v>1</v>
          </cell>
          <cell r="I154">
            <v>0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1327.5969230769235</v>
          </cell>
        </row>
        <row r="155">
          <cell r="A155" t="str">
            <v>Albañilería</v>
          </cell>
          <cell r="B155" t="str">
            <v>M. O.1008-4 [129] Montura de botiquín de lujo empotrado.</v>
          </cell>
          <cell r="C155" t="str">
            <v>Ud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1</v>
          </cell>
          <cell r="I155">
            <v>0</v>
          </cell>
          <cell r="J155">
            <v>0</v>
          </cell>
          <cell r="K155">
            <v>1</v>
          </cell>
          <cell r="L155">
            <v>0</v>
          </cell>
          <cell r="M155">
            <v>0</v>
          </cell>
          <cell r="N155">
            <v>1991.3953846153854</v>
          </cell>
        </row>
        <row r="156">
          <cell r="A156" t="str">
            <v>Albañilería</v>
          </cell>
          <cell r="B156" t="str">
            <v>M. O.1008-5 [130] Montura de accesorios empotrados.</v>
          </cell>
          <cell r="C156" t="str">
            <v>Ud</v>
          </cell>
          <cell r="D156">
            <v>7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0</v>
          </cell>
          <cell r="K156">
            <v>1</v>
          </cell>
          <cell r="L156">
            <v>0</v>
          </cell>
          <cell r="M156">
            <v>0</v>
          </cell>
          <cell r="N156">
            <v>284.48505494505508</v>
          </cell>
        </row>
        <row r="157">
          <cell r="A157" t="str">
            <v>Albañilería</v>
          </cell>
          <cell r="B157" t="str">
            <v>M. O.1008-6 [131] Montura de accesorios  atornillados.</v>
          </cell>
          <cell r="C157" t="str">
            <v>Ud</v>
          </cell>
          <cell r="D157">
            <v>10</v>
          </cell>
          <cell r="E157">
            <v>0</v>
          </cell>
          <cell r="F157">
            <v>0</v>
          </cell>
          <cell r="G157">
            <v>0</v>
          </cell>
          <cell r="H157">
            <v>1</v>
          </cell>
          <cell r="I157">
            <v>0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199.13953846153854</v>
          </cell>
        </row>
        <row r="158">
          <cell r="A158" t="str">
            <v>Albañilería</v>
          </cell>
          <cell r="B158" t="str">
            <v>M. O.1008-7 [132] Montura de papeleras porta servilletas.</v>
          </cell>
          <cell r="C158" t="str">
            <v>Ud</v>
          </cell>
          <cell r="D158">
            <v>10</v>
          </cell>
          <cell r="E158">
            <v>0</v>
          </cell>
          <cell r="F158">
            <v>0</v>
          </cell>
          <cell r="G158">
            <v>0</v>
          </cell>
          <cell r="H158">
            <v>1</v>
          </cell>
          <cell r="I158">
            <v>0</v>
          </cell>
          <cell r="J158">
            <v>0</v>
          </cell>
          <cell r="K158">
            <v>1</v>
          </cell>
          <cell r="L158">
            <v>0</v>
          </cell>
          <cell r="M158">
            <v>0</v>
          </cell>
          <cell r="N158">
            <v>199.13953846153854</v>
          </cell>
        </row>
        <row r="159">
          <cell r="A159" t="str">
            <v>Albañilería</v>
          </cell>
          <cell r="B159" t="str">
            <v>M. O.1008-8 [133] Montura de repisa para baños  corrientes.</v>
          </cell>
          <cell r="C159" t="str">
            <v>Ud</v>
          </cell>
          <cell r="D159">
            <v>6</v>
          </cell>
          <cell r="E159">
            <v>0</v>
          </cell>
          <cell r="F159">
            <v>0</v>
          </cell>
          <cell r="G159">
            <v>0</v>
          </cell>
          <cell r="H159">
            <v>1</v>
          </cell>
          <cell r="I159">
            <v>0</v>
          </cell>
          <cell r="J159">
            <v>0</v>
          </cell>
          <cell r="K159">
            <v>1</v>
          </cell>
          <cell r="L159">
            <v>0</v>
          </cell>
          <cell r="M159">
            <v>0</v>
          </cell>
          <cell r="N159">
            <v>331.89923076923088</v>
          </cell>
        </row>
        <row r="160">
          <cell r="A160" t="str">
            <v>Albañilería</v>
          </cell>
          <cell r="B160" t="str">
            <v xml:space="preserve">TRABAJOS EN LADRILLOS  </v>
          </cell>
          <cell r="H160">
            <v>1</v>
          </cell>
          <cell r="K160">
            <v>1</v>
          </cell>
          <cell r="N160" t="str">
            <v>P. A.</v>
          </cell>
        </row>
        <row r="161">
          <cell r="A161" t="str">
            <v>Albañilería</v>
          </cell>
          <cell r="B161" t="str">
            <v>M. O.1009-1 [134] Colocación de ladrillos limpios a una cara.</v>
          </cell>
          <cell r="C161" t="str">
            <v>Mill.</v>
          </cell>
          <cell r="D161">
            <v>0.2</v>
          </cell>
          <cell r="E161">
            <v>0</v>
          </cell>
          <cell r="F161">
            <v>0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1</v>
          </cell>
          <cell r="L161">
            <v>0</v>
          </cell>
          <cell r="M161">
            <v>0</v>
          </cell>
          <cell r="N161">
            <v>9956.9769230769271</v>
          </cell>
        </row>
        <row r="162">
          <cell r="A162" t="str">
            <v>Albañilería</v>
          </cell>
          <cell r="B162" t="str">
            <v>M. O.1009-2 [135] Colocación de ladrillos refractarios de 5x10x25cms.</v>
          </cell>
          <cell r="C162" t="str">
            <v>Mill.</v>
          </cell>
          <cell r="D162">
            <v>0.19</v>
          </cell>
          <cell r="E162">
            <v>0</v>
          </cell>
          <cell r="F162">
            <v>0</v>
          </cell>
          <cell r="G162">
            <v>0</v>
          </cell>
          <cell r="H162">
            <v>1</v>
          </cell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10481.028340080975</v>
          </cell>
        </row>
        <row r="163">
          <cell r="A163" t="str">
            <v>Albañilería</v>
          </cell>
          <cell r="B163" t="str">
            <v>M. O.1009-3 [136] Colocación de ladrillos limpios a dos caras.</v>
          </cell>
          <cell r="C163" t="str">
            <v>Mill.</v>
          </cell>
          <cell r="D163">
            <v>0.16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0</v>
          </cell>
          <cell r="K163">
            <v>1</v>
          </cell>
          <cell r="L163">
            <v>0</v>
          </cell>
          <cell r="M163">
            <v>0</v>
          </cell>
          <cell r="N163">
            <v>12446.221153846158</v>
          </cell>
        </row>
        <row r="164">
          <cell r="A164" t="str">
            <v>Albañilería</v>
          </cell>
          <cell r="B164" t="str">
            <v>M. O.1009-4 [137] Colocación de ladrillos para pañetar en muros.</v>
          </cell>
          <cell r="C164" t="str">
            <v>Mill.</v>
          </cell>
          <cell r="D164">
            <v>0.28999999999999998</v>
          </cell>
          <cell r="E164">
            <v>0</v>
          </cell>
          <cell r="F164">
            <v>0</v>
          </cell>
          <cell r="G164">
            <v>0</v>
          </cell>
          <cell r="H164">
            <v>1</v>
          </cell>
          <cell r="I164">
            <v>0</v>
          </cell>
          <cell r="J164">
            <v>0</v>
          </cell>
          <cell r="K164">
            <v>1</v>
          </cell>
          <cell r="L164">
            <v>0</v>
          </cell>
          <cell r="M164">
            <v>0</v>
          </cell>
          <cell r="N164">
            <v>6866.8806366047775</v>
          </cell>
        </row>
        <row r="165">
          <cell r="A165" t="str">
            <v>Albañilería</v>
          </cell>
          <cell r="B165" t="str">
            <v>M. O.1009-5 [138] Colocación de ladrillos de otro tipo no especificado.</v>
          </cell>
          <cell r="C165" t="str">
            <v>Mill.</v>
          </cell>
          <cell r="D165">
            <v>0.21</v>
          </cell>
          <cell r="E165">
            <v>0</v>
          </cell>
          <cell r="F165">
            <v>0</v>
          </cell>
          <cell r="G165">
            <v>0</v>
          </cell>
          <cell r="H165">
            <v>1</v>
          </cell>
          <cell r="I165">
            <v>0</v>
          </cell>
          <cell r="J165">
            <v>0</v>
          </cell>
          <cell r="K165">
            <v>1</v>
          </cell>
          <cell r="L165">
            <v>0</v>
          </cell>
          <cell r="M165">
            <v>0</v>
          </cell>
          <cell r="N165">
            <v>9482.8351648351691</v>
          </cell>
        </row>
        <row r="166">
          <cell r="A166" t="str">
            <v>Albañilería</v>
          </cell>
          <cell r="B166" t="str">
            <v>M. O.1009-6 [139] Confección de arcos de ladrillos.</v>
          </cell>
          <cell r="C166" t="str">
            <v>P. A.</v>
          </cell>
          <cell r="D166" t="str">
            <v>P. A.</v>
          </cell>
          <cell r="E166">
            <v>0</v>
          </cell>
          <cell r="F166">
            <v>0</v>
          </cell>
          <cell r="G166">
            <v>0</v>
          </cell>
          <cell r="H166">
            <v>1</v>
          </cell>
          <cell r="I166">
            <v>0</v>
          </cell>
          <cell r="J166">
            <v>0</v>
          </cell>
          <cell r="K166">
            <v>1</v>
          </cell>
          <cell r="L166">
            <v>0</v>
          </cell>
          <cell r="M166">
            <v>0</v>
          </cell>
          <cell r="N166" t="str">
            <v>P. A.</v>
          </cell>
        </row>
        <row r="167">
          <cell r="A167" t="str">
            <v>Albañilería</v>
          </cell>
          <cell r="B167" t="str">
            <v xml:space="preserve">TRABAJOS EN PIEDRA  </v>
          </cell>
          <cell r="H167">
            <v>1</v>
          </cell>
          <cell r="K167">
            <v>1</v>
          </cell>
          <cell r="N167" t="str">
            <v>P. A.</v>
          </cell>
        </row>
        <row r="168">
          <cell r="A168" t="str">
            <v>Albañilería</v>
          </cell>
          <cell r="B168" t="str">
            <v>M. O.1010-1 [140] Colocación de piedra caliza aserrada.</v>
          </cell>
          <cell r="C168" t="str">
            <v>M².</v>
          </cell>
          <cell r="D168">
            <v>3.5</v>
          </cell>
          <cell r="E168">
            <v>0</v>
          </cell>
          <cell r="F168">
            <v>0</v>
          </cell>
          <cell r="G168">
            <v>0</v>
          </cell>
          <cell r="H168">
            <v>1</v>
          </cell>
          <cell r="I168">
            <v>0</v>
          </cell>
          <cell r="J168">
            <v>0</v>
          </cell>
          <cell r="K168">
            <v>1</v>
          </cell>
          <cell r="L168">
            <v>0</v>
          </cell>
          <cell r="M168">
            <v>0</v>
          </cell>
          <cell r="N168">
            <v>568.97010989011017</v>
          </cell>
        </row>
        <row r="169">
          <cell r="A169" t="str">
            <v>Albañilería</v>
          </cell>
          <cell r="B169" t="str">
            <v>M. O.1010-2 [141] Colocación de piedra caliza labrada.</v>
          </cell>
          <cell r="C169" t="str">
            <v>M².</v>
          </cell>
          <cell r="D169">
            <v>4</v>
          </cell>
          <cell r="E169">
            <v>0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497.84884615384635</v>
          </cell>
        </row>
        <row r="170">
          <cell r="A170" t="str">
            <v>Albañilería</v>
          </cell>
          <cell r="B170" t="str">
            <v>M. O.1010-3 [142] Colocación de piedras blancas, tipo San Cristóbal, Cambita, Azulada, La Cumbre “callao”, de río, etc.</v>
          </cell>
          <cell r="C170" t="str">
            <v>M².</v>
          </cell>
          <cell r="D170">
            <v>3.5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  <cell r="I170">
            <v>0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568.97010989011017</v>
          </cell>
        </row>
        <row r="171">
          <cell r="A171" t="str">
            <v>Albañilería</v>
          </cell>
          <cell r="B171" t="str">
            <v>M. O.1010-4 [143] Colocación de piedra de roca o cantos rodados, tipo encache de 0.20 a 0.30M espesor en revestimiento de terraplenes, con fines decorativos.</v>
          </cell>
          <cell r="C171" t="str">
            <v>M²</v>
          </cell>
          <cell r="D171">
            <v>3.85</v>
          </cell>
          <cell r="E171">
            <v>0</v>
          </cell>
          <cell r="F171">
            <v>0</v>
          </cell>
          <cell r="G171">
            <v>0</v>
          </cell>
          <cell r="H171">
            <v>1</v>
          </cell>
          <cell r="I171">
            <v>0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517.2455544455546</v>
          </cell>
        </row>
        <row r="172">
          <cell r="A172" t="str">
            <v>Albañilería</v>
          </cell>
          <cell r="B172" t="str">
            <v>M. O.1010-5 [144] Colocación de piedra de roca o cantos rodados, tipo encache de 0.20 a 0.30M espesor en revestimiento de terraplenes, canales y cunetas.</v>
          </cell>
          <cell r="C172" t="str">
            <v>M²</v>
          </cell>
          <cell r="D172">
            <v>8.8000000000000007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1</v>
          </cell>
          <cell r="J172">
            <v>0</v>
          </cell>
          <cell r="K172">
            <v>1</v>
          </cell>
          <cell r="L172">
            <v>0</v>
          </cell>
          <cell r="M172">
            <v>0</v>
          </cell>
          <cell r="N172">
            <v>195.190646853147</v>
          </cell>
        </row>
        <row r="173">
          <cell r="A173" t="str">
            <v>Albañilería</v>
          </cell>
          <cell r="B173" t="str">
            <v>M. O.1010-6 [145] Colocación de piedra de roca o cantos rodados en muro de mampostería con fines decorativos.</v>
          </cell>
          <cell r="C173" t="str">
            <v>M³</v>
          </cell>
          <cell r="D173">
            <v>0.95</v>
          </cell>
          <cell r="E173">
            <v>0</v>
          </cell>
          <cell r="F173">
            <v>0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1</v>
          </cell>
          <cell r="L173">
            <v>0</v>
          </cell>
          <cell r="M173">
            <v>0</v>
          </cell>
          <cell r="N173">
            <v>2096.2056680161954</v>
          </cell>
        </row>
        <row r="174">
          <cell r="A174" t="str">
            <v>Albañilería</v>
          </cell>
          <cell r="B174" t="str">
            <v>M. O.1010-7 [146] Colocación de piedra de roca o cantos rodados en muro de mampostería.</v>
          </cell>
          <cell r="C174" t="str">
            <v>M³</v>
          </cell>
          <cell r="D174">
            <v>2.35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1</v>
          </cell>
          <cell r="J174">
            <v>0</v>
          </cell>
          <cell r="K174">
            <v>1</v>
          </cell>
          <cell r="L174">
            <v>0</v>
          </cell>
          <cell r="M174">
            <v>0</v>
          </cell>
          <cell r="N174">
            <v>730.926677577742</v>
          </cell>
        </row>
        <row r="175">
          <cell r="A175" t="str">
            <v>Albañilería</v>
          </cell>
          <cell r="B175" t="str">
            <v xml:space="preserve">TRABAJOS EN MÁRMOL  </v>
          </cell>
          <cell r="H175">
            <v>1</v>
          </cell>
          <cell r="K175">
            <v>1</v>
          </cell>
          <cell r="N175" t="str">
            <v>P. A.</v>
          </cell>
        </row>
        <row r="176">
          <cell r="A176" t="str">
            <v>Albañilería</v>
          </cell>
          <cell r="B176" t="str">
            <v>M. O.1011-1 [147] Colocación de mármol picado</v>
          </cell>
          <cell r="C176" t="str">
            <v>M²</v>
          </cell>
          <cell r="D176">
            <v>1.3</v>
          </cell>
          <cell r="E176">
            <v>0</v>
          </cell>
          <cell r="F176">
            <v>0</v>
          </cell>
          <cell r="G176">
            <v>0</v>
          </cell>
          <cell r="H176">
            <v>1</v>
          </cell>
          <cell r="I176">
            <v>0</v>
          </cell>
          <cell r="J176">
            <v>0</v>
          </cell>
          <cell r="K176">
            <v>1</v>
          </cell>
          <cell r="L176">
            <v>0</v>
          </cell>
          <cell r="M176">
            <v>0</v>
          </cell>
          <cell r="N176">
            <v>1531.8426035502964</v>
          </cell>
        </row>
        <row r="177">
          <cell r="A177" t="str">
            <v>Albañilería</v>
          </cell>
          <cell r="B177" t="str">
            <v>M. O.1011-2 [148] Colocación de mármol de fabricación nacional en escaleras.</v>
          </cell>
          <cell r="C177" t="str">
            <v>M.L.</v>
          </cell>
          <cell r="D177">
            <v>4</v>
          </cell>
          <cell r="E177">
            <v>0</v>
          </cell>
          <cell r="F177">
            <v>0</v>
          </cell>
          <cell r="G177">
            <v>0</v>
          </cell>
          <cell r="H177">
            <v>1</v>
          </cell>
          <cell r="I177">
            <v>0</v>
          </cell>
          <cell r="J177">
            <v>0</v>
          </cell>
          <cell r="K177">
            <v>1</v>
          </cell>
          <cell r="L177">
            <v>0</v>
          </cell>
          <cell r="M177">
            <v>0</v>
          </cell>
          <cell r="N177">
            <v>497.84884615384635</v>
          </cell>
        </row>
        <row r="178">
          <cell r="A178" t="str">
            <v>Albañilería</v>
          </cell>
          <cell r="B178" t="str">
            <v>M. O.1011-3 [149] Colocación de mármol importado en escaleras.</v>
          </cell>
          <cell r="C178" t="str">
            <v>M.L.</v>
          </cell>
          <cell r="D178">
            <v>3.25</v>
          </cell>
          <cell r="E178">
            <v>0</v>
          </cell>
          <cell r="F178">
            <v>0</v>
          </cell>
          <cell r="G178">
            <v>0</v>
          </cell>
          <cell r="H178">
            <v>1</v>
          </cell>
          <cell r="I178">
            <v>0</v>
          </cell>
          <cell r="J178">
            <v>0</v>
          </cell>
          <cell r="K178">
            <v>1</v>
          </cell>
          <cell r="L178">
            <v>0</v>
          </cell>
          <cell r="M178">
            <v>0</v>
          </cell>
          <cell r="N178">
            <v>612.73704142011854</v>
          </cell>
        </row>
        <row r="179">
          <cell r="A179" t="str">
            <v>Albañilería</v>
          </cell>
          <cell r="B179" t="str">
            <v>M. O.1011-4 [150] Colocación de mármol fachaico en una sola pieza.</v>
          </cell>
          <cell r="C179" t="str">
            <v>M²</v>
          </cell>
          <cell r="D179">
            <v>2.5</v>
          </cell>
          <cell r="E179">
            <v>0</v>
          </cell>
          <cell r="F179">
            <v>0</v>
          </cell>
          <cell r="G179">
            <v>0</v>
          </cell>
          <cell r="H179">
            <v>1</v>
          </cell>
          <cell r="I179">
            <v>0</v>
          </cell>
          <cell r="J179">
            <v>0</v>
          </cell>
          <cell r="K179">
            <v>1</v>
          </cell>
          <cell r="L179">
            <v>0</v>
          </cell>
          <cell r="M179">
            <v>0</v>
          </cell>
          <cell r="N179">
            <v>796.55815384615414</v>
          </cell>
        </row>
        <row r="180">
          <cell r="A180" t="str">
            <v>Albañilería</v>
          </cell>
          <cell r="B180" t="str">
            <v>M. O.1011-5 [151] Colocación de mármol de fabricación nacional, en revestimiento de paredes.</v>
          </cell>
          <cell r="C180" t="str">
            <v>M²</v>
          </cell>
          <cell r="D180">
            <v>2.5</v>
          </cell>
          <cell r="E180">
            <v>0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1</v>
          </cell>
          <cell r="L180">
            <v>0</v>
          </cell>
          <cell r="M180">
            <v>0</v>
          </cell>
          <cell r="N180">
            <v>796.55815384615414</v>
          </cell>
        </row>
        <row r="181">
          <cell r="A181" t="str">
            <v>Albañilería</v>
          </cell>
          <cell r="B181" t="str">
            <v>M. O.1011-6 [152] Colocación de mármol importado en revestimiento de paredes.</v>
          </cell>
          <cell r="C181" t="str">
            <v>M²</v>
          </cell>
          <cell r="D181">
            <v>2.15</v>
          </cell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0</v>
          </cell>
          <cell r="K181">
            <v>1</v>
          </cell>
          <cell r="L181">
            <v>0</v>
          </cell>
          <cell r="M181">
            <v>0</v>
          </cell>
          <cell r="N181">
            <v>926.23041144901651</v>
          </cell>
        </row>
        <row r="182">
          <cell r="A182" t="str">
            <v>Albañilería</v>
          </cell>
          <cell r="B182" t="str">
            <v>M. O.1011-7 [153] Colocación de mármol en pedazos.</v>
          </cell>
          <cell r="C182" t="str">
            <v>M²</v>
          </cell>
          <cell r="D182">
            <v>3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1</v>
          </cell>
          <cell r="L182">
            <v>0</v>
          </cell>
          <cell r="M182">
            <v>0</v>
          </cell>
          <cell r="N182">
            <v>663.79846153846177</v>
          </cell>
        </row>
        <row r="183">
          <cell r="A183" t="str">
            <v>Albañilería</v>
          </cell>
          <cell r="B183" t="str">
            <v>M. O.1011-8 [154] Colocación de mármol travertinos en tiritas.</v>
          </cell>
          <cell r="C183" t="str">
            <v>M²</v>
          </cell>
          <cell r="D183">
            <v>2</v>
          </cell>
          <cell r="E183">
            <v>0</v>
          </cell>
          <cell r="F183">
            <v>0</v>
          </cell>
          <cell r="G183">
            <v>0</v>
          </cell>
          <cell r="H183">
            <v>1</v>
          </cell>
          <cell r="I183">
            <v>0</v>
          </cell>
          <cell r="J183">
            <v>0</v>
          </cell>
          <cell r="K183">
            <v>1</v>
          </cell>
          <cell r="L183">
            <v>0</v>
          </cell>
          <cell r="M183">
            <v>0</v>
          </cell>
          <cell r="N183">
            <v>995.69769230769271</v>
          </cell>
        </row>
        <row r="184">
          <cell r="A184" t="str">
            <v>Albañilería</v>
          </cell>
          <cell r="B184" t="str">
            <v xml:space="preserve">TRABAJOS EN YESO y SHEETROCK  </v>
          </cell>
          <cell r="N184" t="str">
            <v>P. A.</v>
          </cell>
        </row>
        <row r="185">
          <cell r="A185" t="str">
            <v>Albañilería</v>
          </cell>
          <cell r="B185" t="str">
            <v>M. O.1012-1 [155] Confección de comisas, plafón, rosetas, planchas, recuadros, lágrimas, etc.</v>
          </cell>
          <cell r="C185" t="str">
            <v>P. A</v>
          </cell>
          <cell r="D185" t="str">
            <v>P. A.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 t="str">
            <v>P. A.</v>
          </cell>
        </row>
        <row r="186">
          <cell r="A186" t="str">
            <v>Albañilería</v>
          </cell>
          <cell r="B186" t="str">
            <v>M. O.1012-2 [155A] Instalación Paneles de SheetRock a 2 Cara</v>
          </cell>
          <cell r="C186" t="str">
            <v>m²</v>
          </cell>
          <cell r="D186">
            <v>8</v>
          </cell>
          <cell r="E186">
            <v>1</v>
          </cell>
          <cell r="F186">
            <v>0</v>
          </cell>
          <cell r="G186">
            <v>1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306.94067307692296</v>
          </cell>
        </row>
        <row r="187">
          <cell r="A187" t="str">
            <v>Albañilería</v>
          </cell>
          <cell r="B187" t="str">
            <v>M. O.1012-3 [155A] Instalación Paneles de Plafones</v>
          </cell>
          <cell r="C187" t="str">
            <v>m²</v>
          </cell>
          <cell r="D187">
            <v>8</v>
          </cell>
          <cell r="E187">
            <v>1</v>
          </cell>
          <cell r="F187">
            <v>0</v>
          </cell>
          <cell r="G187">
            <v>1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306.94067307692296</v>
          </cell>
        </row>
        <row r="188">
          <cell r="A188" t="str">
            <v>Albañilería</v>
          </cell>
          <cell r="B188" t="str">
            <v xml:space="preserve">CONTENES, ACERAS, BADENES Y COLECTORES  </v>
          </cell>
          <cell r="N188" t="str">
            <v>P. A.</v>
          </cell>
        </row>
        <row r="189">
          <cell r="A189" t="str">
            <v>Albañilería</v>
          </cell>
          <cell r="B189" t="str">
            <v>M. O.1013-1 [156] Construcción de base para contenes (telford con mezcla)</v>
          </cell>
          <cell r="C189" t="str">
            <v>M³</v>
          </cell>
          <cell r="D189">
            <v>3.5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1</v>
          </cell>
          <cell r="J189">
            <v>0</v>
          </cell>
          <cell r="K189">
            <v>0</v>
          </cell>
          <cell r="L189">
            <v>1</v>
          </cell>
          <cell r="M189">
            <v>0</v>
          </cell>
          <cell r="N189">
            <v>475.27516483516501</v>
          </cell>
        </row>
        <row r="190">
          <cell r="A190" t="str">
            <v>Albañilería</v>
          </cell>
          <cell r="B190" t="str">
            <v>M. O.1013-2 [157] Construcción de contenes  55x30x15 cms.</v>
          </cell>
          <cell r="C190" t="str">
            <v>M.L.</v>
          </cell>
          <cell r="D190">
            <v>19.7</v>
          </cell>
          <cell r="E190">
            <v>0</v>
          </cell>
          <cell r="F190">
            <v>0</v>
          </cell>
          <cell r="G190">
            <v>1</v>
          </cell>
          <cell r="H190">
            <v>1</v>
          </cell>
          <cell r="I190">
            <v>0</v>
          </cell>
          <cell r="J190">
            <v>0</v>
          </cell>
          <cell r="K190">
            <v>1</v>
          </cell>
          <cell r="L190">
            <v>1</v>
          </cell>
          <cell r="M190">
            <v>0</v>
          </cell>
          <cell r="N190">
            <v>167.53705583756349</v>
          </cell>
        </row>
        <row r="191">
          <cell r="A191" t="str">
            <v>Albañilería</v>
          </cell>
          <cell r="B191" t="str">
            <v>M. O.1013-3 [158] Construcción de contenes con bordillo de 40 cms. de alto por 20 cms. de ancho.</v>
          </cell>
          <cell r="C191" t="str">
            <v>M.L.</v>
          </cell>
          <cell r="D191">
            <v>13</v>
          </cell>
          <cell r="E191">
            <v>0</v>
          </cell>
          <cell r="F191">
            <v>0</v>
          </cell>
          <cell r="G191">
            <v>1</v>
          </cell>
          <cell r="H191">
            <v>1</v>
          </cell>
          <cell r="I191">
            <v>0</v>
          </cell>
          <cell r="J191">
            <v>0</v>
          </cell>
          <cell r="K191">
            <v>1</v>
          </cell>
          <cell r="L191">
            <v>1</v>
          </cell>
          <cell r="M191">
            <v>0</v>
          </cell>
          <cell r="N191">
            <v>253.88307692307697</v>
          </cell>
        </row>
        <row r="192">
          <cell r="A192" t="str">
            <v>Albañilería</v>
          </cell>
          <cell r="B192" t="str">
            <v>M. O.1013-4 [159] Construcción de contenes con bordillo de 30x8x10cms.</v>
          </cell>
          <cell r="C192" t="str">
            <v>M.L.</v>
          </cell>
          <cell r="D192">
            <v>22</v>
          </cell>
          <cell r="E192">
            <v>0</v>
          </cell>
          <cell r="F192">
            <v>0</v>
          </cell>
          <cell r="G192">
            <v>1</v>
          </cell>
          <cell r="H192">
            <v>1</v>
          </cell>
          <cell r="I192">
            <v>0</v>
          </cell>
          <cell r="J192">
            <v>0</v>
          </cell>
          <cell r="K192">
            <v>1</v>
          </cell>
          <cell r="L192">
            <v>1</v>
          </cell>
          <cell r="M192">
            <v>0</v>
          </cell>
          <cell r="N192">
            <v>150.02181818181819</v>
          </cell>
        </row>
        <row r="193">
          <cell r="A193" t="str">
            <v>Albañilería</v>
          </cell>
          <cell r="B193" t="str">
            <v>M. O.1013-5 [160] Construcción de bordillos.</v>
          </cell>
          <cell r="C193" t="str">
            <v>M.L.</v>
          </cell>
          <cell r="D193">
            <v>32</v>
          </cell>
          <cell r="E193">
            <v>0</v>
          </cell>
          <cell r="F193">
            <v>0</v>
          </cell>
          <cell r="G193">
            <v>1</v>
          </cell>
          <cell r="H193">
            <v>1</v>
          </cell>
          <cell r="I193">
            <v>0</v>
          </cell>
          <cell r="J193">
            <v>0</v>
          </cell>
          <cell r="K193">
            <v>1</v>
          </cell>
          <cell r="L193">
            <v>1</v>
          </cell>
          <cell r="M193">
            <v>0</v>
          </cell>
          <cell r="N193">
            <v>103.14000000000001</v>
          </cell>
        </row>
        <row r="194">
          <cell r="A194" t="str">
            <v>Albañilería</v>
          </cell>
          <cell r="B194" t="str">
            <v>M. O.1013-6 [161] Construcción de acera frotada y violinada incl. Colocación de hormigón de 10cms.</v>
          </cell>
          <cell r="C194" t="str">
            <v>M³</v>
          </cell>
          <cell r="D194">
            <v>2.0499999999999998</v>
          </cell>
          <cell r="E194">
            <v>0</v>
          </cell>
          <cell r="F194">
            <v>0</v>
          </cell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</v>
          </cell>
          <cell r="L194">
            <v>1</v>
          </cell>
          <cell r="M194">
            <v>0</v>
          </cell>
          <cell r="N194">
            <v>1609.9902439024395</v>
          </cell>
        </row>
        <row r="195">
          <cell r="A195" t="str">
            <v>Albañilería</v>
          </cell>
          <cell r="B195" t="str">
            <v>M. O.1013-7 [162] Construcción de badenes ciclópeos de 10 a 20 cms. de concreto, frotado y pulido en el centro.</v>
          </cell>
          <cell r="C195" t="str">
            <v>M³</v>
          </cell>
          <cell r="D195">
            <v>2.5</v>
          </cell>
          <cell r="E195">
            <v>0</v>
          </cell>
          <cell r="F195">
            <v>0</v>
          </cell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1</v>
          </cell>
          <cell r="L195">
            <v>1</v>
          </cell>
          <cell r="M195">
            <v>0</v>
          </cell>
          <cell r="N195">
            <v>1320.1920000000002</v>
          </cell>
        </row>
        <row r="196">
          <cell r="A196" t="str">
            <v>Albañilería</v>
          </cell>
          <cell r="B196" t="str">
            <v>M. O.1013-8 [163] Construcción de badenes de hormigón de 20 cms. de espesor en adelante, frotado y pulido al centro.</v>
          </cell>
          <cell r="C196" t="str">
            <v>M³</v>
          </cell>
          <cell r="D196">
            <v>2.5</v>
          </cell>
          <cell r="E196">
            <v>0</v>
          </cell>
          <cell r="F196">
            <v>0</v>
          </cell>
          <cell r="G196">
            <v>1</v>
          </cell>
          <cell r="H196">
            <v>1</v>
          </cell>
          <cell r="I196">
            <v>0</v>
          </cell>
          <cell r="J196">
            <v>0</v>
          </cell>
          <cell r="K196">
            <v>1</v>
          </cell>
          <cell r="L196">
            <v>1</v>
          </cell>
          <cell r="M196">
            <v>0</v>
          </cell>
          <cell r="N196">
            <v>1320.1920000000002</v>
          </cell>
        </row>
        <row r="197">
          <cell r="A197" t="str">
            <v>Albañilería</v>
          </cell>
          <cell r="B197" t="str">
            <v>M. O.1013-9 [164] Construcción de zapatas y pisos de colector de concreto envarillado y frotado.</v>
          </cell>
          <cell r="C197" t="str">
            <v>M³</v>
          </cell>
          <cell r="D197">
            <v>2.5</v>
          </cell>
          <cell r="E197">
            <v>0</v>
          </cell>
          <cell r="F197">
            <v>0</v>
          </cell>
          <cell r="G197">
            <v>1</v>
          </cell>
          <cell r="H197">
            <v>1</v>
          </cell>
          <cell r="I197">
            <v>0</v>
          </cell>
          <cell r="J197">
            <v>0</v>
          </cell>
          <cell r="K197">
            <v>1</v>
          </cell>
          <cell r="L197">
            <v>1</v>
          </cell>
          <cell r="M197">
            <v>0</v>
          </cell>
          <cell r="N197">
            <v>1320.1920000000002</v>
          </cell>
        </row>
        <row r="198">
          <cell r="A198" t="str">
            <v>Albañilería</v>
          </cell>
          <cell r="B198" t="str">
            <v>M. O.1013-10 [165] Confección de losa de colector o pozo séptico, encofrado y envarillado, y vaciado, incluyendo colocación de tapa, hasta 2 m².</v>
          </cell>
          <cell r="C198" t="str">
            <v>Ud</v>
          </cell>
          <cell r="D198">
            <v>1.8</v>
          </cell>
          <cell r="E198">
            <v>0</v>
          </cell>
          <cell r="F198">
            <v>0</v>
          </cell>
          <cell r="G198">
            <v>1</v>
          </cell>
          <cell r="H198">
            <v>1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0</v>
          </cell>
          <cell r="N198">
            <v>1515.5115384615385</v>
          </cell>
        </row>
        <row r="199">
          <cell r="A199" t="str">
            <v>Albañilería</v>
          </cell>
          <cell r="B199" t="str">
            <v>M. O.1013-11 [166] Confección de losa de colector o pozo séptico, encofrado y envarillado, y vaciado, incluyendo colocación de tapa, de más de 2 metros cuadrados (precio proporcional al anterior)</v>
          </cell>
          <cell r="C199" t="str">
            <v>P. A.</v>
          </cell>
          <cell r="D199" t="str">
            <v>P. A.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P. A.</v>
          </cell>
        </row>
        <row r="200">
          <cell r="A200" t="str">
            <v>Albañilería</v>
          </cell>
          <cell r="B200" t="str">
            <v>M. O.1013-12 [167] Confección de tragante de hasta 50 cms. de longitud.</v>
          </cell>
          <cell r="C200" t="str">
            <v>Ud</v>
          </cell>
          <cell r="D200">
            <v>4.4000000000000004</v>
          </cell>
          <cell r="E200">
            <v>0</v>
          </cell>
          <cell r="F200">
            <v>0</v>
          </cell>
          <cell r="G200">
            <v>1</v>
          </cell>
          <cell r="H200">
            <v>1</v>
          </cell>
          <cell r="I200">
            <v>0</v>
          </cell>
          <cell r="J200">
            <v>0</v>
          </cell>
          <cell r="K200">
            <v>1</v>
          </cell>
          <cell r="L200">
            <v>0</v>
          </cell>
          <cell r="M200">
            <v>0</v>
          </cell>
          <cell r="N200">
            <v>619.98199300699298</v>
          </cell>
        </row>
        <row r="201">
          <cell r="A201" t="str">
            <v>Albañilería</v>
          </cell>
          <cell r="B201" t="str">
            <v>M. O.1013-13 [168] Confección de anillo filtrante.</v>
          </cell>
          <cell r="C201" t="str">
            <v>Ud</v>
          </cell>
          <cell r="D201">
            <v>3</v>
          </cell>
          <cell r="E201">
            <v>0</v>
          </cell>
          <cell r="F201">
            <v>0</v>
          </cell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1</v>
          </cell>
          <cell r="L201">
            <v>0</v>
          </cell>
          <cell r="M201">
            <v>0</v>
          </cell>
          <cell r="N201">
            <v>909.30692307692323</v>
          </cell>
        </row>
        <row r="202">
          <cell r="A202" t="str">
            <v>Albañilería</v>
          </cell>
          <cell r="B202" t="str">
            <v xml:space="preserve">LAVADEROS Y DESAGÜES  </v>
          </cell>
          <cell r="N202" t="str">
            <v>P. A.</v>
          </cell>
        </row>
        <row r="203">
          <cell r="A203" t="str">
            <v>Albañilería</v>
          </cell>
          <cell r="B203" t="str">
            <v>M. O.1014-1 [169] Construcción de lavaderos de 1 y 2 bocas, con azulejos arriba.</v>
          </cell>
          <cell r="C203" t="str">
            <v>P. A.</v>
          </cell>
          <cell r="D203" t="str">
            <v>P. A.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str">
            <v>P. A.</v>
          </cell>
        </row>
        <row r="204">
          <cell r="A204" t="str">
            <v>Albañilería</v>
          </cell>
          <cell r="B204" t="str">
            <v>M. O.1014-2 [170] Construcción e instalación de lavadero pulido de hasta 0.60 x 1.50 mts.</v>
          </cell>
          <cell r="C204" t="str">
            <v>Ud</v>
          </cell>
          <cell r="D204">
            <v>1</v>
          </cell>
          <cell r="E204">
            <v>0</v>
          </cell>
          <cell r="F204">
            <v>0</v>
          </cell>
          <cell r="G204">
            <v>1</v>
          </cell>
          <cell r="H204">
            <v>1</v>
          </cell>
          <cell r="I204">
            <v>0</v>
          </cell>
          <cell r="J204">
            <v>1</v>
          </cell>
          <cell r="K204">
            <v>0</v>
          </cell>
          <cell r="L204">
            <v>0</v>
          </cell>
          <cell r="M204">
            <v>0</v>
          </cell>
          <cell r="N204">
            <v>3057.1753846153838</v>
          </cell>
        </row>
        <row r="205">
          <cell r="A205" t="str">
            <v>Albañilería</v>
          </cell>
          <cell r="B205" t="str">
            <v>M. O.1014-3 [171] Construcción de lavaderos pulido de más de 1.50mts., adicional por recipiente.</v>
          </cell>
          <cell r="C205" t="str">
            <v>Ud</v>
          </cell>
          <cell r="D205">
            <v>2</v>
          </cell>
          <cell r="E205">
            <v>0</v>
          </cell>
          <cell r="F205">
            <v>0</v>
          </cell>
          <cell r="G205">
            <v>1</v>
          </cell>
          <cell r="H205">
            <v>1</v>
          </cell>
          <cell r="I205">
            <v>0</v>
          </cell>
          <cell r="J205">
            <v>1</v>
          </cell>
          <cell r="K205">
            <v>0</v>
          </cell>
          <cell r="L205">
            <v>0</v>
          </cell>
          <cell r="M205">
            <v>0</v>
          </cell>
          <cell r="N205">
            <v>1528.5876923076919</v>
          </cell>
        </row>
        <row r="206">
          <cell r="A206" t="str">
            <v>Albañilería</v>
          </cell>
          <cell r="B206" t="str">
            <v>M. O.1014-4 [172] Confección de vertedero de 60x60 cms., pulido.</v>
          </cell>
          <cell r="C206" t="str">
            <v>Ud</v>
          </cell>
          <cell r="D206">
            <v>1.5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1</v>
          </cell>
          <cell r="J206">
            <v>0</v>
          </cell>
          <cell r="K206">
            <v>1</v>
          </cell>
          <cell r="L206">
            <v>0</v>
          </cell>
          <cell r="M206">
            <v>0</v>
          </cell>
          <cell r="N206">
            <v>1145.1184615384625</v>
          </cell>
        </row>
        <row r="207">
          <cell r="A207" t="str">
            <v>Albañilería</v>
          </cell>
          <cell r="B207" t="str">
            <v>M. O.1014-5 [173] Confección de vertedero de 60x60cms., con azulejos.</v>
          </cell>
          <cell r="C207" t="str">
            <v>Ud</v>
          </cell>
          <cell r="D207">
            <v>1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  <cell r="I207">
            <v>0</v>
          </cell>
          <cell r="J207">
            <v>0</v>
          </cell>
          <cell r="K207">
            <v>1</v>
          </cell>
          <cell r="L207">
            <v>1</v>
          </cell>
          <cell r="M207">
            <v>0</v>
          </cell>
          <cell r="N207">
            <v>2563.9546153846159</v>
          </cell>
        </row>
        <row r="208">
          <cell r="A208" t="str">
            <v>Albañilería</v>
          </cell>
          <cell r="B208" t="str">
            <v>M. O.1014-6 [174] Confección registros, hasta 60x60 cms. (medida interior).</v>
          </cell>
          <cell r="C208" t="str">
            <v>Ud</v>
          </cell>
          <cell r="D208">
            <v>1.5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1145.1184615384625</v>
          </cell>
        </row>
        <row r="209">
          <cell r="A209" t="str">
            <v>Albañilería</v>
          </cell>
          <cell r="B209" t="str">
            <v>M. O.1014-7 [175] Confección de registros de más de 60x60cms.</v>
          </cell>
          <cell r="C209" t="str">
            <v>Ud</v>
          </cell>
          <cell r="D209">
            <v>1.25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1</v>
          </cell>
          <cell r="J209">
            <v>0</v>
          </cell>
          <cell r="K209">
            <v>1</v>
          </cell>
          <cell r="L209">
            <v>0</v>
          </cell>
          <cell r="M209">
            <v>0</v>
          </cell>
          <cell r="N209">
            <v>1374.142153846155</v>
          </cell>
        </row>
        <row r="210">
          <cell r="A210" t="str">
            <v>Albañilería</v>
          </cell>
          <cell r="B210" t="str">
            <v>M. O.1014-8 [176] Confección de trampa de grasa.</v>
          </cell>
          <cell r="C210" t="str">
            <v>Ud</v>
          </cell>
          <cell r="D210">
            <v>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1</v>
          </cell>
          <cell r="J210">
            <v>0</v>
          </cell>
          <cell r="K210">
            <v>1</v>
          </cell>
          <cell r="L210">
            <v>1</v>
          </cell>
          <cell r="M210">
            <v>0</v>
          </cell>
          <cell r="N210">
            <v>2290.2369230769245</v>
          </cell>
        </row>
        <row r="211">
          <cell r="A211" t="str">
            <v>Albañilería</v>
          </cell>
          <cell r="B211" t="str">
            <v>M. O.1014-9 [177] Confección de desagüe de 20x20 cms., descubierto.</v>
          </cell>
          <cell r="C211" t="str">
            <v>M.L.</v>
          </cell>
          <cell r="D211">
            <v>10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1</v>
          </cell>
          <cell r="J211">
            <v>0</v>
          </cell>
          <cell r="K211">
            <v>1</v>
          </cell>
          <cell r="L211">
            <v>0</v>
          </cell>
          <cell r="M211">
            <v>0</v>
          </cell>
          <cell r="N211">
            <v>171.76776923076937</v>
          </cell>
        </row>
        <row r="212">
          <cell r="A212" t="str">
            <v>Albañilería</v>
          </cell>
          <cell r="B212" t="str">
            <v>M. O.1014-10 [178] Confección de desagüe de 20x20cms., cubierto.</v>
          </cell>
          <cell r="C212" t="str">
            <v>M.L.</v>
          </cell>
          <cell r="D212">
            <v>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1</v>
          </cell>
          <cell r="J212">
            <v>0</v>
          </cell>
          <cell r="K212">
            <v>1</v>
          </cell>
          <cell r="L212">
            <v>0</v>
          </cell>
          <cell r="M212">
            <v>0</v>
          </cell>
          <cell r="N212">
            <v>286.27961538461562</v>
          </cell>
        </row>
        <row r="213">
          <cell r="A213" t="str">
            <v>Albañilería</v>
          </cell>
          <cell r="B213" t="str">
            <v>M. O.1014-11 [179] Montura brissoleil de 0.05x0.40x2 mts.</v>
          </cell>
          <cell r="C213" t="str">
            <v>Ud</v>
          </cell>
          <cell r="D213">
            <v>3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1</v>
          </cell>
          <cell r="J213">
            <v>0</v>
          </cell>
          <cell r="K213">
            <v>1</v>
          </cell>
          <cell r="L213">
            <v>1</v>
          </cell>
          <cell r="M213">
            <v>0</v>
          </cell>
          <cell r="N213">
            <v>763.41230769230822</v>
          </cell>
        </row>
        <row r="214">
          <cell r="A214" t="str">
            <v>Albañilería</v>
          </cell>
          <cell r="B214" t="str">
            <v>M. O.1014-12 [180] Acuñe de marcos.</v>
          </cell>
          <cell r="C214" t="str">
            <v>Ud</v>
          </cell>
          <cell r="D214">
            <v>9.5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1</v>
          </cell>
          <cell r="J214">
            <v>0</v>
          </cell>
          <cell r="K214">
            <v>1</v>
          </cell>
          <cell r="L214">
            <v>0</v>
          </cell>
          <cell r="M214">
            <v>0</v>
          </cell>
          <cell r="N214">
            <v>180.80817813765196</v>
          </cell>
        </row>
        <row r="215">
          <cell r="A215" t="str">
            <v>Albañilería</v>
          </cell>
          <cell r="B215" t="str">
            <v>M. O.1014-13 [181] Colocación de tejas.</v>
          </cell>
          <cell r="C215" t="str">
            <v>M²</v>
          </cell>
          <cell r="D215">
            <v>8</v>
          </cell>
          <cell r="E215">
            <v>0</v>
          </cell>
          <cell r="F215">
            <v>0</v>
          </cell>
          <cell r="G215">
            <v>1</v>
          </cell>
          <cell r="H215">
            <v>1</v>
          </cell>
          <cell r="I215">
            <v>0</v>
          </cell>
          <cell r="J215">
            <v>0</v>
          </cell>
          <cell r="K215">
            <v>1</v>
          </cell>
          <cell r="L215">
            <v>0</v>
          </cell>
          <cell r="M215">
            <v>0</v>
          </cell>
          <cell r="N215">
            <v>340.9900961538462</v>
          </cell>
        </row>
        <row r="216">
          <cell r="A216" t="str">
            <v>Albañilería</v>
          </cell>
          <cell r="B216" t="str">
            <v>M. O.1014-14 [182] Colocación caballete de tejas.</v>
          </cell>
          <cell r="C216" t="str">
            <v>M.L.</v>
          </cell>
          <cell r="D216">
            <v>10</v>
          </cell>
          <cell r="E216">
            <v>0</v>
          </cell>
          <cell r="F216">
            <v>0</v>
          </cell>
          <cell r="G216">
            <v>1</v>
          </cell>
          <cell r="H216">
            <v>1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272.79207692307693</v>
          </cell>
        </row>
        <row r="217">
          <cell r="A217" t="str">
            <v>Albañilería</v>
          </cell>
          <cell r="B217" t="str">
            <v>VACIADO DE HORMIGONES</v>
          </cell>
          <cell r="N217" t="str">
            <v>P. A.</v>
          </cell>
        </row>
        <row r="218">
          <cell r="A218" t="str">
            <v>Albañilería</v>
          </cell>
          <cell r="B218" t="str">
            <v>M. O.1014A-1 [1] Vaciado de Hormigón Industrial</v>
          </cell>
          <cell r="C218" t="str">
            <v>m³</v>
          </cell>
          <cell r="D218">
            <v>17.977038955073819</v>
          </cell>
          <cell r="E218">
            <v>0</v>
          </cell>
          <cell r="F218">
            <v>1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1</v>
          </cell>
          <cell r="L218">
            <v>3</v>
          </cell>
          <cell r="M218">
            <v>0</v>
          </cell>
          <cell r="N218">
            <v>491.64407094362468</v>
          </cell>
        </row>
        <row r="219">
          <cell r="A219" t="str">
            <v>Albañilería</v>
          </cell>
          <cell r="B219" t="str">
            <v>M. O.1014A-2 [2] Vaciado de Hormigón Equipos Menores</v>
          </cell>
          <cell r="C219" t="str">
            <v>m³</v>
          </cell>
          <cell r="D219">
            <v>13.140648705320935</v>
          </cell>
          <cell r="E219">
            <v>0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1</v>
          </cell>
          <cell r="L219">
            <v>3</v>
          </cell>
          <cell r="M219">
            <v>0</v>
          </cell>
          <cell r="N219">
            <v>672.59271696425424</v>
          </cell>
        </row>
        <row r="220">
          <cell r="A220" t="str">
            <v>Técnicos Especiales</v>
          </cell>
          <cell r="B220" t="str">
            <v xml:space="preserve">SUBIR MATERIALES / PLANTA  </v>
          </cell>
          <cell r="N220" t="str">
            <v>P. A.</v>
          </cell>
        </row>
        <row r="221">
          <cell r="A221" t="str">
            <v>Técnicos Especiales</v>
          </cell>
          <cell r="B221" t="str">
            <v>M. O.1015-1 [1] Subir arena por meseta un nivel</v>
          </cell>
          <cell r="C221" t="str">
            <v>m³</v>
          </cell>
          <cell r="D221">
            <v>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3</v>
          </cell>
          <cell r="L221">
            <v>0</v>
          </cell>
          <cell r="M221">
            <v>0</v>
          </cell>
          <cell r="N221">
            <v>117.52009615384628</v>
          </cell>
        </row>
        <row r="222">
          <cell r="A222" t="str">
            <v>Técnicos Especiales</v>
          </cell>
          <cell r="B222" t="str">
            <v>M. O.1015-2 [2] Subir arena por polea 2do nivel</v>
          </cell>
          <cell r="C222" t="str">
            <v>m³</v>
          </cell>
          <cell r="D222">
            <v>10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3</v>
          </cell>
          <cell r="L222">
            <v>0</v>
          </cell>
          <cell r="M222">
            <v>0</v>
          </cell>
          <cell r="N222">
            <v>188.03215384615405</v>
          </cell>
        </row>
        <row r="223">
          <cell r="A223" t="str">
            <v>Técnicos Especiales</v>
          </cell>
          <cell r="B223" t="str">
            <v>M. O.1015-3 [3] Subir arena por polea 3er nivel</v>
          </cell>
          <cell r="C223" t="str">
            <v>m³</v>
          </cell>
          <cell r="D223">
            <v>7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</v>
          </cell>
          <cell r="L223">
            <v>0</v>
          </cell>
          <cell r="M223">
            <v>0</v>
          </cell>
          <cell r="N223">
            <v>268.61736263736293</v>
          </cell>
        </row>
        <row r="224">
          <cell r="A224" t="str">
            <v>Técnicos Especiales</v>
          </cell>
          <cell r="B224" t="str">
            <v>M. O.1015-4 [4] Subir arena por polea 4to nivel</v>
          </cell>
          <cell r="C224" t="str">
            <v>m³</v>
          </cell>
          <cell r="D224">
            <v>5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3</v>
          </cell>
          <cell r="L224">
            <v>0</v>
          </cell>
          <cell r="M224">
            <v>0</v>
          </cell>
          <cell r="N224">
            <v>376.06430769230809</v>
          </cell>
        </row>
        <row r="225">
          <cell r="A225" t="str">
            <v>Técnicos Especiales</v>
          </cell>
          <cell r="B225" t="str">
            <v>M. O.1015-5 [5] Subir arena por polea 5to nivel</v>
          </cell>
          <cell r="C225" t="str">
            <v>m³</v>
          </cell>
          <cell r="D225">
            <v>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3</v>
          </cell>
          <cell r="L225">
            <v>0</v>
          </cell>
          <cell r="M225">
            <v>0</v>
          </cell>
          <cell r="N225">
            <v>470.08038461538513</v>
          </cell>
        </row>
        <row r="226">
          <cell r="A226" t="str">
            <v>Técnicos Especiales</v>
          </cell>
          <cell r="B226" t="str">
            <v>M. O.1015-6 [6] Subir arena por polea 6to nivel</v>
          </cell>
          <cell r="C226" t="str">
            <v>m³</v>
          </cell>
          <cell r="D226">
            <v>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3</v>
          </cell>
          <cell r="L226">
            <v>0</v>
          </cell>
          <cell r="M226">
            <v>0</v>
          </cell>
          <cell r="N226">
            <v>626.77384615384688</v>
          </cell>
        </row>
        <row r="227">
          <cell r="A227" t="str">
            <v>Técnicos Especiales</v>
          </cell>
          <cell r="B227" t="str">
            <v>M. O.1015-7 [7] Subir bloques 4" por meseta 2do nivel</v>
          </cell>
          <cell r="C227" t="str">
            <v>ud</v>
          </cell>
          <cell r="D227">
            <v>1800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3</v>
          </cell>
          <cell r="L227">
            <v>0</v>
          </cell>
          <cell r="M227">
            <v>0</v>
          </cell>
          <cell r="N227">
            <v>1.044623076923078</v>
          </cell>
        </row>
        <row r="228">
          <cell r="A228" t="str">
            <v>Técnicos Especiales</v>
          </cell>
          <cell r="B228" t="str">
            <v>M. O.1015-8 [8] Subir bloques 4" por meseta 3er nivel</v>
          </cell>
          <cell r="C228" t="str">
            <v>ud</v>
          </cell>
          <cell r="D228">
            <v>1500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3</v>
          </cell>
          <cell r="L228">
            <v>0</v>
          </cell>
          <cell r="M228">
            <v>0</v>
          </cell>
          <cell r="N228">
            <v>1.2535476923076936</v>
          </cell>
        </row>
        <row r="229">
          <cell r="A229" t="str">
            <v>Técnicos Especiales</v>
          </cell>
          <cell r="B229" t="str">
            <v>M. O.1015-9 [9] Subir bloques 4" por meseta 4to nivel</v>
          </cell>
          <cell r="C229" t="str">
            <v>ud</v>
          </cell>
          <cell r="D229">
            <v>1125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3</v>
          </cell>
          <cell r="L229">
            <v>0</v>
          </cell>
          <cell r="M229">
            <v>0</v>
          </cell>
          <cell r="N229">
            <v>1.671396923076925</v>
          </cell>
        </row>
        <row r="230">
          <cell r="A230" t="str">
            <v>Técnicos Especiales</v>
          </cell>
          <cell r="B230" t="str">
            <v>M. O.1015-10 [10] Subir bloques 4" por meseta 5to nivel</v>
          </cell>
          <cell r="C230" t="str">
            <v>ud</v>
          </cell>
          <cell r="D230">
            <v>900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3</v>
          </cell>
          <cell r="L230">
            <v>0</v>
          </cell>
          <cell r="M230">
            <v>0</v>
          </cell>
          <cell r="N230">
            <v>2.089246153846156</v>
          </cell>
        </row>
        <row r="231">
          <cell r="A231" t="str">
            <v>Técnicos Especiales</v>
          </cell>
          <cell r="B231" t="str">
            <v>M. O.1015-11 [11] Subir bloques 4" por meseta 6to nivel</v>
          </cell>
          <cell r="C231" t="str">
            <v>ud</v>
          </cell>
          <cell r="D231">
            <v>750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</v>
          </cell>
          <cell r="L231">
            <v>0</v>
          </cell>
          <cell r="M231">
            <v>0</v>
          </cell>
          <cell r="N231">
            <v>2.5070953846153872</v>
          </cell>
        </row>
        <row r="232">
          <cell r="A232" t="str">
            <v>Técnicos Especiales</v>
          </cell>
          <cell r="B232" t="str">
            <v>M. O.1015-12 [12] Subir bloques 4" por polea 2do nivel</v>
          </cell>
          <cell r="C232" t="str">
            <v>ud</v>
          </cell>
          <cell r="D232">
            <v>1100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3</v>
          </cell>
          <cell r="L232">
            <v>0</v>
          </cell>
          <cell r="M232">
            <v>0</v>
          </cell>
          <cell r="N232">
            <v>1.7093832167832186</v>
          </cell>
        </row>
        <row r="233">
          <cell r="A233" t="str">
            <v>Técnicos Especiales</v>
          </cell>
          <cell r="B233" t="str">
            <v>M. O.1015-13 [13] Subir bloques 4" por polea 3er nivel</v>
          </cell>
          <cell r="C233" t="str">
            <v>ud</v>
          </cell>
          <cell r="D233">
            <v>650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3</v>
          </cell>
          <cell r="L233">
            <v>0</v>
          </cell>
          <cell r="M233">
            <v>0</v>
          </cell>
          <cell r="N233">
            <v>2.8928023668639087</v>
          </cell>
        </row>
        <row r="234">
          <cell r="A234" t="str">
            <v>Técnicos Especiales</v>
          </cell>
          <cell r="B234" t="str">
            <v>M. O.1015-14 [14] Subir bloques 4" por polea 4to nivel</v>
          </cell>
          <cell r="C234" t="str">
            <v>ud</v>
          </cell>
          <cell r="D234">
            <v>500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3</v>
          </cell>
          <cell r="L234">
            <v>0</v>
          </cell>
          <cell r="M234">
            <v>0</v>
          </cell>
          <cell r="N234">
            <v>3.7606430769230812</v>
          </cell>
        </row>
        <row r="235">
          <cell r="A235" t="str">
            <v>Técnicos Especiales</v>
          </cell>
          <cell r="B235" t="str">
            <v>M. O.1015-15 [15] Subir bloques 4" por polea 5to nivel</v>
          </cell>
          <cell r="C235" t="str">
            <v>ud</v>
          </cell>
          <cell r="D235">
            <v>350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</v>
          </cell>
          <cell r="L235">
            <v>0</v>
          </cell>
          <cell r="M235">
            <v>0</v>
          </cell>
          <cell r="N235">
            <v>5.3723472527472582</v>
          </cell>
        </row>
        <row r="236">
          <cell r="A236" t="str">
            <v>Técnicos Especiales</v>
          </cell>
          <cell r="B236" t="str">
            <v>M. O.1015-16 [16] Subir bloques 4" por polea 6to nivel</v>
          </cell>
          <cell r="C236" t="str">
            <v>ud</v>
          </cell>
          <cell r="D236">
            <v>300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3</v>
          </cell>
          <cell r="L236">
            <v>0</v>
          </cell>
          <cell r="M236">
            <v>0</v>
          </cell>
          <cell r="N236">
            <v>6.2677384615384684</v>
          </cell>
        </row>
        <row r="237">
          <cell r="A237" t="str">
            <v>Técnicos Especiales</v>
          </cell>
          <cell r="B237" t="str">
            <v>M. O.1015-17 [17] Subir bloques 6" por meseta 2do nivel</v>
          </cell>
          <cell r="C237" t="str">
            <v>ud</v>
          </cell>
          <cell r="D237">
            <v>1500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</v>
          </cell>
          <cell r="L237">
            <v>0</v>
          </cell>
          <cell r="M237">
            <v>0</v>
          </cell>
          <cell r="N237">
            <v>1.2535476923076936</v>
          </cell>
        </row>
        <row r="238">
          <cell r="A238" t="str">
            <v>Técnicos Especiales</v>
          </cell>
          <cell r="B238" t="str">
            <v>M. O.1015-18 [18] Subir bloques 6" por meseta 3er nivel</v>
          </cell>
          <cell r="C238" t="str">
            <v>ud</v>
          </cell>
          <cell r="D238">
            <v>1000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</v>
          </cell>
          <cell r="L238">
            <v>0</v>
          </cell>
          <cell r="M238">
            <v>0</v>
          </cell>
          <cell r="N238">
            <v>1.8803215384615406</v>
          </cell>
        </row>
        <row r="239">
          <cell r="A239" t="str">
            <v>Técnicos Especiales</v>
          </cell>
          <cell r="B239" t="str">
            <v>M. O.1015-19 [19] Subir bloques 6" por meseta 4to nivel</v>
          </cell>
          <cell r="C239" t="str">
            <v>ud</v>
          </cell>
          <cell r="D239">
            <v>750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3</v>
          </cell>
          <cell r="L239">
            <v>0</v>
          </cell>
          <cell r="M239">
            <v>0</v>
          </cell>
          <cell r="N239">
            <v>2.5070953846153872</v>
          </cell>
        </row>
        <row r="240">
          <cell r="A240" t="str">
            <v>Técnicos Especiales</v>
          </cell>
          <cell r="B240" t="str">
            <v>M. O.1015-20 [20] Subir bloques 6" por meseta 5to nivel</v>
          </cell>
          <cell r="C240" t="str">
            <v>ud</v>
          </cell>
          <cell r="D240">
            <v>600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3</v>
          </cell>
          <cell r="L240">
            <v>0</v>
          </cell>
          <cell r="M240">
            <v>0</v>
          </cell>
          <cell r="N240">
            <v>3.1338692307692342</v>
          </cell>
        </row>
        <row r="241">
          <cell r="A241" t="str">
            <v>Técnicos Especiales</v>
          </cell>
          <cell r="B241" t="str">
            <v>M. O.1015-21 [21] Subir bloques 6" por meseta 6to nivel</v>
          </cell>
          <cell r="C241" t="str">
            <v>ud</v>
          </cell>
          <cell r="D241">
            <v>500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3</v>
          </cell>
          <cell r="L241">
            <v>0</v>
          </cell>
          <cell r="M241">
            <v>0</v>
          </cell>
          <cell r="N241">
            <v>3.7606430769230812</v>
          </cell>
        </row>
        <row r="242">
          <cell r="A242" t="str">
            <v>Técnicos Especiales</v>
          </cell>
          <cell r="B242" t="str">
            <v>M. O.1015-22 [22] Subir bloques 6" por polea 2do nivel</v>
          </cell>
          <cell r="C242" t="str">
            <v>ud</v>
          </cell>
          <cell r="D242">
            <v>900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3</v>
          </cell>
          <cell r="L242">
            <v>0</v>
          </cell>
          <cell r="M242">
            <v>0</v>
          </cell>
          <cell r="N242">
            <v>2.089246153846156</v>
          </cell>
        </row>
        <row r="243">
          <cell r="A243" t="str">
            <v>Técnicos Especiales</v>
          </cell>
          <cell r="B243" t="str">
            <v>M. O.1015-23 [23] Subir bloques 6" por polea 3er nivel</v>
          </cell>
          <cell r="C243" t="str">
            <v>ud</v>
          </cell>
          <cell r="D243">
            <v>600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3</v>
          </cell>
          <cell r="L243">
            <v>0</v>
          </cell>
          <cell r="M243">
            <v>0</v>
          </cell>
          <cell r="N243">
            <v>3.1338692307692342</v>
          </cell>
        </row>
        <row r="244">
          <cell r="A244" t="str">
            <v>Técnicos Especiales</v>
          </cell>
          <cell r="B244" t="str">
            <v>M. O.1015-24 [24] Subir bloques 6" por polea 4to nivel</v>
          </cell>
          <cell r="C244" t="str">
            <v>ud</v>
          </cell>
          <cell r="D244">
            <v>450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</v>
          </cell>
          <cell r="L244">
            <v>0</v>
          </cell>
          <cell r="M244">
            <v>0</v>
          </cell>
          <cell r="N244">
            <v>4.1784923076923119</v>
          </cell>
        </row>
        <row r="245">
          <cell r="A245" t="str">
            <v>Técnicos Especiales</v>
          </cell>
          <cell r="B245" t="str">
            <v>M. O.1015-25 [25] Subir bloques 6" por polea 5to nivel</v>
          </cell>
          <cell r="C245" t="str">
            <v>ud</v>
          </cell>
          <cell r="D245">
            <v>325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3</v>
          </cell>
          <cell r="L245">
            <v>0</v>
          </cell>
          <cell r="M245">
            <v>0</v>
          </cell>
          <cell r="N245">
            <v>5.7856047337278174</v>
          </cell>
        </row>
        <row r="246">
          <cell r="A246" t="str">
            <v>Técnicos Especiales</v>
          </cell>
          <cell r="B246" t="str">
            <v>M. O.1015-26 [26] Subir bloques 6" por polea 6to nivel</v>
          </cell>
          <cell r="C246" t="str">
            <v>ud</v>
          </cell>
          <cell r="D246">
            <v>275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3</v>
          </cell>
          <cell r="L246">
            <v>0</v>
          </cell>
          <cell r="M246">
            <v>0</v>
          </cell>
          <cell r="N246">
            <v>6.8375328671328743</v>
          </cell>
        </row>
        <row r="247">
          <cell r="A247" t="str">
            <v>Técnicos Especiales</v>
          </cell>
          <cell r="B247" t="str">
            <v>M. O.1015-27 [27] Subir bloques 8" por meseta 2do nivel</v>
          </cell>
          <cell r="C247" t="str">
            <v>ud</v>
          </cell>
          <cell r="D247">
            <v>1200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3</v>
          </cell>
          <cell r="L247">
            <v>0</v>
          </cell>
          <cell r="M247">
            <v>0</v>
          </cell>
          <cell r="N247">
            <v>1.5669346153846171</v>
          </cell>
        </row>
        <row r="248">
          <cell r="A248" t="str">
            <v>Técnicos Especiales</v>
          </cell>
          <cell r="B248" t="str">
            <v>M. O.1015-28 [28] Subir bloques 8" por meseta 3er nivel</v>
          </cell>
          <cell r="C248" t="str">
            <v>ud</v>
          </cell>
          <cell r="D248">
            <v>800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3</v>
          </cell>
          <cell r="L248">
            <v>0</v>
          </cell>
          <cell r="M248">
            <v>0</v>
          </cell>
          <cell r="N248">
            <v>2.3504019230769257</v>
          </cell>
        </row>
        <row r="249">
          <cell r="A249" t="str">
            <v>Técnicos Especiales</v>
          </cell>
          <cell r="B249" t="str">
            <v>M. O.1015-29 [29] Subir bloques 8" por meseta 4to nivel</v>
          </cell>
          <cell r="C249" t="str">
            <v>ud</v>
          </cell>
          <cell r="D249">
            <v>600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3</v>
          </cell>
          <cell r="L249">
            <v>0</v>
          </cell>
          <cell r="M249">
            <v>0</v>
          </cell>
          <cell r="N249">
            <v>3.1338692307692342</v>
          </cell>
        </row>
        <row r="250">
          <cell r="A250" t="str">
            <v>Técnicos Especiales</v>
          </cell>
          <cell r="B250" t="str">
            <v>M. O.1015-30 [30] Subir bloques 8" por meseta 5to nivel</v>
          </cell>
          <cell r="C250" t="str">
            <v>ud</v>
          </cell>
          <cell r="D250">
            <v>480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3</v>
          </cell>
          <cell r="L250">
            <v>0</v>
          </cell>
          <cell r="M250">
            <v>0</v>
          </cell>
          <cell r="N250">
            <v>3.9173365384615426</v>
          </cell>
        </row>
        <row r="251">
          <cell r="A251" t="str">
            <v>Técnicos Especiales</v>
          </cell>
          <cell r="B251" t="str">
            <v>M. O.1015-31 [31] Subir bloques 8" por meseta 6to nivel</v>
          </cell>
          <cell r="C251" t="str">
            <v>ud</v>
          </cell>
          <cell r="D251">
            <v>400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3</v>
          </cell>
          <cell r="L251">
            <v>0</v>
          </cell>
          <cell r="M251">
            <v>0</v>
          </cell>
          <cell r="N251">
            <v>4.7008038461538515</v>
          </cell>
        </row>
        <row r="252">
          <cell r="A252" t="str">
            <v>Técnicos Especiales</v>
          </cell>
          <cell r="B252" t="str">
            <v>M. O.1015-32 [32] Subir bloques 8" por polea 2do nivel</v>
          </cell>
          <cell r="C252" t="str">
            <v>ud</v>
          </cell>
          <cell r="D252">
            <v>710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3</v>
          </cell>
          <cell r="L252">
            <v>0</v>
          </cell>
          <cell r="M252">
            <v>0</v>
          </cell>
          <cell r="N252">
            <v>2.6483401950162544</v>
          </cell>
        </row>
        <row r="253">
          <cell r="A253" t="str">
            <v>Técnicos Especiales</v>
          </cell>
          <cell r="B253" t="str">
            <v>M. O.1015-33 [33] Subir bloques 8" por polea 3er nivel</v>
          </cell>
          <cell r="C253" t="str">
            <v>ud</v>
          </cell>
          <cell r="D253">
            <v>475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3</v>
          </cell>
          <cell r="L253">
            <v>0</v>
          </cell>
          <cell r="M253">
            <v>0</v>
          </cell>
          <cell r="N253">
            <v>3.9585716599190328</v>
          </cell>
        </row>
        <row r="254">
          <cell r="A254" t="str">
            <v>Técnicos Especiales</v>
          </cell>
          <cell r="B254" t="str">
            <v>M. O.1015-34 [34] Subir bloques 8" por polea 4to nivel</v>
          </cell>
          <cell r="C254" t="str">
            <v>ud</v>
          </cell>
          <cell r="D254">
            <v>355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3</v>
          </cell>
          <cell r="L254">
            <v>0</v>
          </cell>
          <cell r="M254">
            <v>0</v>
          </cell>
          <cell r="N254">
            <v>5.2966803900325088</v>
          </cell>
        </row>
        <row r="255">
          <cell r="A255" t="str">
            <v>Técnicos Especiales</v>
          </cell>
          <cell r="B255" t="str">
            <v>M. O.1015-35 [35] Subir bloques 8" por polea 5to nivel</v>
          </cell>
          <cell r="C255" t="str">
            <v>ud</v>
          </cell>
          <cell r="D255">
            <v>285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3</v>
          </cell>
          <cell r="L255">
            <v>0</v>
          </cell>
          <cell r="M255">
            <v>0</v>
          </cell>
          <cell r="N255">
            <v>6.5976194331983882</v>
          </cell>
        </row>
        <row r="256">
          <cell r="A256" t="str">
            <v>Técnicos Especiales</v>
          </cell>
          <cell r="B256" t="str">
            <v>M. O.1015-36 [36] Subir bloques 8" por polea 6to nivel</v>
          </cell>
          <cell r="C256" t="str">
            <v>ud</v>
          </cell>
          <cell r="D256">
            <v>235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3</v>
          </cell>
          <cell r="L256">
            <v>0</v>
          </cell>
          <cell r="M256">
            <v>0</v>
          </cell>
          <cell r="N256">
            <v>8.0013682487725131</v>
          </cell>
        </row>
        <row r="257">
          <cell r="A257" t="str">
            <v>Técnicos Especiales</v>
          </cell>
          <cell r="B257" t="str">
            <v>M. O.1015-37 [37] Subir bloques 10" por meseta 2do nivel</v>
          </cell>
          <cell r="C257" t="str">
            <v>ud</v>
          </cell>
          <cell r="D257">
            <v>1000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3</v>
          </cell>
          <cell r="L257">
            <v>0</v>
          </cell>
          <cell r="M257">
            <v>0</v>
          </cell>
          <cell r="N257">
            <v>1.8803215384615406</v>
          </cell>
        </row>
        <row r="258">
          <cell r="A258" t="str">
            <v>Técnicos Especiales</v>
          </cell>
          <cell r="B258" t="str">
            <v>M. O.1015-38 [38] Subir bloques 10" por meseta 3er nivel</v>
          </cell>
          <cell r="C258" t="str">
            <v>ud</v>
          </cell>
          <cell r="D258">
            <v>665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3</v>
          </cell>
          <cell r="L258">
            <v>0</v>
          </cell>
          <cell r="M258">
            <v>0</v>
          </cell>
          <cell r="N258">
            <v>2.8275511856564517</v>
          </cell>
        </row>
        <row r="259">
          <cell r="A259" t="str">
            <v>Técnicos Especiales</v>
          </cell>
          <cell r="B259" t="str">
            <v>M. O.1015-39 [39] Subir bloques 10" por meseta 4to nivel</v>
          </cell>
          <cell r="C259" t="str">
            <v>ud</v>
          </cell>
          <cell r="D259">
            <v>500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3</v>
          </cell>
          <cell r="L259">
            <v>0</v>
          </cell>
          <cell r="M259">
            <v>0</v>
          </cell>
          <cell r="N259">
            <v>3.7606430769230812</v>
          </cell>
        </row>
        <row r="260">
          <cell r="A260" t="str">
            <v>Técnicos Especiales</v>
          </cell>
          <cell r="B260" t="str">
            <v>M. O.1015-40 [40] Subir bloques 10" por meseta 5to nivel</v>
          </cell>
          <cell r="C260" t="str">
            <v>ud</v>
          </cell>
          <cell r="D260">
            <v>400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3</v>
          </cell>
          <cell r="L260">
            <v>0</v>
          </cell>
          <cell r="M260">
            <v>0</v>
          </cell>
          <cell r="N260">
            <v>4.7008038461538515</v>
          </cell>
        </row>
        <row r="261">
          <cell r="A261" t="str">
            <v>Técnicos Especiales</v>
          </cell>
          <cell r="B261" t="str">
            <v>M. O.1015-41 [41] Subir bloques 10" por meseta 6to nivel</v>
          </cell>
          <cell r="C261" t="str">
            <v>ud</v>
          </cell>
          <cell r="D261">
            <v>335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3</v>
          </cell>
          <cell r="L261">
            <v>0</v>
          </cell>
          <cell r="M261">
            <v>0</v>
          </cell>
          <cell r="N261">
            <v>5.6129001148105688</v>
          </cell>
        </row>
        <row r="262">
          <cell r="A262" t="str">
            <v>Técnicos Especiales</v>
          </cell>
          <cell r="B262" t="str">
            <v>M. O.1015-42 [42] Subir bloques 10" por polea 2do nivel</v>
          </cell>
          <cell r="C262" t="str">
            <v>ud</v>
          </cell>
          <cell r="D262">
            <v>600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3</v>
          </cell>
          <cell r="L262">
            <v>0</v>
          </cell>
          <cell r="M262">
            <v>0</v>
          </cell>
          <cell r="N262">
            <v>3.1338692307692342</v>
          </cell>
        </row>
        <row r="263">
          <cell r="A263" t="str">
            <v>Técnicos Especiales</v>
          </cell>
          <cell r="B263" t="str">
            <v>M. O.1015-43 [43] Subir bloques 10" por polea 3er nivel</v>
          </cell>
          <cell r="C263" t="str">
            <v>ud</v>
          </cell>
          <cell r="D263">
            <v>400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</v>
          </cell>
          <cell r="L263">
            <v>0</v>
          </cell>
          <cell r="M263">
            <v>0</v>
          </cell>
          <cell r="N263">
            <v>4.7008038461538515</v>
          </cell>
        </row>
        <row r="264">
          <cell r="A264" t="str">
            <v>Técnicos Especiales</v>
          </cell>
          <cell r="B264" t="str">
            <v>M. O.1015-44 [44] Subir bloques 10" por polea 4to nivel</v>
          </cell>
          <cell r="C264" t="str">
            <v>ud</v>
          </cell>
          <cell r="D264">
            <v>300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3</v>
          </cell>
          <cell r="L264">
            <v>0</v>
          </cell>
          <cell r="M264">
            <v>0</v>
          </cell>
          <cell r="N264">
            <v>6.2677384615384684</v>
          </cell>
        </row>
        <row r="265">
          <cell r="A265" t="str">
            <v>Técnicos Especiales</v>
          </cell>
          <cell r="B265" t="str">
            <v>M. O.1015-45 [45] Subir bloques 10" por polea 5to nivel</v>
          </cell>
          <cell r="C265" t="str">
            <v>ud</v>
          </cell>
          <cell r="D265">
            <v>240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</v>
          </cell>
          <cell r="L265">
            <v>0</v>
          </cell>
          <cell r="M265">
            <v>0</v>
          </cell>
          <cell r="N265">
            <v>7.8346730769230852</v>
          </cell>
        </row>
        <row r="266">
          <cell r="A266" t="str">
            <v>Técnicos Especiales</v>
          </cell>
          <cell r="B266" t="str">
            <v>M. O.1015-46 [46] Subir bloques 10" por polea 6to nivel</v>
          </cell>
          <cell r="C266" t="str">
            <v>ud</v>
          </cell>
          <cell r="D266">
            <v>200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</v>
          </cell>
          <cell r="L266">
            <v>0</v>
          </cell>
          <cell r="M266">
            <v>0</v>
          </cell>
          <cell r="N266">
            <v>9.401607692307703</v>
          </cell>
        </row>
        <row r="267">
          <cell r="A267" t="str">
            <v>Técnicos Especiales</v>
          </cell>
          <cell r="B267" t="str">
            <v>M. O.1015-47 [47] Subir bloques 12" por meseta 2do nivel</v>
          </cell>
          <cell r="C267" t="str">
            <v>ud</v>
          </cell>
          <cell r="D267">
            <v>850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</v>
          </cell>
          <cell r="L267">
            <v>0</v>
          </cell>
          <cell r="M267">
            <v>0</v>
          </cell>
          <cell r="N267">
            <v>2.2121429864253419</v>
          </cell>
        </row>
        <row r="268">
          <cell r="A268" t="str">
            <v>Técnicos Especiales</v>
          </cell>
          <cell r="B268" t="str">
            <v>M. O.1015-48 [48] Subir bloques 12" por meseta 3er nivel</v>
          </cell>
          <cell r="C268" t="str">
            <v>ud</v>
          </cell>
          <cell r="D268">
            <v>550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3</v>
          </cell>
          <cell r="L268">
            <v>0</v>
          </cell>
          <cell r="M268">
            <v>0</v>
          </cell>
          <cell r="N268">
            <v>3.4187664335664372</v>
          </cell>
        </row>
        <row r="269">
          <cell r="A269" t="str">
            <v>Técnicos Especiales</v>
          </cell>
          <cell r="B269" t="str">
            <v>M. O.1015-49 [49] Subir bloques 12" por meseta 4to nivel</v>
          </cell>
          <cell r="C269" t="str">
            <v>ud</v>
          </cell>
          <cell r="D269">
            <v>415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3</v>
          </cell>
          <cell r="L269">
            <v>0</v>
          </cell>
          <cell r="M269">
            <v>0</v>
          </cell>
          <cell r="N269">
            <v>4.5308952734013026</v>
          </cell>
        </row>
        <row r="270">
          <cell r="A270" t="str">
            <v>Técnicos Especiales</v>
          </cell>
          <cell r="B270" t="str">
            <v>M. O.1015-50 [50] Subir bloques 12" por meseta 5to nivel</v>
          </cell>
          <cell r="C270" t="str">
            <v>ud</v>
          </cell>
          <cell r="D270">
            <v>335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3</v>
          </cell>
          <cell r="L270">
            <v>0</v>
          </cell>
          <cell r="M270">
            <v>0</v>
          </cell>
          <cell r="N270">
            <v>5.6129001148105688</v>
          </cell>
        </row>
        <row r="271">
          <cell r="A271" t="str">
            <v>Técnicos Especiales</v>
          </cell>
          <cell r="B271" t="str">
            <v>M. O.1015-51 [51] Subir bloques 12" por meseta 6to nivel</v>
          </cell>
          <cell r="C271" t="str">
            <v>ud</v>
          </cell>
          <cell r="D271">
            <v>280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</v>
          </cell>
          <cell r="L271">
            <v>0</v>
          </cell>
          <cell r="M271">
            <v>0</v>
          </cell>
          <cell r="N271">
            <v>6.7154340659340734</v>
          </cell>
        </row>
        <row r="272">
          <cell r="A272" t="str">
            <v>Técnicos Especiales</v>
          </cell>
          <cell r="B272" t="str">
            <v>M. O.1015-52 [52] Subir bloques 12" por polea 2do nivel</v>
          </cell>
          <cell r="C272" t="str">
            <v>ud</v>
          </cell>
          <cell r="D272">
            <v>500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3</v>
          </cell>
          <cell r="L272">
            <v>0</v>
          </cell>
          <cell r="M272">
            <v>0</v>
          </cell>
          <cell r="N272">
            <v>3.7606430769230812</v>
          </cell>
        </row>
        <row r="273">
          <cell r="A273" t="str">
            <v>Técnicos Especiales</v>
          </cell>
          <cell r="B273" t="str">
            <v>M. O.1015-53 [53] Subir bloques 12" por polea 3er nivel</v>
          </cell>
          <cell r="C273" t="str">
            <v>ud</v>
          </cell>
          <cell r="D273">
            <v>335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</v>
          </cell>
          <cell r="L273">
            <v>0</v>
          </cell>
          <cell r="M273">
            <v>0</v>
          </cell>
          <cell r="N273">
            <v>5.6129001148105688</v>
          </cell>
        </row>
        <row r="274">
          <cell r="A274" t="str">
            <v>Técnicos Especiales</v>
          </cell>
          <cell r="B274" t="str">
            <v>M. O.1015-54 [54] Subir bloques 12" por polea 4to nivel</v>
          </cell>
          <cell r="C274" t="str">
            <v>ud</v>
          </cell>
          <cell r="D274">
            <v>250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3</v>
          </cell>
          <cell r="L274">
            <v>0</v>
          </cell>
          <cell r="M274">
            <v>0</v>
          </cell>
          <cell r="N274">
            <v>7.5212861538461624</v>
          </cell>
        </row>
        <row r="275">
          <cell r="A275" t="str">
            <v>Técnicos Especiales</v>
          </cell>
          <cell r="B275" t="str">
            <v>M. O.1015-55 [55] Subir bloques 12" por polea 5to nivel</v>
          </cell>
          <cell r="C275" t="str">
            <v>ud</v>
          </cell>
          <cell r="D275">
            <v>200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3</v>
          </cell>
          <cell r="L275">
            <v>0</v>
          </cell>
          <cell r="M275">
            <v>0</v>
          </cell>
          <cell r="N275">
            <v>9.401607692307703</v>
          </cell>
        </row>
        <row r="276">
          <cell r="A276" t="str">
            <v>Técnicos Especiales</v>
          </cell>
          <cell r="B276" t="str">
            <v>M. O.1015-56 [56] Subir bloques 12" por polea 6to nivel</v>
          </cell>
          <cell r="C276" t="str">
            <v>ud</v>
          </cell>
          <cell r="D276">
            <v>165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3</v>
          </cell>
          <cell r="L276">
            <v>0</v>
          </cell>
          <cell r="M276">
            <v>0</v>
          </cell>
          <cell r="N276">
            <v>11.395888111888125</v>
          </cell>
        </row>
        <row r="277">
          <cell r="A277" t="str">
            <v>Técnicos Especiales</v>
          </cell>
          <cell r="B277" t="str">
            <v>M. O.1015-57 [57] Subir fundas tipo cem. por polea 2do nivel</v>
          </cell>
          <cell r="C277" t="str">
            <v>M³</v>
          </cell>
          <cell r="D277">
            <v>240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3</v>
          </cell>
          <cell r="L277">
            <v>0</v>
          </cell>
          <cell r="M277">
            <v>0</v>
          </cell>
          <cell r="N277">
            <v>7.8346730769230852</v>
          </cell>
        </row>
        <row r="278">
          <cell r="A278" t="str">
            <v>Técnicos Especiales</v>
          </cell>
          <cell r="B278" t="str">
            <v>M. O.1015-58 [58] Subir fundas tipo cem. por polea 3er nivel</v>
          </cell>
          <cell r="C278" t="str">
            <v>M²</v>
          </cell>
          <cell r="D278">
            <v>150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3</v>
          </cell>
          <cell r="L278">
            <v>0</v>
          </cell>
          <cell r="M278">
            <v>0</v>
          </cell>
          <cell r="N278">
            <v>12.535476923076937</v>
          </cell>
        </row>
        <row r="279">
          <cell r="A279" t="str">
            <v>Técnicos Especiales</v>
          </cell>
          <cell r="B279" t="str">
            <v>M. O.1015-59 [59] Subir fundas tipo cem. por polea 4to nivel</v>
          </cell>
          <cell r="C279" t="str">
            <v>Día</v>
          </cell>
          <cell r="D279">
            <v>110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3</v>
          </cell>
          <cell r="L279">
            <v>0</v>
          </cell>
          <cell r="M279">
            <v>0</v>
          </cell>
          <cell r="N279">
            <v>17.093832167832186</v>
          </cell>
        </row>
        <row r="280">
          <cell r="A280" t="str">
            <v>Técnicos Especiales</v>
          </cell>
          <cell r="B280" t="str">
            <v>M. O.1015-60 [60] Subir fundas tipo cem. por polea 5to nivel</v>
          </cell>
          <cell r="C280" t="str">
            <v>día</v>
          </cell>
          <cell r="D280">
            <v>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3</v>
          </cell>
          <cell r="L280">
            <v>0</v>
          </cell>
          <cell r="M280">
            <v>0</v>
          </cell>
          <cell r="N280">
            <v>22.121429864253418</v>
          </cell>
        </row>
        <row r="281">
          <cell r="A281" t="str">
            <v>Técnicos Especiales</v>
          </cell>
          <cell r="B281" t="str">
            <v>M. O.1015-61 [61] Subir fundas tipo cem. por polea 6to nivel</v>
          </cell>
          <cell r="C281" t="str">
            <v>M²</v>
          </cell>
          <cell r="D281">
            <v>65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3</v>
          </cell>
          <cell r="L281">
            <v>0</v>
          </cell>
          <cell r="M281">
            <v>0</v>
          </cell>
          <cell r="N281">
            <v>28.928023668639085</v>
          </cell>
        </row>
        <row r="282">
          <cell r="A282" t="str">
            <v>Técnicos Especiales</v>
          </cell>
          <cell r="B282" t="str">
            <v>M. O.1015-62 [62] Subir grava por meseta un nivel</v>
          </cell>
          <cell r="C282" t="str">
            <v>M³</v>
          </cell>
          <cell r="D282">
            <v>12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3</v>
          </cell>
          <cell r="L282">
            <v>0</v>
          </cell>
          <cell r="M282">
            <v>0</v>
          </cell>
          <cell r="N282">
            <v>156.69346153846172</v>
          </cell>
        </row>
        <row r="283">
          <cell r="A283" t="str">
            <v>Técnicos Especiales</v>
          </cell>
          <cell r="B283" t="str">
            <v>M. O.1015-63 [63] Subir grava por polea 2do nivel</v>
          </cell>
          <cell r="C283" t="str">
            <v>M³</v>
          </cell>
          <cell r="D283">
            <v>8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3</v>
          </cell>
          <cell r="L283">
            <v>0</v>
          </cell>
          <cell r="M283">
            <v>0</v>
          </cell>
          <cell r="N283">
            <v>235.04019230769256</v>
          </cell>
        </row>
        <row r="284">
          <cell r="A284" t="str">
            <v>Técnicos Especiales</v>
          </cell>
          <cell r="B284" t="str">
            <v>M. O.1015-64 [64] Subir grava por polea 3er nivel</v>
          </cell>
          <cell r="C284" t="str">
            <v>M²</v>
          </cell>
          <cell r="D284">
            <v>5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</v>
          </cell>
          <cell r="L284">
            <v>0</v>
          </cell>
          <cell r="M284">
            <v>0</v>
          </cell>
          <cell r="N284">
            <v>376.06430769230809</v>
          </cell>
        </row>
        <row r="285">
          <cell r="A285" t="str">
            <v>Técnicos Especiales</v>
          </cell>
          <cell r="B285" t="str">
            <v>M. O.1015-65 [65] Subir grava por polea 4to nivel</v>
          </cell>
          <cell r="C285" t="str">
            <v>día</v>
          </cell>
          <cell r="D285">
            <v>4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3</v>
          </cell>
          <cell r="L285">
            <v>0</v>
          </cell>
          <cell r="M285">
            <v>0</v>
          </cell>
          <cell r="N285">
            <v>470.08038461538513</v>
          </cell>
        </row>
        <row r="286">
          <cell r="A286" t="str">
            <v>Técnicos Especiales</v>
          </cell>
          <cell r="B286" t="str">
            <v>M. O.1015-66 [66] Subir grava por polea 5to nivel</v>
          </cell>
          <cell r="C286" t="str">
            <v>Día</v>
          </cell>
          <cell r="D286">
            <v>3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3</v>
          </cell>
          <cell r="L286">
            <v>0</v>
          </cell>
          <cell r="M286">
            <v>0</v>
          </cell>
          <cell r="N286">
            <v>626.77384615384688</v>
          </cell>
        </row>
        <row r="287">
          <cell r="A287" t="str">
            <v>Técnicos Especiales</v>
          </cell>
          <cell r="B287" t="str">
            <v>M. O.1015-67 [67] Subir grava por polea 6to nivel</v>
          </cell>
          <cell r="C287" t="str">
            <v>qq</v>
          </cell>
          <cell r="D287">
            <v>2.2000000000000002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</v>
          </cell>
          <cell r="L287">
            <v>0</v>
          </cell>
          <cell r="M287">
            <v>0</v>
          </cell>
          <cell r="N287">
            <v>854.69160839160929</v>
          </cell>
        </row>
        <row r="288">
          <cell r="A288" t="str">
            <v>Carpinteros</v>
          </cell>
          <cell r="B288" t="str">
            <v xml:space="preserve">M.O. CARPINTERÍA, COLUMNAS, TAPAS, CONFECCIÓN E INSTALACIÓN  </v>
          </cell>
          <cell r="N288" t="str">
            <v>P. A.</v>
          </cell>
        </row>
        <row r="289">
          <cell r="A289" t="str">
            <v>Carpinteros</v>
          </cell>
          <cell r="B289" t="str">
            <v>M. O.1016-0 [0] Instalación de Caseta de Materiales</v>
          </cell>
          <cell r="C289" t="str">
            <v>p2</v>
          </cell>
          <cell r="D289">
            <v>429.19637166702665</v>
          </cell>
          <cell r="E289">
            <v>0</v>
          </cell>
          <cell r="F289">
            <v>0</v>
          </cell>
          <cell r="G289">
            <v>2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6.6115943540496449</v>
          </cell>
        </row>
        <row r="290">
          <cell r="A290" t="str">
            <v>Carpinteros</v>
          </cell>
          <cell r="B290" t="str">
            <v>M. O.1016-1 [1] Col. 2 tapas c/retalle &gt;.02 hasta .10 m.</v>
          </cell>
          <cell r="C290" t="str">
            <v>ml</v>
          </cell>
          <cell r="D290">
            <v>15.15</v>
          </cell>
          <cell r="E290">
            <v>0</v>
          </cell>
          <cell r="F290">
            <v>0</v>
          </cell>
          <cell r="G290">
            <v>2</v>
          </cell>
          <cell r="H290">
            <v>1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187.30510281797402</v>
          </cell>
        </row>
        <row r="291">
          <cell r="A291" t="str">
            <v>Carpinteros</v>
          </cell>
          <cell r="B291" t="str">
            <v>M. O.1016-2 [2] Col. 2 tapas c/retalle &gt;.10 hasta .20 m.</v>
          </cell>
          <cell r="C291" t="str">
            <v>ml</v>
          </cell>
          <cell r="D291">
            <v>13.51</v>
          </cell>
          <cell r="E291">
            <v>0</v>
          </cell>
          <cell r="F291">
            <v>0</v>
          </cell>
          <cell r="G291">
            <v>2</v>
          </cell>
          <cell r="H291">
            <v>1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210.04236178329433</v>
          </cell>
        </row>
        <row r="292">
          <cell r="A292" t="str">
            <v>Carpinteros</v>
          </cell>
          <cell r="B292" t="str">
            <v>M. O.1016-3 [3] Col. 2 tapas c/retalle &gt;.20 hasta .30 m.</v>
          </cell>
          <cell r="C292" t="str">
            <v>ml</v>
          </cell>
          <cell r="D292">
            <v>12.1</v>
          </cell>
          <cell r="E292">
            <v>0</v>
          </cell>
          <cell r="F292">
            <v>0</v>
          </cell>
          <cell r="G292">
            <v>2</v>
          </cell>
          <cell r="H292">
            <v>1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234.51837253655424</v>
          </cell>
        </row>
        <row r="293">
          <cell r="A293" t="str">
            <v>Carpinteros</v>
          </cell>
          <cell r="B293" t="str">
            <v>M. O.1016-4 [4] Col. Tapa y tapa hasta .30 m. ancho</v>
          </cell>
          <cell r="C293" t="str">
            <v>ml</v>
          </cell>
          <cell r="D293">
            <v>24.19</v>
          </cell>
          <cell r="E293">
            <v>0</v>
          </cell>
          <cell r="F293">
            <v>0</v>
          </cell>
          <cell r="G293">
            <v>2</v>
          </cell>
          <cell r="H293">
            <v>1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117.30766050815652</v>
          </cell>
        </row>
        <row r="294">
          <cell r="A294" t="str">
            <v>Carpinteros</v>
          </cell>
          <cell r="B294" t="str">
            <v>M. O.1016-5 [5] Col. Tapa y tapa &gt;.30 hasta .40 m. ancho</v>
          </cell>
          <cell r="C294" t="str">
            <v>ml</v>
          </cell>
          <cell r="D294">
            <v>20</v>
          </cell>
          <cell r="E294">
            <v>0</v>
          </cell>
          <cell r="F294">
            <v>0</v>
          </cell>
          <cell r="G294">
            <v>2</v>
          </cell>
          <cell r="H294">
            <v>1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141.88361538461533</v>
          </cell>
        </row>
        <row r="295">
          <cell r="A295" t="str">
            <v>Carpinteros</v>
          </cell>
          <cell r="B295" t="str">
            <v>M. O.1016-6 [6] Col. Tapa y tapa &gt;.40 hasta .50 m. ancho</v>
          </cell>
          <cell r="C295" t="str">
            <v>ml</v>
          </cell>
          <cell r="D295">
            <v>17.440000000000001</v>
          </cell>
          <cell r="E295">
            <v>0</v>
          </cell>
          <cell r="F295">
            <v>0</v>
          </cell>
          <cell r="G295">
            <v>2</v>
          </cell>
          <cell r="H295">
            <v>1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162.71056810162307</v>
          </cell>
        </row>
        <row r="296">
          <cell r="A296" t="str">
            <v>Carpinteros</v>
          </cell>
          <cell r="B296" t="str">
            <v xml:space="preserve">M.O. CARPINTERÍA, CONFECCIÓN COLUMNAS RECTANGULARES  </v>
          </cell>
          <cell r="N296" t="str">
            <v>P. A.</v>
          </cell>
        </row>
        <row r="297">
          <cell r="A297" t="str">
            <v>Carpinteros</v>
          </cell>
          <cell r="B297" t="str">
            <v>M. O.1017-1 [1] Col. .20x.20 hasta .30x.30 m.</v>
          </cell>
          <cell r="C297" t="str">
            <v>ml</v>
          </cell>
          <cell r="D297">
            <v>20</v>
          </cell>
          <cell r="E297">
            <v>0</v>
          </cell>
          <cell r="F297">
            <v>0</v>
          </cell>
          <cell r="G297">
            <v>2</v>
          </cell>
          <cell r="H297">
            <v>1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141.88361538461533</v>
          </cell>
        </row>
        <row r="298">
          <cell r="A298" t="str">
            <v>Carpinteros</v>
          </cell>
          <cell r="B298" t="str">
            <v>M. O.1017-2 [2] Col. &gt;.30x.30 hasta .40x.40 m.</v>
          </cell>
          <cell r="C298" t="str">
            <v>ml</v>
          </cell>
          <cell r="D298">
            <v>17.440000000000001</v>
          </cell>
          <cell r="E298">
            <v>0</v>
          </cell>
          <cell r="F298">
            <v>0</v>
          </cell>
          <cell r="G298">
            <v>2</v>
          </cell>
          <cell r="H298">
            <v>1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162.71056810162307</v>
          </cell>
        </row>
        <row r="299">
          <cell r="A299" t="str">
            <v>Carpinteros</v>
          </cell>
          <cell r="B299" t="str">
            <v>M. O.1017-3 [3] Col. &gt;.40x.40 hasta .50x.50 m.</v>
          </cell>
          <cell r="C299" t="str">
            <v>ml</v>
          </cell>
          <cell r="D299">
            <v>15.15</v>
          </cell>
          <cell r="E299">
            <v>0</v>
          </cell>
          <cell r="F299">
            <v>0</v>
          </cell>
          <cell r="G299">
            <v>2</v>
          </cell>
          <cell r="H299">
            <v>1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187.30510281797402</v>
          </cell>
        </row>
        <row r="300">
          <cell r="A300" t="str">
            <v>Carpinteros</v>
          </cell>
          <cell r="B300" t="str">
            <v>M. O.1017-4 [4] Col. &gt;.50x.50 hasta .60x.60 m.</v>
          </cell>
          <cell r="C300" t="str">
            <v>ml</v>
          </cell>
          <cell r="D300">
            <v>12.1</v>
          </cell>
          <cell r="E300">
            <v>0</v>
          </cell>
          <cell r="F300">
            <v>0</v>
          </cell>
          <cell r="G300">
            <v>2</v>
          </cell>
          <cell r="H300">
            <v>1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234.51837253655424</v>
          </cell>
        </row>
        <row r="301">
          <cell r="A301" t="str">
            <v>Carpinteros</v>
          </cell>
          <cell r="B301" t="str">
            <v>M. O.1017-5 [5] Col. &gt;.60x.60 hasta .70x.70 m.</v>
          </cell>
          <cell r="C301" t="str">
            <v>ml</v>
          </cell>
          <cell r="D301">
            <v>10.14</v>
          </cell>
          <cell r="E301">
            <v>0</v>
          </cell>
          <cell r="F301">
            <v>0</v>
          </cell>
          <cell r="G301">
            <v>2</v>
          </cell>
          <cell r="H301">
            <v>1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279.84934000910317</v>
          </cell>
        </row>
        <row r="302">
          <cell r="A302" t="str">
            <v>Carpinteros</v>
          </cell>
          <cell r="B302" t="str">
            <v>M. O.1017-6 [6] Col. &gt;.70x.70 hasta .80x.80 m.</v>
          </cell>
          <cell r="C302" t="str">
            <v>ml</v>
          </cell>
          <cell r="D302">
            <v>8.67</v>
          </cell>
          <cell r="E302">
            <v>0</v>
          </cell>
          <cell r="F302">
            <v>0</v>
          </cell>
          <cell r="G302">
            <v>2</v>
          </cell>
          <cell r="H302">
            <v>1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327.29784402448746</v>
          </cell>
        </row>
        <row r="303">
          <cell r="A303" t="str">
            <v>Carpinteros</v>
          </cell>
          <cell r="B303" t="str">
            <v>M. O.1017-7 [7] Col. &gt;.80x.80 hasta 1.00x1.00 m.</v>
          </cell>
          <cell r="C303" t="str">
            <v>ml</v>
          </cell>
          <cell r="D303">
            <v>7.61</v>
          </cell>
          <cell r="E303">
            <v>0</v>
          </cell>
          <cell r="F303">
            <v>0</v>
          </cell>
          <cell r="G303">
            <v>2</v>
          </cell>
          <cell r="H303">
            <v>1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372.88729404629515</v>
          </cell>
        </row>
        <row r="304">
          <cell r="A304" t="str">
            <v>Carpinteros</v>
          </cell>
          <cell r="B304" t="str">
            <v xml:space="preserve">M.O. CARPINTERÍA, INSTALACIÓN DE COLUMNAS RECTANGULARES  </v>
          </cell>
          <cell r="N304" t="str">
            <v>P. A.</v>
          </cell>
        </row>
        <row r="305">
          <cell r="A305" t="str">
            <v>Carpinteros</v>
          </cell>
          <cell r="B305" t="str">
            <v>M. O.1018-1 [1] Col. .20x.20 hasta .30x.30 m.</v>
          </cell>
          <cell r="C305" t="str">
            <v>ml</v>
          </cell>
          <cell r="D305">
            <v>17.440000000000001</v>
          </cell>
          <cell r="E305">
            <v>0</v>
          </cell>
          <cell r="F305">
            <v>0</v>
          </cell>
          <cell r="G305">
            <v>2</v>
          </cell>
          <cell r="H305">
            <v>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162.71056810162307</v>
          </cell>
        </row>
        <row r="306">
          <cell r="A306" t="str">
            <v>Carpinteros</v>
          </cell>
          <cell r="B306" t="str">
            <v>M. O.1018-2 [2] Col. &gt;.30x.30 hasta .40x.40 m.</v>
          </cell>
          <cell r="C306" t="str">
            <v>ml</v>
          </cell>
          <cell r="D306">
            <v>13.51</v>
          </cell>
          <cell r="E306">
            <v>0</v>
          </cell>
          <cell r="F306">
            <v>0</v>
          </cell>
          <cell r="G306">
            <v>2</v>
          </cell>
          <cell r="H306">
            <v>1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210.04236178329433</v>
          </cell>
        </row>
        <row r="307">
          <cell r="A307" t="str">
            <v>Carpinteros</v>
          </cell>
          <cell r="B307" t="str">
            <v>M. O.1018-3 [3] Col. &gt;.40x.40 hasta .50x.50 m.</v>
          </cell>
          <cell r="C307" t="str">
            <v>ml</v>
          </cell>
          <cell r="D307">
            <v>12.1</v>
          </cell>
          <cell r="E307">
            <v>0</v>
          </cell>
          <cell r="F307">
            <v>0</v>
          </cell>
          <cell r="G307">
            <v>2</v>
          </cell>
          <cell r="H307">
            <v>1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234.51837253655424</v>
          </cell>
        </row>
        <row r="308">
          <cell r="A308" t="str">
            <v>Carpinteros</v>
          </cell>
          <cell r="B308" t="str">
            <v>M. O.1018-4 [4] Col. &gt;.50x.50 hasta .60x.60 m.</v>
          </cell>
          <cell r="C308" t="str">
            <v>ml</v>
          </cell>
          <cell r="D308">
            <v>7.61</v>
          </cell>
          <cell r="E308">
            <v>0</v>
          </cell>
          <cell r="F308">
            <v>0</v>
          </cell>
          <cell r="G308">
            <v>2</v>
          </cell>
          <cell r="H308">
            <v>1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372.88729404629515</v>
          </cell>
        </row>
        <row r="309">
          <cell r="A309" t="str">
            <v>Carpinteros</v>
          </cell>
          <cell r="B309" t="str">
            <v>M. O.1018-5 [5] Col. &gt;.60x.60 hasta .70x.70 m.</v>
          </cell>
          <cell r="C309" t="str">
            <v>ml</v>
          </cell>
          <cell r="D309">
            <v>6.73</v>
          </cell>
          <cell r="E309">
            <v>0</v>
          </cell>
          <cell r="F309">
            <v>0</v>
          </cell>
          <cell r="G309">
            <v>2</v>
          </cell>
          <cell r="H309">
            <v>1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421.64521659618219</v>
          </cell>
        </row>
        <row r="310">
          <cell r="A310" t="str">
            <v>Carpinteros</v>
          </cell>
          <cell r="B310" t="str">
            <v>M. O.1018-6 [6] Col. &gt;.70x.70 hasta .80x.80 m.</v>
          </cell>
          <cell r="C310" t="str">
            <v>ml</v>
          </cell>
          <cell r="D310">
            <v>6.1</v>
          </cell>
          <cell r="E310">
            <v>0</v>
          </cell>
          <cell r="F310">
            <v>0</v>
          </cell>
          <cell r="G310">
            <v>2</v>
          </cell>
          <cell r="H310">
            <v>1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465.19218158890271</v>
          </cell>
        </row>
        <row r="311">
          <cell r="A311" t="str">
            <v>Carpinteros</v>
          </cell>
          <cell r="B311" t="str">
            <v>M. O.1018-7 [7] Col. &gt;.80x.80 hasta 1.00x1.00 m.</v>
          </cell>
          <cell r="C311" t="str">
            <v>ml</v>
          </cell>
          <cell r="D311">
            <v>5.07</v>
          </cell>
          <cell r="E311">
            <v>0</v>
          </cell>
          <cell r="F311">
            <v>0</v>
          </cell>
          <cell r="G311">
            <v>2</v>
          </cell>
          <cell r="H311">
            <v>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559.69868001820635</v>
          </cell>
        </row>
        <row r="312">
          <cell r="A312" t="str">
            <v>Carpinteros</v>
          </cell>
          <cell r="B312" t="str">
            <v xml:space="preserve">M.O. CARPINTERÍA, CONFECCIÓN E INSTALACIÓN DE COLUMNAS CÓNICAS Y REDONDAS  </v>
          </cell>
          <cell r="N312" t="str">
            <v>P. A.</v>
          </cell>
        </row>
        <row r="313">
          <cell r="A313" t="str">
            <v>Carpinteros</v>
          </cell>
          <cell r="B313" t="str">
            <v>M. O.1019-1 [1] Col. cónica diám. &gt;.50 m.</v>
          </cell>
          <cell r="C313" t="str">
            <v>ml</v>
          </cell>
          <cell r="D313">
            <v>5.51</v>
          </cell>
          <cell r="E313">
            <v>0</v>
          </cell>
          <cell r="F313">
            <v>0</v>
          </cell>
          <cell r="G313">
            <v>2</v>
          </cell>
          <cell r="H313">
            <v>1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515.00404858299567</v>
          </cell>
        </row>
        <row r="314">
          <cell r="A314" t="str">
            <v>Carpinteros</v>
          </cell>
          <cell r="B314" t="str">
            <v>M. O.1019-2 [2] Col. cónica diám. hasta .50 m.</v>
          </cell>
          <cell r="C314" t="str">
            <v>ml</v>
          </cell>
          <cell r="D314">
            <v>13.51</v>
          </cell>
          <cell r="E314">
            <v>0</v>
          </cell>
          <cell r="F314">
            <v>0</v>
          </cell>
          <cell r="G314">
            <v>2</v>
          </cell>
          <cell r="H314">
            <v>1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210.04236178329433</v>
          </cell>
        </row>
        <row r="315">
          <cell r="A315" t="str">
            <v>Carpinteros</v>
          </cell>
          <cell r="B315" t="str">
            <v>M. O.1019-3 [3] Col. redonda diám. &gt;.50 m.</v>
          </cell>
          <cell r="C315" t="str">
            <v>ml</v>
          </cell>
          <cell r="D315">
            <v>7.14</v>
          </cell>
          <cell r="E315">
            <v>0</v>
          </cell>
          <cell r="F315">
            <v>0</v>
          </cell>
          <cell r="G315">
            <v>2</v>
          </cell>
          <cell r="H315">
            <v>1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397.43309631544906</v>
          </cell>
        </row>
        <row r="316">
          <cell r="A316" t="str">
            <v>Carpinteros</v>
          </cell>
          <cell r="B316" t="str">
            <v>M. O.1019-4 [4] Col. redonda diám. hasta .50 m.</v>
          </cell>
          <cell r="C316" t="str">
            <v>ml</v>
          </cell>
          <cell r="D316">
            <v>13.51</v>
          </cell>
          <cell r="E316">
            <v>0</v>
          </cell>
          <cell r="F316">
            <v>0</v>
          </cell>
          <cell r="G316">
            <v>2</v>
          </cell>
          <cell r="H316">
            <v>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210.04236178329433</v>
          </cell>
        </row>
        <row r="317">
          <cell r="A317" t="str">
            <v>Carpinteros</v>
          </cell>
          <cell r="B317" t="str">
            <v>M. O.1019-5 [5] Col. con. o red. adic. p/c .10 m. diám. &gt; .50 m.</v>
          </cell>
          <cell r="C317" t="str">
            <v>ml</v>
          </cell>
          <cell r="D317" t="str">
            <v>P. A.</v>
          </cell>
          <cell r="E317">
            <v>0</v>
          </cell>
          <cell r="F317">
            <v>0</v>
          </cell>
          <cell r="G317">
            <v>2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>P. A.</v>
          </cell>
        </row>
        <row r="318">
          <cell r="A318" t="str">
            <v>Carpinteros</v>
          </cell>
          <cell r="B318" t="str">
            <v xml:space="preserve">M.O. CARPINTERÍA, DESENCOFRADOS (ÁREA DE CONTACTO FORRO-CONCRETO)  </v>
          </cell>
          <cell r="N318" t="str">
            <v>P. A.</v>
          </cell>
        </row>
        <row r="319">
          <cell r="A319" t="str">
            <v>Carpinteros</v>
          </cell>
          <cell r="B319" t="str">
            <v>M. O.1020-1 [1] Columna</v>
          </cell>
          <cell r="C319" t="str">
            <v>m²</v>
          </cell>
          <cell r="D319">
            <v>115.39</v>
          </cell>
          <cell r="E319">
            <v>0</v>
          </cell>
          <cell r="F319">
            <v>0</v>
          </cell>
          <cell r="G319">
            <v>2</v>
          </cell>
          <cell r="H319">
            <v>1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24.592012372755924</v>
          </cell>
        </row>
        <row r="320">
          <cell r="A320" t="str">
            <v>Carpinteros</v>
          </cell>
          <cell r="B320" t="str">
            <v>M. O.1020-2 [2] Arco</v>
          </cell>
          <cell r="C320" t="str">
            <v>m²</v>
          </cell>
          <cell r="D320">
            <v>100</v>
          </cell>
          <cell r="E320">
            <v>0</v>
          </cell>
          <cell r="F320">
            <v>0</v>
          </cell>
          <cell r="G320">
            <v>2</v>
          </cell>
          <cell r="H320">
            <v>1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28.376723076923064</v>
          </cell>
        </row>
        <row r="321">
          <cell r="A321" t="str">
            <v>Carpinteros</v>
          </cell>
          <cell r="B321" t="str">
            <v>M. O.1020-3 [3] Dintel</v>
          </cell>
          <cell r="C321" t="str">
            <v>m²</v>
          </cell>
          <cell r="D321">
            <v>100</v>
          </cell>
          <cell r="E321">
            <v>0</v>
          </cell>
          <cell r="F321">
            <v>0</v>
          </cell>
          <cell r="G321">
            <v>2</v>
          </cell>
          <cell r="H321">
            <v>1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28.376723076923064</v>
          </cell>
        </row>
        <row r="322">
          <cell r="A322" t="str">
            <v>Carpinteros</v>
          </cell>
          <cell r="B322" t="str">
            <v>M. O.1020-4 [4] Falso Piso, hasta 2.75 m. alt.</v>
          </cell>
          <cell r="C322" t="str">
            <v>m²</v>
          </cell>
          <cell r="D322">
            <v>93.75</v>
          </cell>
          <cell r="E322">
            <v>0</v>
          </cell>
          <cell r="F322">
            <v>0</v>
          </cell>
          <cell r="G322">
            <v>2</v>
          </cell>
          <cell r="H322">
            <v>1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30.2685046153846</v>
          </cell>
        </row>
        <row r="323">
          <cell r="A323" t="str">
            <v>Carpinteros</v>
          </cell>
          <cell r="B323" t="str">
            <v>M. O.1020-5 [5] Falso Piso, &gt;2.75 m. alt., p/c m. adic.</v>
          </cell>
          <cell r="C323" t="str">
            <v>m²</v>
          </cell>
          <cell r="D323">
            <v>1000</v>
          </cell>
          <cell r="E323">
            <v>0</v>
          </cell>
          <cell r="F323">
            <v>0</v>
          </cell>
          <cell r="G323">
            <v>2</v>
          </cell>
          <cell r="H323">
            <v>1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2.8376723076923063</v>
          </cell>
        </row>
        <row r="324">
          <cell r="A324" t="str">
            <v>Carpinteros</v>
          </cell>
          <cell r="B324" t="str">
            <v>M. O.1020-6 [6] Viga</v>
          </cell>
          <cell r="C324" t="str">
            <v>m²</v>
          </cell>
          <cell r="D324">
            <v>100</v>
          </cell>
          <cell r="E324">
            <v>0</v>
          </cell>
          <cell r="F324">
            <v>0</v>
          </cell>
          <cell r="G324">
            <v>2</v>
          </cell>
          <cell r="H324">
            <v>1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28.376723076923064</v>
          </cell>
        </row>
        <row r="325">
          <cell r="A325" t="str">
            <v>Carpinteros</v>
          </cell>
          <cell r="B325" t="str">
            <v xml:space="preserve">M.O. CARPINTERÍA, CONFECCIÓN E INSTALACIÓN DE ESTRUCTURAS VARIAS  </v>
          </cell>
          <cell r="N325" t="str">
            <v>P. A.</v>
          </cell>
        </row>
        <row r="326">
          <cell r="A326" t="str">
            <v>Carpinteros</v>
          </cell>
          <cell r="B326" t="str">
            <v>M. O.1021-1 [1] Caballete asbesto, inst. alto 4 m.</v>
          </cell>
          <cell r="C326" t="str">
            <v>Ud</v>
          </cell>
          <cell r="D326">
            <v>57.69</v>
          </cell>
          <cell r="E326">
            <v>0</v>
          </cell>
          <cell r="F326">
            <v>0</v>
          </cell>
          <cell r="G326">
            <v>2</v>
          </cell>
          <cell r="H326">
            <v>1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49.188287531501238</v>
          </cell>
        </row>
        <row r="327">
          <cell r="A327" t="str">
            <v>Carpinteros</v>
          </cell>
          <cell r="B327" t="str">
            <v>M. O.1021-2 [2] Caballete zinc, inst. alto 4 m.</v>
          </cell>
          <cell r="C327" t="str">
            <v>m2</v>
          </cell>
          <cell r="D327">
            <v>42.31</v>
          </cell>
          <cell r="E327">
            <v>0</v>
          </cell>
          <cell r="F327">
            <v>0</v>
          </cell>
          <cell r="G327">
            <v>1</v>
          </cell>
          <cell r="H327">
            <v>1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49.660763958329532</v>
          </cell>
        </row>
        <row r="328">
          <cell r="A328" t="str">
            <v>Carpinteros</v>
          </cell>
          <cell r="B328" t="str">
            <v>M. O.1021-3 [3] Plancha asb. cem. 3'x6', con enlatado, inst. alto 4 m.</v>
          </cell>
          <cell r="C328" t="str">
            <v>Ud</v>
          </cell>
          <cell r="D328">
            <v>40.54</v>
          </cell>
          <cell r="E328">
            <v>0</v>
          </cell>
          <cell r="F328">
            <v>0</v>
          </cell>
          <cell r="G328">
            <v>2</v>
          </cell>
          <cell r="H328">
            <v>1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69.996850214413087</v>
          </cell>
        </row>
        <row r="329">
          <cell r="A329" t="str">
            <v>Carpinteros</v>
          </cell>
          <cell r="B329" t="str">
            <v>M. O.1021-4 [4] Plancha asb. cem. 3'x6', sin enlatado, inst. alto 4 m.</v>
          </cell>
          <cell r="C329" t="str">
            <v>Ud</v>
          </cell>
          <cell r="D329">
            <v>51.72</v>
          </cell>
          <cell r="E329">
            <v>0</v>
          </cell>
          <cell r="F329">
            <v>0</v>
          </cell>
          <cell r="G329">
            <v>2</v>
          </cell>
          <cell r="H329">
            <v>1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54.866053899696567</v>
          </cell>
        </row>
        <row r="330">
          <cell r="A330" t="str">
            <v>Carpinteros</v>
          </cell>
          <cell r="B330" t="str">
            <v>M. O.1021-5 [5] Plancha asb. cem. 3'x8', con enlatado, inst. alto 4 m.</v>
          </cell>
          <cell r="C330" t="str">
            <v>Ud</v>
          </cell>
          <cell r="D330">
            <v>35.71</v>
          </cell>
          <cell r="E330">
            <v>0</v>
          </cell>
          <cell r="F330">
            <v>0</v>
          </cell>
          <cell r="G330">
            <v>2</v>
          </cell>
          <cell r="H330">
            <v>1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79.464360338625212</v>
          </cell>
        </row>
        <row r="331">
          <cell r="A331" t="str">
            <v>Carpinteros</v>
          </cell>
          <cell r="B331" t="str">
            <v>M. O.1021-6 [6] Plancha asb. cem. 3'x8', sin enlatado, inst. alto 4 m.</v>
          </cell>
          <cell r="C331" t="str">
            <v>Ud</v>
          </cell>
          <cell r="D331">
            <v>40.54</v>
          </cell>
          <cell r="E331">
            <v>0</v>
          </cell>
          <cell r="F331">
            <v>0</v>
          </cell>
          <cell r="G331">
            <v>2</v>
          </cell>
          <cell r="H331">
            <v>1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69.996850214413087</v>
          </cell>
        </row>
        <row r="332">
          <cell r="A332" t="str">
            <v>Carpinteros</v>
          </cell>
          <cell r="B332" t="str">
            <v>M. O.1021-7 [7] Plancha Sisal cemento 3x2, con enlatado, inst. alto 4 m.</v>
          </cell>
          <cell r="C332" t="str">
            <v>Ud</v>
          </cell>
          <cell r="D332">
            <v>24.19</v>
          </cell>
          <cell r="E332">
            <v>0</v>
          </cell>
          <cell r="F332">
            <v>0</v>
          </cell>
          <cell r="G332">
            <v>2</v>
          </cell>
          <cell r="H332">
            <v>1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117.30766050815652</v>
          </cell>
        </row>
        <row r="333">
          <cell r="A333" t="str">
            <v>Carpinteros</v>
          </cell>
          <cell r="B333" t="str">
            <v>M. O.1021-8 [8] Plancha zinc, con enlatado, inst. alto 4 m.</v>
          </cell>
          <cell r="C333" t="str">
            <v>m2</v>
          </cell>
          <cell r="D333">
            <v>45.46</v>
          </cell>
          <cell r="E333">
            <v>0</v>
          </cell>
          <cell r="F333">
            <v>0</v>
          </cell>
          <cell r="G333">
            <v>2</v>
          </cell>
          <cell r="H333">
            <v>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62.42130021320515</v>
          </cell>
        </row>
        <row r="334">
          <cell r="A334" t="str">
            <v>Carpinteros</v>
          </cell>
          <cell r="B334" t="str">
            <v>M. O.1021-9 [9] Plancha zinc, sin enlatado, inst. alto 4 m.</v>
          </cell>
          <cell r="C334" t="str">
            <v>m2</v>
          </cell>
          <cell r="D334">
            <v>75</v>
          </cell>
          <cell r="E334">
            <v>0</v>
          </cell>
          <cell r="F334">
            <v>0</v>
          </cell>
          <cell r="G334">
            <v>2</v>
          </cell>
          <cell r="H334">
            <v>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37.835630769230754</v>
          </cell>
        </row>
        <row r="335">
          <cell r="A335" t="str">
            <v>Carpinteros</v>
          </cell>
          <cell r="B335" t="str">
            <v>M. O.1021-10 [10] Tijerilla atornillada p/c p2 madera utiliz., conf. e inst.</v>
          </cell>
          <cell r="C335" t="str">
            <v>P²</v>
          </cell>
          <cell r="D335">
            <v>57.69</v>
          </cell>
          <cell r="E335">
            <v>0</v>
          </cell>
          <cell r="F335">
            <v>0</v>
          </cell>
          <cell r="G335">
            <v>2</v>
          </cell>
          <cell r="H335">
            <v>1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49.188287531501238</v>
          </cell>
        </row>
        <row r="336">
          <cell r="A336" t="str">
            <v>Carpinteros</v>
          </cell>
          <cell r="B336" t="str">
            <v>M. O.1021-11 [11] Tijerilla clavada p/c p2 madera utiliz., conf. e inst.</v>
          </cell>
          <cell r="C336" t="str">
            <v>P²</v>
          </cell>
          <cell r="D336">
            <v>100</v>
          </cell>
          <cell r="E336">
            <v>0</v>
          </cell>
          <cell r="F336">
            <v>0</v>
          </cell>
          <cell r="G336">
            <v>2</v>
          </cell>
          <cell r="H336">
            <v>1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28.376723076923064</v>
          </cell>
        </row>
        <row r="337">
          <cell r="A337" t="str">
            <v>Carpinteros</v>
          </cell>
          <cell r="B337" t="str">
            <v xml:space="preserve">M.O. CARPINTERÍA, CONFECCIÓN E INSTALACIÓN DE FALSO PISO  </v>
          </cell>
          <cell r="N337" t="str">
            <v>P. A.</v>
          </cell>
        </row>
        <row r="338">
          <cell r="A338" t="str">
            <v>Carpinteros</v>
          </cell>
          <cell r="B338" t="str">
            <v>M. O.1022-1 [1] Falso piso &gt;2.75 hasta 3.00 m. alto o vuelo cont.</v>
          </cell>
          <cell r="C338" t="str">
            <v>m²</v>
          </cell>
          <cell r="D338">
            <v>17.440000000000001</v>
          </cell>
          <cell r="E338">
            <v>0</v>
          </cell>
          <cell r="F338">
            <v>0</v>
          </cell>
          <cell r="G338">
            <v>2</v>
          </cell>
          <cell r="H338">
            <v>1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162.71056810162307</v>
          </cell>
        </row>
        <row r="339">
          <cell r="A339" t="str">
            <v>Carpinteros</v>
          </cell>
          <cell r="B339" t="str">
            <v>M. O.1022-2 [2] Falso piso &gt;3.00 hasta 4.00 m. alto o vuelo cont.</v>
          </cell>
          <cell r="C339" t="str">
            <v>m²</v>
          </cell>
          <cell r="D339">
            <v>15.15</v>
          </cell>
          <cell r="E339">
            <v>0</v>
          </cell>
          <cell r="F339">
            <v>0</v>
          </cell>
          <cell r="G339">
            <v>1</v>
          </cell>
          <cell r="H339">
            <v>1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138.68956587966485</v>
          </cell>
        </row>
        <row r="340">
          <cell r="A340" t="str">
            <v>Carpinteros</v>
          </cell>
          <cell r="B340" t="str">
            <v>M. O.1022-3 [3] Falso piso &gt;4.00 hasta 5.00 m. alto o vuelo cont.</v>
          </cell>
          <cell r="C340" t="str">
            <v>m²</v>
          </cell>
          <cell r="D340">
            <v>13.51</v>
          </cell>
          <cell r="E340">
            <v>0</v>
          </cell>
          <cell r="F340">
            <v>0</v>
          </cell>
          <cell r="G340">
            <v>2</v>
          </cell>
          <cell r="H340">
            <v>1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210.04236178329433</v>
          </cell>
        </row>
        <row r="341">
          <cell r="A341" t="str">
            <v>Carpinteros</v>
          </cell>
          <cell r="B341" t="str">
            <v>M. O.1022-4 [4] Falso piso &gt;5.00 hasta 6.00 m. alto o vuelo cont.</v>
          </cell>
          <cell r="C341" t="str">
            <v>m²</v>
          </cell>
          <cell r="D341">
            <v>12.1</v>
          </cell>
          <cell r="E341">
            <v>0</v>
          </cell>
          <cell r="F341">
            <v>0</v>
          </cell>
          <cell r="G341">
            <v>2</v>
          </cell>
          <cell r="H341">
            <v>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234.51837253655424</v>
          </cell>
        </row>
        <row r="342">
          <cell r="A342" t="str">
            <v>Carpinteros</v>
          </cell>
          <cell r="B342" t="str">
            <v>M. O.1022-5 [5] Falso piso 3 ó más aguas.</v>
          </cell>
          <cell r="C342" t="str">
            <v>m²</v>
          </cell>
          <cell r="D342">
            <v>7.69</v>
          </cell>
          <cell r="E342">
            <v>0</v>
          </cell>
          <cell r="F342">
            <v>0</v>
          </cell>
          <cell r="G342">
            <v>2</v>
          </cell>
          <cell r="H342">
            <v>1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369.00810243072902</v>
          </cell>
        </row>
        <row r="343">
          <cell r="A343" t="str">
            <v>Carpinteros</v>
          </cell>
          <cell r="B343" t="str">
            <v>M. O.1022-6 [6] Falso piso forma especial</v>
          </cell>
          <cell r="C343" t="str">
            <v>m²</v>
          </cell>
          <cell r="D343" t="str">
            <v>P. A.</v>
          </cell>
          <cell r="E343">
            <v>0</v>
          </cell>
          <cell r="F343">
            <v>0</v>
          </cell>
          <cell r="G343">
            <v>2</v>
          </cell>
          <cell r="H343">
            <v>1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str">
            <v>P. A.</v>
          </cell>
        </row>
        <row r="344">
          <cell r="A344" t="str">
            <v>Carpinteros</v>
          </cell>
          <cell r="B344" t="str">
            <v>M. O.1022-7 [7] Falso piso hasta 2.75 m. alto o vuelo cont.</v>
          </cell>
          <cell r="C344" t="str">
            <v>m²</v>
          </cell>
          <cell r="D344">
            <v>20</v>
          </cell>
          <cell r="E344">
            <v>0</v>
          </cell>
          <cell r="F344">
            <v>0</v>
          </cell>
          <cell r="G344">
            <v>2</v>
          </cell>
          <cell r="H344">
            <v>1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141.88361538461533</v>
          </cell>
        </row>
        <row r="345">
          <cell r="A345" t="str">
            <v>Carpinteros</v>
          </cell>
          <cell r="B345" t="str">
            <v>M. O.1022-8 [8] Vuelo .10 m. (no cont. falso piso)</v>
          </cell>
          <cell r="C345" t="str">
            <v>m</v>
          </cell>
          <cell r="D345">
            <v>57.69</v>
          </cell>
          <cell r="E345">
            <v>0</v>
          </cell>
          <cell r="F345">
            <v>0</v>
          </cell>
          <cell r="G345">
            <v>2</v>
          </cell>
          <cell r="H345">
            <v>1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49.188287531501238</v>
          </cell>
        </row>
        <row r="346">
          <cell r="A346" t="str">
            <v>Carpinteros</v>
          </cell>
          <cell r="B346" t="str">
            <v>M. O.1022-9 [9] Vuelo .20 m. (no cont. falso piso)</v>
          </cell>
          <cell r="C346" t="str">
            <v>m</v>
          </cell>
          <cell r="D346">
            <v>28.85</v>
          </cell>
          <cell r="E346">
            <v>0</v>
          </cell>
          <cell r="F346">
            <v>0</v>
          </cell>
          <cell r="G346">
            <v>2</v>
          </cell>
          <cell r="H346">
            <v>1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98.359525396613734</v>
          </cell>
        </row>
        <row r="347">
          <cell r="A347" t="str">
            <v>Carpinteros</v>
          </cell>
          <cell r="B347" t="str">
            <v>M. O.1022-10 [10] Vuelo .30 m. (no cont. falso piso)</v>
          </cell>
          <cell r="C347" t="str">
            <v>m</v>
          </cell>
          <cell r="D347">
            <v>19.23</v>
          </cell>
          <cell r="E347">
            <v>0</v>
          </cell>
          <cell r="F347">
            <v>0</v>
          </cell>
          <cell r="G347">
            <v>2</v>
          </cell>
          <cell r="H347">
            <v>1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147.56486259450369</v>
          </cell>
        </row>
        <row r="348">
          <cell r="A348" t="str">
            <v>Carpinteros</v>
          </cell>
          <cell r="B348" t="str">
            <v>M. O.1022-11 [11] Vuelo .40 m. (no cont. falso piso)</v>
          </cell>
          <cell r="C348" t="str">
            <v>m</v>
          </cell>
          <cell r="D348">
            <v>14.42</v>
          </cell>
          <cell r="E348">
            <v>0</v>
          </cell>
          <cell r="F348">
            <v>0</v>
          </cell>
          <cell r="G348">
            <v>2</v>
          </cell>
          <cell r="H348">
            <v>1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196.7872612824068</v>
          </cell>
        </row>
        <row r="349">
          <cell r="A349" t="str">
            <v>Carpinteros</v>
          </cell>
          <cell r="B349" t="str">
            <v>M. O.1022-12 [12] Vuelo .50 hasta .90 m. (no cont. falso piso)</v>
          </cell>
          <cell r="C349" t="str">
            <v>m</v>
          </cell>
          <cell r="D349">
            <v>11.54</v>
          </cell>
          <cell r="E349">
            <v>0</v>
          </cell>
          <cell r="F349">
            <v>0</v>
          </cell>
          <cell r="G349">
            <v>2</v>
          </cell>
          <cell r="H349">
            <v>1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245.89881349153436</v>
          </cell>
        </row>
        <row r="350">
          <cell r="A350" t="str">
            <v>Carpinteros</v>
          </cell>
          <cell r="B350" t="str">
            <v>M. O.1022-13 [13] Vuelo 1.00 m. en adelante = Falso piso</v>
          </cell>
          <cell r="C350" t="str">
            <v>m²</v>
          </cell>
          <cell r="D350">
            <v>20</v>
          </cell>
          <cell r="E350">
            <v>0</v>
          </cell>
          <cell r="F350">
            <v>0</v>
          </cell>
          <cell r="G350">
            <v>2</v>
          </cell>
          <cell r="H350">
            <v>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141.88361538461533</v>
          </cell>
        </row>
        <row r="351">
          <cell r="A351" t="str">
            <v>Carpinteros</v>
          </cell>
          <cell r="B351" t="str">
            <v>M. O.1022-14 [14] Vuelo con ménsula</v>
          </cell>
          <cell r="C351" t="str">
            <v>Ud</v>
          </cell>
          <cell r="D351" t="str">
            <v>P. A.</v>
          </cell>
          <cell r="E351">
            <v>0</v>
          </cell>
          <cell r="F351">
            <v>0</v>
          </cell>
          <cell r="G351">
            <v>2</v>
          </cell>
          <cell r="H351">
            <v>1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>P. A.</v>
          </cell>
        </row>
        <row r="352">
          <cell r="A352" t="str">
            <v>Carpinteros</v>
          </cell>
          <cell r="B352" t="str">
            <v xml:space="preserve">M.O. CARPINTERÍA, CONFECCIÓN E INSTALACIÓN DE MOLDE DE MUROS  </v>
          </cell>
          <cell r="N352" t="str">
            <v>P. A.</v>
          </cell>
        </row>
        <row r="353">
          <cell r="A353" t="str">
            <v>Carpinteros</v>
          </cell>
          <cell r="B353" t="str">
            <v>M. O.1023-1 [1] Molde pref. múlt., transp. mecán., c/cara instalada</v>
          </cell>
          <cell r="C353" t="str">
            <v>m²</v>
          </cell>
          <cell r="D353">
            <v>75</v>
          </cell>
          <cell r="E353">
            <v>0</v>
          </cell>
          <cell r="F353">
            <v>0</v>
          </cell>
          <cell r="G353">
            <v>2</v>
          </cell>
          <cell r="H353">
            <v>1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37.835630769230754</v>
          </cell>
        </row>
        <row r="354">
          <cell r="A354" t="str">
            <v>Carpinteros</v>
          </cell>
          <cell r="B354" t="str">
            <v>M. O.1023-2 [2] Muro H.A. c/cara lisa, confección</v>
          </cell>
          <cell r="C354" t="str">
            <v>m²</v>
          </cell>
          <cell r="D354">
            <v>16.670000000000002</v>
          </cell>
          <cell r="E354">
            <v>0</v>
          </cell>
          <cell r="F354">
            <v>0</v>
          </cell>
          <cell r="G354">
            <v>2</v>
          </cell>
          <cell r="H354">
            <v>1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170.22629320289778</v>
          </cell>
        </row>
        <row r="355">
          <cell r="A355" t="str">
            <v>Carpinteros</v>
          </cell>
          <cell r="B355" t="str">
            <v>M. O.1023-3 [3] Muro H.A. c/cara lisa, instalación</v>
          </cell>
          <cell r="C355" t="str">
            <v>m²</v>
          </cell>
          <cell r="D355">
            <v>13.27</v>
          </cell>
          <cell r="E355">
            <v>0</v>
          </cell>
          <cell r="F355">
            <v>0</v>
          </cell>
          <cell r="G355">
            <v>2</v>
          </cell>
          <cell r="H355">
            <v>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213.84116862790552</v>
          </cell>
        </row>
        <row r="356">
          <cell r="A356" t="str">
            <v>Carpinteros</v>
          </cell>
          <cell r="B356" t="str">
            <v xml:space="preserve">M.O. CARPINTERÍA, CONFECCIÓN E INSTALACIÓN DE MOLDE DEESTRUCTURAS VARIAS  </v>
          </cell>
          <cell r="N356" t="str">
            <v>P. A.</v>
          </cell>
        </row>
        <row r="357">
          <cell r="A357" t="str">
            <v>Carpinteros</v>
          </cell>
          <cell r="B357" t="str">
            <v>M. O.1024-1 [1] Antepecho hasta .5 m.; cada .1 m. altura, conf.</v>
          </cell>
          <cell r="C357" t="str">
            <v>m²</v>
          </cell>
          <cell r="D357">
            <v>57.69</v>
          </cell>
          <cell r="E357">
            <v>0</v>
          </cell>
          <cell r="F357">
            <v>0</v>
          </cell>
          <cell r="G357">
            <v>2</v>
          </cell>
          <cell r="H357">
            <v>1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49.188287531501238</v>
          </cell>
        </row>
        <row r="358">
          <cell r="A358" t="str">
            <v>Carpinteros</v>
          </cell>
          <cell r="B358" t="str">
            <v>M. O.1024-2 [2] Arco hasta .2 fondo y hasta .3 m. radio, conf. e inst.</v>
          </cell>
          <cell r="C358" t="str">
            <v>m²</v>
          </cell>
          <cell r="D358">
            <v>6.1</v>
          </cell>
          <cell r="E358">
            <v>0</v>
          </cell>
          <cell r="F358">
            <v>0</v>
          </cell>
          <cell r="G358">
            <v>2</v>
          </cell>
          <cell r="H358">
            <v>1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465.19218158890271</v>
          </cell>
        </row>
        <row r="359">
          <cell r="A359" t="str">
            <v>Carpinteros</v>
          </cell>
          <cell r="B359" t="str">
            <v>M. O.1024-3 [3] Otros arcos</v>
          </cell>
          <cell r="C359" t="str">
            <v>m²</v>
          </cell>
          <cell r="D359" t="str">
            <v>P. A.</v>
          </cell>
          <cell r="E359">
            <v>0</v>
          </cell>
          <cell r="F359">
            <v>0</v>
          </cell>
          <cell r="G359">
            <v>2</v>
          </cell>
          <cell r="H359">
            <v>1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str">
            <v>P. A.</v>
          </cell>
        </row>
        <row r="360">
          <cell r="A360" t="str">
            <v>Carpinteros</v>
          </cell>
          <cell r="B360" t="str">
            <v>M. O.1024-4 [4] Rampa lisa</v>
          </cell>
          <cell r="C360" t="str">
            <v>m²</v>
          </cell>
          <cell r="D360">
            <v>6.1</v>
          </cell>
          <cell r="E360">
            <v>0</v>
          </cell>
          <cell r="F360">
            <v>0</v>
          </cell>
          <cell r="G360">
            <v>2</v>
          </cell>
          <cell r="H360">
            <v>1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465.19218158890271</v>
          </cell>
        </row>
        <row r="361">
          <cell r="A361" t="str">
            <v>Carpinteros</v>
          </cell>
          <cell r="B361" t="str">
            <v>M. O.1024-5 [5] Rampa otro tipo no especif.</v>
          </cell>
          <cell r="C361" t="str">
            <v>m</v>
          </cell>
          <cell r="D361" t="str">
            <v>P. A.</v>
          </cell>
          <cell r="E361">
            <v>0</v>
          </cell>
          <cell r="F361">
            <v>0</v>
          </cell>
          <cell r="G361">
            <v>2</v>
          </cell>
          <cell r="H361">
            <v>1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str">
            <v>P. A.</v>
          </cell>
        </row>
        <row r="362">
          <cell r="A362" t="str">
            <v>Carpinteros</v>
          </cell>
          <cell r="B362" t="str">
            <v xml:space="preserve">M.O. CARPINTERÍA, TRABAJOS DE TERMINACIÓN  </v>
          </cell>
          <cell r="N362" t="str">
            <v>P. A.</v>
          </cell>
        </row>
        <row r="363">
          <cell r="A363" t="str">
            <v>Carpinteros</v>
          </cell>
          <cell r="B363" t="str">
            <v>M. O.1025-1 [1] Cielo raso de asbesto en cuadros 2'x2'</v>
          </cell>
          <cell r="C363" t="str">
            <v>m²</v>
          </cell>
          <cell r="D363">
            <v>11.11</v>
          </cell>
          <cell r="E363">
            <v>0</v>
          </cell>
          <cell r="F363">
            <v>0</v>
          </cell>
          <cell r="G363">
            <v>2</v>
          </cell>
          <cell r="H363">
            <v>1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255.41604929723729</v>
          </cell>
        </row>
        <row r="364">
          <cell r="A364" t="str">
            <v>Carpinteros</v>
          </cell>
          <cell r="B364" t="str">
            <v>M. O.1025-2 [2] Cielo raso de cartón acústico, encostillado</v>
          </cell>
          <cell r="C364" t="str">
            <v>m²</v>
          </cell>
          <cell r="D364">
            <v>11.11</v>
          </cell>
          <cell r="E364">
            <v>0</v>
          </cell>
          <cell r="F364">
            <v>0</v>
          </cell>
          <cell r="G364">
            <v>2</v>
          </cell>
          <cell r="H364">
            <v>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255.41604929723729</v>
          </cell>
        </row>
        <row r="365">
          <cell r="A365" t="str">
            <v>Carpinteros</v>
          </cell>
          <cell r="B365" t="str">
            <v>M. O.1025-3 [3] Cielo raso de plywood en cuadros 2'x2'</v>
          </cell>
          <cell r="C365" t="str">
            <v>m²</v>
          </cell>
          <cell r="D365">
            <v>12.1</v>
          </cell>
          <cell r="E365">
            <v>0</v>
          </cell>
          <cell r="F365">
            <v>0</v>
          </cell>
          <cell r="G365">
            <v>2</v>
          </cell>
          <cell r="H365">
            <v>1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234.51837253655424</v>
          </cell>
        </row>
        <row r="366">
          <cell r="A366" t="str">
            <v>Carpinteros</v>
          </cell>
          <cell r="B366" t="str">
            <v>M. O.1025-4 [4] Cielo raso de plywood o cartón piedra</v>
          </cell>
          <cell r="C366" t="str">
            <v>m²</v>
          </cell>
          <cell r="D366">
            <v>15.15</v>
          </cell>
          <cell r="E366">
            <v>0</v>
          </cell>
          <cell r="F366">
            <v>0</v>
          </cell>
          <cell r="G366">
            <v>2</v>
          </cell>
          <cell r="H366">
            <v>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187.30510281797402</v>
          </cell>
        </row>
        <row r="367">
          <cell r="A367" t="str">
            <v>Carpinteros</v>
          </cell>
          <cell r="B367" t="str">
            <v>M. O.1025-5 [5] Conf. Puerta biselada clavada</v>
          </cell>
          <cell r="C367" t="str">
            <v>Ud</v>
          </cell>
          <cell r="D367">
            <v>51.72</v>
          </cell>
          <cell r="E367">
            <v>0</v>
          </cell>
          <cell r="F367">
            <v>0</v>
          </cell>
          <cell r="G367">
            <v>2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54.866053899696567</v>
          </cell>
        </row>
        <row r="368">
          <cell r="A368" t="str">
            <v>Carpinteros</v>
          </cell>
          <cell r="B368" t="str">
            <v>M. O.1025-6 [6] Conf. Puerta clavada</v>
          </cell>
          <cell r="C368" t="str">
            <v>p²</v>
          </cell>
          <cell r="D368">
            <v>100</v>
          </cell>
          <cell r="E368">
            <v>0</v>
          </cell>
          <cell r="F368">
            <v>0</v>
          </cell>
          <cell r="G368">
            <v>2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28.376723076923064</v>
          </cell>
        </row>
        <row r="369">
          <cell r="A369" t="str">
            <v>Carpinteros</v>
          </cell>
          <cell r="B369" t="str">
            <v>M. O.1025-7 [7] Conf. Puerta en plumilla</v>
          </cell>
          <cell r="C369" t="str">
            <v>p²</v>
          </cell>
          <cell r="D369">
            <v>51.72</v>
          </cell>
          <cell r="E369">
            <v>0</v>
          </cell>
          <cell r="F369">
            <v>0</v>
          </cell>
          <cell r="G369">
            <v>2</v>
          </cell>
          <cell r="H369">
            <v>1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54.866053899696567</v>
          </cell>
        </row>
        <row r="370">
          <cell r="A370" t="str">
            <v>Carpinteros</v>
          </cell>
          <cell r="B370" t="str">
            <v>M. O.1025-8 [8] Conf. Puerta forrada en zinc</v>
          </cell>
          <cell r="C370" t="str">
            <v>p²</v>
          </cell>
          <cell r="D370">
            <v>40.54</v>
          </cell>
          <cell r="E370">
            <v>0</v>
          </cell>
          <cell r="F370">
            <v>0</v>
          </cell>
          <cell r="G370">
            <v>2</v>
          </cell>
          <cell r="H370">
            <v>1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69.996850214413087</v>
          </cell>
        </row>
        <row r="371">
          <cell r="A371" t="str">
            <v>Carpinteros</v>
          </cell>
          <cell r="B371" t="str">
            <v>M. O.1025-9 [9] División plywood decorativo</v>
          </cell>
          <cell r="C371" t="str">
            <v>m²</v>
          </cell>
          <cell r="D371" t="str">
            <v>P. A.</v>
          </cell>
          <cell r="E371">
            <v>0</v>
          </cell>
          <cell r="F371">
            <v>0</v>
          </cell>
          <cell r="G371">
            <v>2</v>
          </cell>
          <cell r="H371">
            <v>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str">
            <v>P. A.</v>
          </cell>
        </row>
        <row r="372">
          <cell r="A372" t="str">
            <v>Carpinteros</v>
          </cell>
          <cell r="B372" t="str">
            <v>M. O.1025-10 [10] División plywood, 1 lado</v>
          </cell>
          <cell r="C372" t="str">
            <v>m²</v>
          </cell>
          <cell r="D372">
            <v>17.440000000000001</v>
          </cell>
          <cell r="E372">
            <v>0</v>
          </cell>
          <cell r="F372">
            <v>0</v>
          </cell>
          <cell r="G372">
            <v>2</v>
          </cell>
          <cell r="H372">
            <v>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162.71056810162307</v>
          </cell>
        </row>
        <row r="373">
          <cell r="A373" t="str">
            <v>Carpinteros</v>
          </cell>
          <cell r="B373" t="str">
            <v>M. O.1025-11 [11] División plywood, 2 lados</v>
          </cell>
          <cell r="C373" t="str">
            <v>m²</v>
          </cell>
          <cell r="D373">
            <v>12.1</v>
          </cell>
          <cell r="E373">
            <v>0</v>
          </cell>
          <cell r="F373">
            <v>0</v>
          </cell>
          <cell r="G373">
            <v>2</v>
          </cell>
          <cell r="H373">
            <v>1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234.51837253655424</v>
          </cell>
        </row>
        <row r="374">
          <cell r="A374" t="str">
            <v>Carpinteros</v>
          </cell>
          <cell r="B374" t="str">
            <v>M. O.1025-12 [12] Forro closet, mad. preciosa</v>
          </cell>
          <cell r="C374" t="str">
            <v>m²</v>
          </cell>
          <cell r="D374" t="str">
            <v>P. A.</v>
          </cell>
          <cell r="E374">
            <v>0</v>
          </cell>
          <cell r="F374">
            <v>0</v>
          </cell>
          <cell r="G374">
            <v>2</v>
          </cell>
          <cell r="H374">
            <v>1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str">
            <v>P. A.</v>
          </cell>
        </row>
        <row r="375">
          <cell r="A375" t="str">
            <v>Carpinteros</v>
          </cell>
          <cell r="B375" t="str">
            <v>M. O.1025-13 [13] Forro pared en mad. Preciosa, c/relieve</v>
          </cell>
          <cell r="C375" t="str">
            <v>m²</v>
          </cell>
          <cell r="D375" t="str">
            <v>P. A.</v>
          </cell>
          <cell r="E375">
            <v>0</v>
          </cell>
          <cell r="F375">
            <v>0</v>
          </cell>
          <cell r="G375">
            <v>2</v>
          </cell>
          <cell r="H375">
            <v>1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str">
            <v>P. A.</v>
          </cell>
        </row>
        <row r="376">
          <cell r="A376" t="str">
            <v>Carpinteros</v>
          </cell>
          <cell r="B376" t="str">
            <v>M. O.1025-14 [14] Montar cerradura corriente</v>
          </cell>
          <cell r="C376" t="str">
            <v>Ud</v>
          </cell>
          <cell r="D376">
            <v>8.15</v>
          </cell>
          <cell r="E376">
            <v>0</v>
          </cell>
          <cell r="F376">
            <v>0</v>
          </cell>
          <cell r="G376">
            <v>2</v>
          </cell>
          <cell r="H376">
            <v>1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348.18065125058973</v>
          </cell>
        </row>
        <row r="377">
          <cell r="A377" t="str">
            <v>Carpinteros</v>
          </cell>
          <cell r="B377" t="str">
            <v>M. O.1025-15 [15] Montar cerradura especial</v>
          </cell>
          <cell r="C377" t="str">
            <v>Ud</v>
          </cell>
          <cell r="D377" t="str">
            <v>P. A.</v>
          </cell>
          <cell r="E377">
            <v>0</v>
          </cell>
          <cell r="F377">
            <v>0</v>
          </cell>
          <cell r="G377">
            <v>2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str">
            <v>P. A.</v>
          </cell>
        </row>
        <row r="378">
          <cell r="A378" t="str">
            <v>Carpinteros</v>
          </cell>
          <cell r="B378" t="str">
            <v>M. O.1025-16 [16] Montar marco mad. corriente</v>
          </cell>
          <cell r="C378" t="str">
            <v>Ud</v>
          </cell>
          <cell r="D378">
            <v>51.72</v>
          </cell>
          <cell r="E378">
            <v>0</v>
          </cell>
          <cell r="F378">
            <v>0</v>
          </cell>
          <cell r="G378">
            <v>2</v>
          </cell>
          <cell r="H378">
            <v>1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54.866053899696567</v>
          </cell>
        </row>
        <row r="379">
          <cell r="A379" t="str">
            <v>Carpinteros</v>
          </cell>
          <cell r="B379" t="str">
            <v>M. O.1025-17 [17] Montar marco mad. preciosa</v>
          </cell>
          <cell r="C379" t="str">
            <v>Ud</v>
          </cell>
          <cell r="D379">
            <v>40.54</v>
          </cell>
          <cell r="E379">
            <v>0</v>
          </cell>
          <cell r="F379">
            <v>0</v>
          </cell>
          <cell r="G379">
            <v>2</v>
          </cell>
          <cell r="H379">
            <v>1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69.996850214413087</v>
          </cell>
        </row>
        <row r="380">
          <cell r="A380" t="str">
            <v>Carpinteros</v>
          </cell>
          <cell r="B380" t="str">
            <v>M. O.1025-18 [18] Montar marco metal</v>
          </cell>
          <cell r="C380" t="str">
            <v>Ud</v>
          </cell>
          <cell r="D380">
            <v>30.61</v>
          </cell>
          <cell r="E380">
            <v>0</v>
          </cell>
          <cell r="F380">
            <v>0</v>
          </cell>
          <cell r="G380">
            <v>2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92.704093684818901</v>
          </cell>
        </row>
        <row r="381">
          <cell r="A381" t="str">
            <v>Carpinteros</v>
          </cell>
          <cell r="B381" t="str">
            <v>M. O.1025-19 [19] Montar puerta panelada corriente .9x2.10 m.</v>
          </cell>
          <cell r="C381" t="str">
            <v>Ud</v>
          </cell>
          <cell r="D381">
            <v>4.87</v>
          </cell>
          <cell r="E381">
            <v>0</v>
          </cell>
          <cell r="F381">
            <v>0</v>
          </cell>
          <cell r="G381">
            <v>2</v>
          </cell>
          <cell r="H381">
            <v>1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582.68425209287602</v>
          </cell>
        </row>
        <row r="382">
          <cell r="A382" t="str">
            <v>Carpinteros</v>
          </cell>
          <cell r="B382" t="str">
            <v>M. O.1025-20 [20] Montar puerta pino .9x2.10 m.</v>
          </cell>
          <cell r="C382" t="str">
            <v>Ud</v>
          </cell>
          <cell r="D382">
            <v>6.1</v>
          </cell>
          <cell r="E382">
            <v>0</v>
          </cell>
          <cell r="F382">
            <v>0</v>
          </cell>
          <cell r="G382">
            <v>2</v>
          </cell>
          <cell r="H382">
            <v>1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465.19218158890271</v>
          </cell>
        </row>
        <row r="383">
          <cell r="A383" t="str">
            <v>Carpinteros</v>
          </cell>
          <cell r="B383" t="str">
            <v>M. O.1025-21 [21] Montar puerta plegadiza corredera .9x2.10 m.</v>
          </cell>
          <cell r="C383" t="str">
            <v>Ud</v>
          </cell>
          <cell r="D383">
            <v>4.05</v>
          </cell>
          <cell r="E383">
            <v>0</v>
          </cell>
          <cell r="F383">
            <v>0</v>
          </cell>
          <cell r="G383">
            <v>2</v>
          </cell>
          <cell r="H383">
            <v>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700.65982905982878</v>
          </cell>
        </row>
        <row r="384">
          <cell r="A384" t="str">
            <v>Carpinteros</v>
          </cell>
          <cell r="B384" t="str">
            <v>M. O.1025-22 [22] Montar puerta plegadiza moldura o cubrefalta .9x2.10 m.</v>
          </cell>
          <cell r="C384" t="str">
            <v>Ud</v>
          </cell>
          <cell r="D384">
            <v>3.04</v>
          </cell>
          <cell r="E384">
            <v>0</v>
          </cell>
          <cell r="F384">
            <v>0</v>
          </cell>
          <cell r="G384">
            <v>2</v>
          </cell>
          <cell r="H384">
            <v>1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933.44483805667971</v>
          </cell>
        </row>
        <row r="385">
          <cell r="A385" t="str">
            <v>Carpinteros</v>
          </cell>
          <cell r="B385" t="str">
            <v>M. O.1025-23 [23] Montar puerta plumilla con cáncamo .9x2.10 m.</v>
          </cell>
          <cell r="C385" t="str">
            <v>Ud</v>
          </cell>
          <cell r="D385">
            <v>3.04</v>
          </cell>
          <cell r="E385">
            <v>0</v>
          </cell>
          <cell r="F385">
            <v>0</v>
          </cell>
          <cell r="G385">
            <v>2</v>
          </cell>
          <cell r="H385">
            <v>1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933.44483805667971</v>
          </cell>
        </row>
        <row r="386">
          <cell r="A386" t="str">
            <v>Carpinteros</v>
          </cell>
          <cell r="B386" t="str">
            <v>M. O.1025-24 [24] Montar puerta plywood .9x2.10 m.</v>
          </cell>
          <cell r="C386" t="str">
            <v>Ud</v>
          </cell>
          <cell r="D386">
            <v>6.1</v>
          </cell>
          <cell r="E386">
            <v>0</v>
          </cell>
          <cell r="F386">
            <v>0</v>
          </cell>
          <cell r="G386">
            <v>2</v>
          </cell>
          <cell r="H386">
            <v>1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465.19218158890271</v>
          </cell>
        </row>
        <row r="387">
          <cell r="A387" t="str">
            <v>Carpinteros</v>
          </cell>
          <cell r="B387" t="str">
            <v>M. O.1025-25 [25] Montar puerta vaivén .9x2.10 m.</v>
          </cell>
          <cell r="C387" t="str">
            <v>Ud</v>
          </cell>
          <cell r="D387">
            <v>4.05</v>
          </cell>
          <cell r="E387">
            <v>0</v>
          </cell>
          <cell r="F387">
            <v>0</v>
          </cell>
          <cell r="G387">
            <v>2</v>
          </cell>
          <cell r="H387">
            <v>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700.65982905982878</v>
          </cell>
        </row>
        <row r="388">
          <cell r="A388" t="str">
            <v>Carpinteros</v>
          </cell>
          <cell r="B388" t="str">
            <v xml:space="preserve">M.O. CARPINTERÍA, CONFECCIÓN E INSTALACIÓN DE VIGAS Y DINTELES  </v>
          </cell>
          <cell r="N388" t="str">
            <v>P. A.</v>
          </cell>
        </row>
        <row r="389">
          <cell r="A389" t="str">
            <v>Carpinteros</v>
          </cell>
          <cell r="B389" t="str">
            <v>M. O.1026-1 [1] Dintel hasta 2 m. Largo, &gt;.2 hasta .4, conf. e inst.</v>
          </cell>
          <cell r="C389" t="str">
            <v>m</v>
          </cell>
          <cell r="D389">
            <v>8.67</v>
          </cell>
          <cell r="E389">
            <v>0</v>
          </cell>
          <cell r="F389">
            <v>0</v>
          </cell>
          <cell r="G389">
            <v>2</v>
          </cell>
          <cell r="H389">
            <v>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327.29784402448746</v>
          </cell>
        </row>
        <row r="390">
          <cell r="A390" t="str">
            <v>Carpinteros</v>
          </cell>
          <cell r="B390" t="str">
            <v>M. O.1026-2 [2] Dintel &gt;2 m. largo, conf. e inst. = Vigas</v>
          </cell>
          <cell r="C390" t="str">
            <v>m</v>
          </cell>
          <cell r="D390" t="str">
            <v>P. A.</v>
          </cell>
          <cell r="E390">
            <v>0</v>
          </cell>
          <cell r="F390">
            <v>0</v>
          </cell>
          <cell r="G390">
            <v>2</v>
          </cell>
          <cell r="H390">
            <v>1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str">
            <v>P. A.</v>
          </cell>
        </row>
        <row r="391">
          <cell r="A391" t="str">
            <v>Carpinteros</v>
          </cell>
          <cell r="B391" t="str">
            <v>M. O.1026-3 [3] Dintel 2 m. largo, hasta .20, conf. e inst.</v>
          </cell>
          <cell r="C391" t="str">
            <v>m</v>
          </cell>
          <cell r="D391">
            <v>12.1</v>
          </cell>
          <cell r="E391">
            <v>0</v>
          </cell>
          <cell r="F391">
            <v>0</v>
          </cell>
          <cell r="G391">
            <v>2</v>
          </cell>
          <cell r="H391">
            <v>1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234.51837253655424</v>
          </cell>
        </row>
        <row r="392">
          <cell r="A392" t="str">
            <v>Carpinteros</v>
          </cell>
          <cell r="B392" t="str">
            <v>M. O.1026-4 [4] Viga invertida, c/.10 m. alto, 2 caras, conf. e inst.</v>
          </cell>
          <cell r="C392" t="str">
            <v>m</v>
          </cell>
          <cell r="D392">
            <v>40.54</v>
          </cell>
          <cell r="E392">
            <v>0</v>
          </cell>
          <cell r="F392">
            <v>0</v>
          </cell>
          <cell r="G392">
            <v>2</v>
          </cell>
          <cell r="H392">
            <v>1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69.996850214413087</v>
          </cell>
        </row>
        <row r="393">
          <cell r="A393" t="str">
            <v>Carpinteros</v>
          </cell>
          <cell r="B393" t="str">
            <v>M. O.1026-5 [5] Viga invertida, c/.10 m. fondo, conf. e inst.</v>
          </cell>
          <cell r="C393" t="str">
            <v>m</v>
          </cell>
          <cell r="D393">
            <v>83.33</v>
          </cell>
          <cell r="E393">
            <v>0</v>
          </cell>
          <cell r="F393">
            <v>0</v>
          </cell>
          <cell r="G393">
            <v>2</v>
          </cell>
          <cell r="H393">
            <v>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34.053429829500857</v>
          </cell>
        </row>
        <row r="394">
          <cell r="A394" t="str">
            <v>Carpinteros</v>
          </cell>
          <cell r="B394" t="str">
            <v>M. O.1026-6 [6] Viga amarre .15ó.20 x.20 m. alto, conf. e inst.</v>
          </cell>
          <cell r="C394" t="str">
            <v>m</v>
          </cell>
          <cell r="D394">
            <v>20</v>
          </cell>
          <cell r="E394">
            <v>0</v>
          </cell>
          <cell r="F394">
            <v>0</v>
          </cell>
          <cell r="G394">
            <v>2</v>
          </cell>
          <cell r="H394">
            <v>1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141.88361538461533</v>
          </cell>
        </row>
        <row r="395">
          <cell r="A395" t="str">
            <v>Carpinteros</v>
          </cell>
          <cell r="B395" t="str">
            <v>M. O.1026-7 [7] Viga amarre .15ó.20 x.30 m. alto, conf. e inst.</v>
          </cell>
          <cell r="C395" t="str">
            <v>m</v>
          </cell>
          <cell r="D395">
            <v>17.440000000000001</v>
          </cell>
          <cell r="E395">
            <v>0</v>
          </cell>
          <cell r="F395">
            <v>0</v>
          </cell>
          <cell r="G395">
            <v>2</v>
          </cell>
          <cell r="H395">
            <v>1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162.71056810162307</v>
          </cell>
        </row>
        <row r="396">
          <cell r="A396" t="str">
            <v>Carpinteros</v>
          </cell>
          <cell r="B396" t="str">
            <v>M. O.1026-8 [8] Viga amarre .15ó.20 x.40 m. alto, conf. e inst.</v>
          </cell>
          <cell r="C396" t="str">
            <v>m</v>
          </cell>
          <cell r="D396">
            <v>15.15</v>
          </cell>
          <cell r="E396">
            <v>0</v>
          </cell>
          <cell r="F396">
            <v>0</v>
          </cell>
          <cell r="G396">
            <v>2</v>
          </cell>
          <cell r="H396">
            <v>1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187.30510281797402</v>
          </cell>
        </row>
        <row r="397">
          <cell r="A397" t="str">
            <v>Carpinteros</v>
          </cell>
          <cell r="B397" t="str">
            <v>M. O.1026-9 [9] Viga amarre .15ó.20 x.50 m. alto, conf. e inst.</v>
          </cell>
          <cell r="C397" t="str">
            <v>m</v>
          </cell>
          <cell r="D397">
            <v>13.51</v>
          </cell>
          <cell r="E397">
            <v>0</v>
          </cell>
          <cell r="F397">
            <v>0</v>
          </cell>
          <cell r="G397">
            <v>2</v>
          </cell>
          <cell r="H397">
            <v>1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210.04236178329433</v>
          </cell>
        </row>
        <row r="398">
          <cell r="A398" t="str">
            <v>Carpinteros</v>
          </cell>
          <cell r="B398" t="str">
            <v>M. O.1026-10 [10] Viga, c/.10 m. alto,  apunt. &gt;3.6, adic. c/m. conf. e inst.</v>
          </cell>
          <cell r="C398" t="str">
            <v>m</v>
          </cell>
          <cell r="D398" t="str">
            <v>P. A.</v>
          </cell>
          <cell r="E398">
            <v>0</v>
          </cell>
          <cell r="F398">
            <v>0</v>
          </cell>
          <cell r="G398">
            <v>2</v>
          </cell>
          <cell r="H398">
            <v>1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str">
            <v>P. A.</v>
          </cell>
        </row>
        <row r="399">
          <cell r="A399" t="str">
            <v>Carpinteros</v>
          </cell>
          <cell r="B399" t="str">
            <v>M. O.1026-11 [11] Viga, c/.10 m. alto,  apunt. hasta 3.6 m., conf. e inst.</v>
          </cell>
          <cell r="C399" t="str">
            <v>m</v>
          </cell>
          <cell r="D399">
            <v>57.69</v>
          </cell>
          <cell r="E399">
            <v>0</v>
          </cell>
          <cell r="F399">
            <v>0</v>
          </cell>
          <cell r="G399">
            <v>2</v>
          </cell>
          <cell r="H399">
            <v>1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49.188287531501238</v>
          </cell>
        </row>
        <row r="400">
          <cell r="A400" t="str">
            <v>Carpinteros</v>
          </cell>
          <cell r="B400" t="str">
            <v>M. O.1026-12 [12] Viga, c/.10 m. Fondo</v>
          </cell>
          <cell r="C400" t="str">
            <v>m</v>
          </cell>
          <cell r="D400">
            <v>83.33</v>
          </cell>
          <cell r="E400">
            <v>0</v>
          </cell>
          <cell r="F400">
            <v>0</v>
          </cell>
          <cell r="G400">
            <v>2</v>
          </cell>
          <cell r="H400">
            <v>1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34.053429829500857</v>
          </cell>
        </row>
        <row r="401">
          <cell r="A401" t="str">
            <v>Carpinteros</v>
          </cell>
          <cell r="B401" t="str">
            <v>M. O.1026-13 [13] Viga zap. Hasta .4x.4 m., conf. e inst.</v>
          </cell>
          <cell r="C401" t="str">
            <v>m</v>
          </cell>
          <cell r="D401">
            <v>16.670000000000002</v>
          </cell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170.22629320289778</v>
          </cell>
        </row>
        <row r="402">
          <cell r="A402" t="str">
            <v>Carpinteros</v>
          </cell>
          <cell r="B402" t="str">
            <v>M. O.1026-14 [14] Viga zap. &gt;.4x.4 hasta .5x.5 m., conf. e inst.</v>
          </cell>
          <cell r="C402" t="str">
            <v>m</v>
          </cell>
          <cell r="D402">
            <v>24.19</v>
          </cell>
          <cell r="E402">
            <v>0</v>
          </cell>
          <cell r="F402">
            <v>0</v>
          </cell>
          <cell r="G402">
            <v>2</v>
          </cell>
          <cell r="H402">
            <v>1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117.30766050815652</v>
          </cell>
        </row>
        <row r="403">
          <cell r="A403" t="str">
            <v>Carpinteros</v>
          </cell>
          <cell r="B403" t="str">
            <v>M. O.1026-15 [15] Viga zap. &gt;.5x.5 hasta .6x.6 m., conf. e inst.</v>
          </cell>
          <cell r="C403" t="str">
            <v>m</v>
          </cell>
          <cell r="D403">
            <v>20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Técnicos Especiales</v>
          </cell>
          <cell r="B404" t="str">
            <v xml:space="preserve">M.O. DEMOLICIONES  </v>
          </cell>
          <cell r="N404" t="str">
            <v>P. A.</v>
          </cell>
        </row>
        <row r="405">
          <cell r="A405" t="str">
            <v>Técnicos Especiales</v>
          </cell>
          <cell r="B405" t="str">
            <v>M. O.1027-1 [1] Cimiento de horm. armado</v>
          </cell>
          <cell r="C405" t="str">
            <v>m³</v>
          </cell>
          <cell r="D405">
            <v>0.5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</v>
          </cell>
          <cell r="L405">
            <v>0</v>
          </cell>
          <cell r="M405">
            <v>0</v>
          </cell>
          <cell r="N405">
            <v>1253.5476923076938</v>
          </cell>
        </row>
        <row r="406">
          <cell r="A406" t="str">
            <v>Técnicos Especiales</v>
          </cell>
          <cell r="B406" t="str">
            <v>M. O.1027-2 [2] Cimiento de piedra</v>
          </cell>
          <cell r="C406" t="str">
            <v>m³</v>
          </cell>
          <cell r="D406">
            <v>1.5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</v>
          </cell>
          <cell r="L406">
            <v>0</v>
          </cell>
          <cell r="M406">
            <v>0</v>
          </cell>
          <cell r="N406">
            <v>417.84923076923127</v>
          </cell>
        </row>
        <row r="407">
          <cell r="A407" t="str">
            <v>Técnicos Especiales</v>
          </cell>
          <cell r="B407" t="str">
            <v>M. O.1027-3 [3] Cimiento viejo de horm. simple</v>
          </cell>
          <cell r="C407" t="str">
            <v>m³</v>
          </cell>
          <cell r="D407">
            <v>0.85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</v>
          </cell>
          <cell r="L407">
            <v>0</v>
          </cell>
          <cell r="M407">
            <v>0</v>
          </cell>
          <cell r="N407">
            <v>737.38099547511399</v>
          </cell>
        </row>
        <row r="408">
          <cell r="A408" t="str">
            <v>Técnicos Especiales</v>
          </cell>
          <cell r="B408" t="str">
            <v>M. O.1027-4 [4] Muros de horm. armado</v>
          </cell>
          <cell r="C408" t="str">
            <v>m³</v>
          </cell>
          <cell r="D408">
            <v>0.5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</v>
          </cell>
          <cell r="L408">
            <v>0</v>
          </cell>
          <cell r="M408">
            <v>0</v>
          </cell>
          <cell r="N408">
            <v>1253.5476923076938</v>
          </cell>
        </row>
        <row r="409">
          <cell r="A409" t="str">
            <v>Técnicos Especiales</v>
          </cell>
          <cell r="B409" t="str">
            <v>M. O.1027-5 [5] Muro de piedra</v>
          </cell>
          <cell r="C409" t="str">
            <v>m³</v>
          </cell>
          <cell r="D409">
            <v>1.75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</v>
          </cell>
          <cell r="L409">
            <v>0</v>
          </cell>
          <cell r="M409">
            <v>0</v>
          </cell>
          <cell r="N409">
            <v>358.15648351648395</v>
          </cell>
        </row>
        <row r="410">
          <cell r="A410" t="str">
            <v>Técnicos Especiales</v>
          </cell>
          <cell r="B410" t="str">
            <v>M. O.1027-6 [6] Muro de tapia</v>
          </cell>
          <cell r="C410" t="str">
            <v>m³</v>
          </cell>
          <cell r="D410">
            <v>4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</v>
          </cell>
          <cell r="L410">
            <v>0</v>
          </cell>
          <cell r="M410">
            <v>0</v>
          </cell>
          <cell r="N410">
            <v>156.69346153846172</v>
          </cell>
        </row>
        <row r="411">
          <cell r="A411" t="str">
            <v>Técnicos Especiales</v>
          </cell>
          <cell r="B411" t="str">
            <v>M. O.1027-7 [7] Techo de tejas</v>
          </cell>
          <cell r="C411" t="str">
            <v>m²</v>
          </cell>
          <cell r="D411">
            <v>10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</v>
          </cell>
          <cell r="L411">
            <v>0</v>
          </cell>
          <cell r="M411">
            <v>0</v>
          </cell>
          <cell r="N411">
            <v>62.677384615384689</v>
          </cell>
        </row>
        <row r="412">
          <cell r="A412" t="str">
            <v>Técnicos Especiales</v>
          </cell>
          <cell r="B412" t="str">
            <v>M. O.1027-8 [8] Techo horm. armado con mallas</v>
          </cell>
          <cell r="C412" t="str">
            <v>m²</v>
          </cell>
          <cell r="D412">
            <v>4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</v>
          </cell>
          <cell r="L412">
            <v>0</v>
          </cell>
          <cell r="M412">
            <v>0</v>
          </cell>
          <cell r="N412">
            <v>156.69346153846172</v>
          </cell>
        </row>
        <row r="413">
          <cell r="A413" t="str">
            <v>Técnicos Especiales</v>
          </cell>
          <cell r="B413" t="str">
            <v>M. O.1027-9 [9] Techo horm. armado con varillas</v>
          </cell>
          <cell r="C413" t="str">
            <v>m²</v>
          </cell>
          <cell r="D413">
            <v>2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</v>
          </cell>
          <cell r="L413">
            <v>0</v>
          </cell>
          <cell r="M413">
            <v>0</v>
          </cell>
          <cell r="N413">
            <v>313.38692307692344</v>
          </cell>
        </row>
        <row r="414">
          <cell r="A414" t="str">
            <v>Carpinteros</v>
          </cell>
          <cell r="B414" t="str">
            <v xml:space="preserve">M.O. EBANISTERÍA  </v>
          </cell>
          <cell r="N414" t="str">
            <v>P. A.</v>
          </cell>
        </row>
        <row r="415">
          <cell r="A415" t="str">
            <v>Carpinteros</v>
          </cell>
          <cell r="B415" t="str">
            <v>M. O.1028-1 [1] Aplicar laca, todo costo (2 caras)</v>
          </cell>
          <cell r="C415" t="str">
            <v>m²</v>
          </cell>
          <cell r="D415">
            <v>1.4</v>
          </cell>
          <cell r="E415">
            <v>1</v>
          </cell>
          <cell r="F415">
            <v>0</v>
          </cell>
          <cell r="G415">
            <v>1</v>
          </cell>
          <cell r="H415">
            <v>0</v>
          </cell>
          <cell r="I415">
            <v>0</v>
          </cell>
          <cell r="J415">
            <v>0</v>
          </cell>
          <cell r="K415">
            <v>1</v>
          </cell>
          <cell r="L415">
            <v>0</v>
          </cell>
          <cell r="M415">
            <v>0</v>
          </cell>
          <cell r="N415">
            <v>2201.6423076923079</v>
          </cell>
        </row>
        <row r="416">
          <cell r="A416" t="str">
            <v>Carpinteros</v>
          </cell>
          <cell r="B416" t="str">
            <v>M. O.1028-2 [2] Montar puerta, marco y llavín</v>
          </cell>
          <cell r="C416" t="str">
            <v>Ud</v>
          </cell>
          <cell r="D416">
            <v>2</v>
          </cell>
          <cell r="E416">
            <v>1</v>
          </cell>
          <cell r="F416">
            <v>0</v>
          </cell>
          <cell r="G416">
            <v>1</v>
          </cell>
          <cell r="H416">
            <v>0</v>
          </cell>
          <cell r="I416">
            <v>0</v>
          </cell>
          <cell r="J416">
            <v>0</v>
          </cell>
          <cell r="K416">
            <v>1</v>
          </cell>
          <cell r="L416">
            <v>0</v>
          </cell>
          <cell r="M416">
            <v>0</v>
          </cell>
          <cell r="N416">
            <v>1541.1496153846153</v>
          </cell>
        </row>
        <row r="417">
          <cell r="A417" t="str">
            <v>Carpinteros</v>
          </cell>
          <cell r="B417" t="str">
            <v>M. O.1028-3 [3] Transporte e Instalación de Puerta de aluminio y vidrio (1.00 x2.1)</v>
          </cell>
          <cell r="C417" t="str">
            <v>%</v>
          </cell>
          <cell r="D417">
            <v>1</v>
          </cell>
          <cell r="E417">
            <v>1</v>
          </cell>
          <cell r="F417">
            <v>0</v>
          </cell>
          <cell r="G417">
            <v>1</v>
          </cell>
          <cell r="H417">
            <v>0</v>
          </cell>
          <cell r="I417">
            <v>0</v>
          </cell>
          <cell r="J417">
            <v>0</v>
          </cell>
          <cell r="K417">
            <v>1</v>
          </cell>
          <cell r="L417">
            <v>0</v>
          </cell>
          <cell r="M417">
            <v>0</v>
          </cell>
          <cell r="N417">
            <v>3082.2992307692307</v>
          </cell>
        </row>
        <row r="418">
          <cell r="A418" t="str">
            <v>Técnicos Especiales</v>
          </cell>
          <cell r="B418" t="str">
            <v xml:space="preserve">M.O. EXCAVACIONES Y CORTES CON EQUIPO  </v>
          </cell>
          <cell r="N418" t="str">
            <v>P. A.</v>
          </cell>
        </row>
        <row r="419">
          <cell r="A419" t="str">
            <v>Técnicos Especiales</v>
          </cell>
          <cell r="B419" t="str">
            <v>M. O.1029-1 [1] Corte con Greddar en tierra</v>
          </cell>
          <cell r="C419" t="str">
            <v>HR</v>
          </cell>
          <cell r="D419" t="str">
            <v>P. A.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str">
            <v>P. A.</v>
          </cell>
        </row>
        <row r="420">
          <cell r="A420" t="str">
            <v>Técnicos Especiales</v>
          </cell>
          <cell r="B420" t="str">
            <v>M. O.1029-2 [2] Exc. Caliche a mano  3.00 m. prof.</v>
          </cell>
          <cell r="C420" t="str">
            <v>m³</v>
          </cell>
          <cell r="D420">
            <v>0.98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1</v>
          </cell>
          <cell r="M420">
            <v>0</v>
          </cell>
          <cell r="N420">
            <v>584.24411302982719</v>
          </cell>
        </row>
        <row r="421">
          <cell r="A421" t="str">
            <v>Técnicos Especiales</v>
          </cell>
          <cell r="B421" t="str">
            <v>M. O.1029-3 [3] Exc. Caliche a mano  3.01 - 5.00 m. prof.</v>
          </cell>
          <cell r="C421" t="str">
            <v>m³</v>
          </cell>
          <cell r="D421">
            <v>0.89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1</v>
          </cell>
          <cell r="M421">
            <v>0</v>
          </cell>
          <cell r="N421">
            <v>643.32497839239397</v>
          </cell>
        </row>
        <row r="422">
          <cell r="A422" t="str">
            <v>Técnicos Especiales</v>
          </cell>
          <cell r="B422" t="str">
            <v>M. O.1029-4 [4] Exc. Caliche a mano  5.01 - 7.00 m. prof.</v>
          </cell>
          <cell r="C422" t="str">
            <v>m³</v>
          </cell>
          <cell r="D422">
            <v>0.81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1</v>
          </cell>
          <cell r="M422">
            <v>0</v>
          </cell>
          <cell r="N422">
            <v>706.86324786324769</v>
          </cell>
        </row>
        <row r="423">
          <cell r="A423" t="str">
            <v>Técnicos Especiales</v>
          </cell>
          <cell r="B423" t="str">
            <v>M. O.1029-5 [5] Exc. Horm. armado,  3.00 m. prof.</v>
          </cell>
          <cell r="C423" t="str">
            <v>m³</v>
          </cell>
          <cell r="D423">
            <v>0.77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2</v>
          </cell>
          <cell r="M423">
            <v>0</v>
          </cell>
          <cell r="N423">
            <v>1487.1668331668329</v>
          </cell>
        </row>
        <row r="424">
          <cell r="A424" t="str">
            <v>Técnicos Especiales</v>
          </cell>
          <cell r="B424" t="str">
            <v>M. O.1029-6 [6] Exc. Roca blanda a mano  3.00 m. prof.</v>
          </cell>
          <cell r="C424" t="str">
            <v>m³</v>
          </cell>
          <cell r="D424">
            <v>0.61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1</v>
          </cell>
          <cell r="M424">
            <v>0</v>
          </cell>
          <cell r="N424">
            <v>938.62168978562408</v>
          </cell>
        </row>
        <row r="425">
          <cell r="A425" t="str">
            <v>Técnicos Especiales</v>
          </cell>
          <cell r="B425" t="str">
            <v>M. O.1029-7 [7] Exc. Roca blanda a mano  3.01 - 5.00 m. prof.</v>
          </cell>
          <cell r="C425" t="str">
            <v>m³</v>
          </cell>
          <cell r="D425">
            <v>0.57999999999999996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1</v>
          </cell>
          <cell r="M425">
            <v>0</v>
          </cell>
          <cell r="N425">
            <v>987.17108753315642</v>
          </cell>
        </row>
        <row r="426">
          <cell r="A426" t="str">
            <v>Técnicos Especiales</v>
          </cell>
          <cell r="B426" t="str">
            <v>M. O.1029-8 [8] Exc. Roca blanda a mano  5.01 - 7.00 m. prof.</v>
          </cell>
          <cell r="C426" t="str">
            <v>m³</v>
          </cell>
          <cell r="D426">
            <v>0.53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1</v>
          </cell>
          <cell r="M426">
            <v>0</v>
          </cell>
          <cell r="N426">
            <v>1080.3004354136428</v>
          </cell>
        </row>
        <row r="427">
          <cell r="A427" t="str">
            <v>Técnicos Especiales</v>
          </cell>
          <cell r="B427" t="str">
            <v>M. O.1029-9 [9] Exc. Roca cargadora Frontal de 3.00 m³</v>
          </cell>
          <cell r="C427" t="str">
            <v>hr</v>
          </cell>
          <cell r="D427">
            <v>1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Técnicos Especiales</v>
          </cell>
          <cell r="B428" t="str">
            <v>M. O.1029-10 [10] Exc. Roca compresor  3.01 - 5.00 m. prof.</v>
          </cell>
          <cell r="C428" t="str">
            <v>m³</v>
          </cell>
          <cell r="D428" t="str">
            <v>P. A.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str">
            <v>P. A.</v>
          </cell>
        </row>
        <row r="429">
          <cell r="A429" t="str">
            <v>Técnicos Especiales</v>
          </cell>
          <cell r="B429" t="str">
            <v>M. O.1029-11 [11] Exc. Roca compresor  5.01 - 7.00 m. prof.</v>
          </cell>
          <cell r="C429" t="str">
            <v>m³</v>
          </cell>
          <cell r="D429" t="str">
            <v>P. A.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str">
            <v>P. A.</v>
          </cell>
        </row>
        <row r="430">
          <cell r="A430" t="str">
            <v>Técnicos Especiales</v>
          </cell>
          <cell r="B430" t="str">
            <v>M. O.1029-12 [12] Exc. Roca dura a mano  3.00 m. prof.</v>
          </cell>
          <cell r="C430" t="str">
            <v>m³</v>
          </cell>
          <cell r="D430">
            <v>0.48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1</v>
          </cell>
          <cell r="M430">
            <v>0</v>
          </cell>
          <cell r="N430">
            <v>1192.8317307692307</v>
          </cell>
        </row>
        <row r="431">
          <cell r="A431" t="str">
            <v>Técnicos Especiales</v>
          </cell>
          <cell r="B431" t="str">
            <v>M. O.1029-13 [13] Exc. Roca dura a mano  3.01 - 5.00 m. prof.</v>
          </cell>
          <cell r="C431" t="str">
            <v>m³</v>
          </cell>
          <cell r="D431">
            <v>0.46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1</v>
          </cell>
          <cell r="M431">
            <v>0</v>
          </cell>
          <cell r="N431">
            <v>1244.6939799331101</v>
          </cell>
        </row>
        <row r="432">
          <cell r="A432" t="str">
            <v>Técnicos Especiales</v>
          </cell>
          <cell r="B432" t="str">
            <v>M. O.1029-14 [14] Exc. Roca dura a mano  5.01 - 7.00 m. prof.</v>
          </cell>
          <cell r="C432" t="str">
            <v>m³</v>
          </cell>
          <cell r="D432">
            <v>0.43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1</v>
          </cell>
          <cell r="M432">
            <v>0</v>
          </cell>
          <cell r="N432">
            <v>1331.5330948121643</v>
          </cell>
        </row>
        <row r="433">
          <cell r="A433" t="str">
            <v>Técnicos Especiales</v>
          </cell>
          <cell r="B433" t="str">
            <v>M. O.1029-15 [15] Exc. Roca tosca a mano  3.00 m. prof.</v>
          </cell>
          <cell r="C433" t="str">
            <v>m³</v>
          </cell>
          <cell r="D433">
            <v>0.71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1</v>
          </cell>
          <cell r="M433">
            <v>0</v>
          </cell>
          <cell r="N433">
            <v>806.42145178764883</v>
          </cell>
        </row>
        <row r="434">
          <cell r="A434" t="str">
            <v>Técnicos Especiales</v>
          </cell>
          <cell r="B434" t="str">
            <v>M. O.1029-16 [16] Exc. Roca tosca a mano  3.01 - 5.00 m. prof.</v>
          </cell>
          <cell r="C434" t="str">
            <v>m³</v>
          </cell>
          <cell r="D434">
            <v>0.67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1</v>
          </cell>
          <cell r="M434">
            <v>0</v>
          </cell>
          <cell r="N434">
            <v>854.56601607347852</v>
          </cell>
        </row>
        <row r="435">
          <cell r="A435" t="str">
            <v>Técnicos Especiales</v>
          </cell>
          <cell r="B435" t="str">
            <v>M. O.1029-17 [17] Exc. Roca tosca a mano  5.01 - 7.00 m. prof.</v>
          </cell>
          <cell r="C435" t="str">
            <v>m³</v>
          </cell>
          <cell r="D435">
            <v>0.62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1</v>
          </cell>
          <cell r="M435">
            <v>0</v>
          </cell>
          <cell r="N435">
            <v>923.48263027295275</v>
          </cell>
        </row>
        <row r="436">
          <cell r="A436" t="str">
            <v>Técnicos Especiales</v>
          </cell>
          <cell r="B436" t="str">
            <v>M. O.1029-18 [18] Exc. Tierra a mano  3.00 m. prof.</v>
          </cell>
          <cell r="C436" t="str">
            <v>m³</v>
          </cell>
          <cell r="D436">
            <v>1.59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1</v>
          </cell>
          <cell r="M436">
            <v>0</v>
          </cell>
          <cell r="N436">
            <v>360.10014513788093</v>
          </cell>
        </row>
        <row r="437">
          <cell r="A437" t="str">
            <v>Técnicos Especiales</v>
          </cell>
          <cell r="B437" t="str">
            <v>M. O.1029-19 [19] Exc. Tierra a mano  3.01 - 5.00 m. prof.</v>
          </cell>
          <cell r="C437" t="str">
            <v>m³</v>
          </cell>
          <cell r="D437">
            <v>1.42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1</v>
          </cell>
          <cell r="M437">
            <v>0</v>
          </cell>
          <cell r="N437">
            <v>403.21072589382442</v>
          </cell>
        </row>
        <row r="438">
          <cell r="A438" t="str">
            <v>Técnicos Especiales</v>
          </cell>
          <cell r="B438" t="str">
            <v>M. O.1029-20 [20] Exc. Tierra a mano  5.01 - 7.00 m. prof.</v>
          </cell>
          <cell r="C438" t="str">
            <v>m³</v>
          </cell>
          <cell r="D438">
            <v>1.3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1</v>
          </cell>
          <cell r="M438">
            <v>0</v>
          </cell>
          <cell r="N438">
            <v>440.43017751479283</v>
          </cell>
        </row>
        <row r="439">
          <cell r="A439" t="str">
            <v>Albañilería</v>
          </cell>
          <cell r="B439" t="str">
            <v xml:space="preserve">M.O. MALLA CICLÓNICA (ZABALETA, TUBOS, MALLA, PALOMETAS Y ALAMBRE DE PÚAS)  </v>
          </cell>
          <cell r="N439" t="str">
            <v>P. A.</v>
          </cell>
        </row>
        <row r="440">
          <cell r="A440" t="str">
            <v>Albañilería</v>
          </cell>
          <cell r="B440" t="str">
            <v>M. O.1030-1 [1] Coloc. malla ciclónica 3'</v>
          </cell>
          <cell r="C440" t="str">
            <v>Ud</v>
          </cell>
          <cell r="D440">
            <v>10</v>
          </cell>
          <cell r="E440">
            <v>0</v>
          </cell>
          <cell r="F440">
            <v>0</v>
          </cell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2</v>
          </cell>
          <cell r="M440">
            <v>0</v>
          </cell>
          <cell r="N440">
            <v>324.62653846153842</v>
          </cell>
        </row>
        <row r="441">
          <cell r="A441" t="str">
            <v>Albañilería</v>
          </cell>
          <cell r="B441" t="str">
            <v>M. O.1030-2 [2] Coloc. malla ciclónica 4'</v>
          </cell>
          <cell r="C441" t="str">
            <v>Ud</v>
          </cell>
          <cell r="D441">
            <v>9</v>
          </cell>
          <cell r="E441">
            <v>0</v>
          </cell>
          <cell r="F441">
            <v>0</v>
          </cell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2</v>
          </cell>
          <cell r="M441">
            <v>0</v>
          </cell>
          <cell r="N441">
            <v>360.69615384615378</v>
          </cell>
        </row>
        <row r="442">
          <cell r="A442" t="str">
            <v>Albañilería</v>
          </cell>
          <cell r="B442" t="str">
            <v>M. O.1030-3 [3] Coloc. malla ciclónica 6'</v>
          </cell>
          <cell r="C442" t="str">
            <v>Ud</v>
          </cell>
          <cell r="D442">
            <v>8.5</v>
          </cell>
          <cell r="E442">
            <v>0</v>
          </cell>
          <cell r="F442">
            <v>0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2</v>
          </cell>
          <cell r="M442">
            <v>0</v>
          </cell>
          <cell r="N442">
            <v>381.9135746606334</v>
          </cell>
        </row>
        <row r="443">
          <cell r="A443" t="str">
            <v>Albañilería</v>
          </cell>
          <cell r="B443" t="str">
            <v>M. O.1030-4 [4] Coloc. malla ciclónica 7'</v>
          </cell>
          <cell r="C443" t="str">
            <v>Ud</v>
          </cell>
          <cell r="D443">
            <v>8.1</v>
          </cell>
          <cell r="E443">
            <v>0</v>
          </cell>
          <cell r="F443">
            <v>0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2</v>
          </cell>
          <cell r="M443">
            <v>0</v>
          </cell>
          <cell r="N443">
            <v>400.77350427350422</v>
          </cell>
        </row>
        <row r="444">
          <cell r="A444" t="str">
            <v>Albañilería</v>
          </cell>
          <cell r="B444" t="str">
            <v>M. O.1030-5 [5] Coloc. malla ciclónica 10'</v>
          </cell>
          <cell r="C444" t="str">
            <v>Ud</v>
          </cell>
          <cell r="D444">
            <v>7.76</v>
          </cell>
          <cell r="E444">
            <v>0</v>
          </cell>
          <cell r="F444">
            <v>0</v>
          </cell>
          <cell r="G444">
            <v>1</v>
          </cell>
          <cell r="H444">
            <v>1</v>
          </cell>
          <cell r="I444">
            <v>0</v>
          </cell>
          <cell r="J444">
            <v>0</v>
          </cell>
          <cell r="K444">
            <v>0</v>
          </cell>
          <cell r="L444">
            <v>2</v>
          </cell>
          <cell r="M444">
            <v>0</v>
          </cell>
          <cell r="N444">
            <v>418.3331681205392</v>
          </cell>
        </row>
        <row r="445">
          <cell r="A445" t="str">
            <v>Pintores</v>
          </cell>
          <cell r="B445" t="str">
            <v xml:space="preserve">M.O. PINTURA  </v>
          </cell>
          <cell r="N445" t="str">
            <v>P. A.</v>
          </cell>
        </row>
        <row r="446">
          <cell r="A446" t="str">
            <v>Pintores</v>
          </cell>
          <cell r="B446" t="str">
            <v>M. O.1031-1 [1] Barniz, 1ra. mano</v>
          </cell>
          <cell r="C446" t="str">
            <v>M²</v>
          </cell>
          <cell r="D446">
            <v>84.38</v>
          </cell>
          <cell r="E446">
            <v>1</v>
          </cell>
          <cell r="F446">
            <v>0</v>
          </cell>
          <cell r="G446">
            <v>1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29.100798585155058</v>
          </cell>
        </row>
        <row r="447">
          <cell r="A447" t="str">
            <v>Pintores</v>
          </cell>
          <cell r="B447" t="str">
            <v>M. O.1031-2 [2] Barniz, 2da. mano</v>
          </cell>
          <cell r="C447" t="str">
            <v>M²</v>
          </cell>
          <cell r="D447">
            <v>84.38</v>
          </cell>
          <cell r="E447">
            <v>1</v>
          </cell>
          <cell r="F447">
            <v>0</v>
          </cell>
          <cell r="G447">
            <v>1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29.100798585155058</v>
          </cell>
        </row>
        <row r="448">
          <cell r="A448" t="str">
            <v>Pintores</v>
          </cell>
          <cell r="B448" t="str">
            <v>M. O.1031-3 [3] Cal y Carburo, 1ra. mano</v>
          </cell>
          <cell r="C448" t="str">
            <v>M²</v>
          </cell>
          <cell r="D448">
            <v>150</v>
          </cell>
          <cell r="E448">
            <v>1</v>
          </cell>
          <cell r="F448">
            <v>0</v>
          </cell>
          <cell r="G448">
            <v>1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16.370169230769225</v>
          </cell>
        </row>
        <row r="449">
          <cell r="A449" t="str">
            <v>Pintores</v>
          </cell>
          <cell r="B449" t="str">
            <v>M. O.1031-4 [4] Cal y Carburo, 2da. mano</v>
          </cell>
          <cell r="C449" t="str">
            <v>M²</v>
          </cell>
          <cell r="D449">
            <v>225</v>
          </cell>
          <cell r="E449">
            <v>1</v>
          </cell>
          <cell r="F449">
            <v>0</v>
          </cell>
          <cell r="G449">
            <v>1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10.91344615384615</v>
          </cell>
        </row>
        <row r="450">
          <cell r="A450" t="str">
            <v>Pintores</v>
          </cell>
          <cell r="B450" t="str">
            <v>M. O.1031-5 [5] Cornisa</v>
          </cell>
          <cell r="C450" t="str">
            <v>M²</v>
          </cell>
          <cell r="D450">
            <v>67.5</v>
          </cell>
          <cell r="E450">
            <v>1</v>
          </cell>
          <cell r="F450">
            <v>0</v>
          </cell>
          <cell r="G450">
            <v>1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36.378153846153836</v>
          </cell>
        </row>
        <row r="451">
          <cell r="A451" t="str">
            <v>Pintores</v>
          </cell>
          <cell r="B451" t="str">
            <v>M. O.1031-6 [6] De agua, 1ra. mano, p. LISA, masilla, lija y piedra</v>
          </cell>
          <cell r="C451" t="str">
            <v>M²</v>
          </cell>
          <cell r="D451">
            <v>90</v>
          </cell>
          <cell r="E451">
            <v>1</v>
          </cell>
          <cell r="F451">
            <v>0</v>
          </cell>
          <cell r="G451">
            <v>1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27.283615384615374</v>
          </cell>
        </row>
        <row r="452">
          <cell r="A452" t="str">
            <v>Pintores</v>
          </cell>
          <cell r="B452" t="str">
            <v>M. O.1031-7 [7] De agua, 2da. mano, pared LISA</v>
          </cell>
          <cell r="C452" t="str">
            <v>M²</v>
          </cell>
          <cell r="D452">
            <v>135</v>
          </cell>
          <cell r="E452">
            <v>1</v>
          </cell>
          <cell r="F452">
            <v>0</v>
          </cell>
          <cell r="G452">
            <v>1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18.189076923076918</v>
          </cell>
        </row>
        <row r="453">
          <cell r="A453" t="str">
            <v>Pintores</v>
          </cell>
          <cell r="B453" t="str">
            <v>M. O.1031-8 [8] De agua, 2 manos, p. LISA, masilla, lija, piedra</v>
          </cell>
          <cell r="C453" t="str">
            <v>M²</v>
          </cell>
          <cell r="D453">
            <v>54</v>
          </cell>
          <cell r="E453">
            <v>1</v>
          </cell>
          <cell r="F453">
            <v>0</v>
          </cell>
          <cell r="G453">
            <v>1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45.472692307692292</v>
          </cell>
        </row>
        <row r="454">
          <cell r="A454" t="str">
            <v>Pintores</v>
          </cell>
          <cell r="B454" t="str">
            <v>M. O.1031-9 [9] De agua, 1ra. mano, pared RUSTICA</v>
          </cell>
          <cell r="C454" t="str">
            <v>M²</v>
          </cell>
          <cell r="D454">
            <v>54</v>
          </cell>
          <cell r="E454">
            <v>1</v>
          </cell>
          <cell r="F454">
            <v>0</v>
          </cell>
          <cell r="G454">
            <v>1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45.472692307692292</v>
          </cell>
        </row>
        <row r="455">
          <cell r="A455" t="str">
            <v>Pintores</v>
          </cell>
          <cell r="B455" t="str">
            <v>M. O.1031-10 [10] De agua, 2da. mano, pared RUSTICA</v>
          </cell>
          <cell r="C455" t="str">
            <v>M²</v>
          </cell>
          <cell r="D455">
            <v>64.290000000000006</v>
          </cell>
          <cell r="E455">
            <v>1</v>
          </cell>
          <cell r="F455">
            <v>0</v>
          </cell>
          <cell r="G455">
            <v>1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38.194515237445692</v>
          </cell>
        </row>
        <row r="456">
          <cell r="A456" t="str">
            <v>Pintores</v>
          </cell>
          <cell r="B456" t="str">
            <v>M. O.1031-11 [11] De agua, 2 manos, pared RUSTICA</v>
          </cell>
          <cell r="C456" t="str">
            <v>M²</v>
          </cell>
          <cell r="D456">
            <v>29.35</v>
          </cell>
          <cell r="E456">
            <v>1</v>
          </cell>
          <cell r="F456">
            <v>0</v>
          </cell>
          <cell r="G456">
            <v>1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83.663556545668953</v>
          </cell>
        </row>
        <row r="457">
          <cell r="A457" t="str">
            <v>Pintores</v>
          </cell>
          <cell r="B457" t="str">
            <v>M. O.1031-12 [12] Imperm., 1ra. Mano, limpieza y sellar grietas</v>
          </cell>
          <cell r="C457" t="str">
            <v>M²</v>
          </cell>
          <cell r="D457">
            <v>79.41</v>
          </cell>
          <cell r="E457">
            <v>1</v>
          </cell>
          <cell r="F457">
            <v>0</v>
          </cell>
          <cell r="G457">
            <v>1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30.922117927406923</v>
          </cell>
        </row>
        <row r="458">
          <cell r="A458" t="str">
            <v>Pintores</v>
          </cell>
          <cell r="B458" t="str">
            <v>M. O.1031-13 [13] Impermeabilizante, 2da. mano</v>
          </cell>
          <cell r="C458" t="str">
            <v>M²</v>
          </cell>
          <cell r="D458">
            <v>135</v>
          </cell>
          <cell r="E458">
            <v>1</v>
          </cell>
          <cell r="F458">
            <v>0</v>
          </cell>
          <cell r="G458">
            <v>1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18.189076923076918</v>
          </cell>
        </row>
        <row r="459">
          <cell r="A459" t="str">
            <v>Pintores</v>
          </cell>
          <cell r="B459" t="str">
            <v>M. O.1031-14 [14] Mant., 1ra. mano, p. LISA, masilla, lija sin piedra</v>
          </cell>
          <cell r="C459" t="str">
            <v>M²</v>
          </cell>
          <cell r="D459">
            <v>84.38</v>
          </cell>
          <cell r="E459">
            <v>1</v>
          </cell>
          <cell r="F459">
            <v>0</v>
          </cell>
          <cell r="G459">
            <v>1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29.100798585155058</v>
          </cell>
        </row>
        <row r="460">
          <cell r="A460" t="str">
            <v>Pintores</v>
          </cell>
          <cell r="B460" t="str">
            <v>M. O.1031-15 [15] Mant., 2da. mano, pared LISA, sin piedra</v>
          </cell>
          <cell r="C460" t="str">
            <v>M²</v>
          </cell>
          <cell r="D460">
            <v>90</v>
          </cell>
          <cell r="E460">
            <v>1</v>
          </cell>
          <cell r="F460">
            <v>0</v>
          </cell>
          <cell r="G460">
            <v>1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27.283615384615374</v>
          </cell>
        </row>
        <row r="461">
          <cell r="A461" t="str">
            <v>Pintores</v>
          </cell>
          <cell r="B461" t="str">
            <v>M. O.1031-16 [16] Mant., 2 manos, p. LISA, masilla, lija sin piedra</v>
          </cell>
          <cell r="C461" t="str">
            <v>M²</v>
          </cell>
          <cell r="D461">
            <v>43.55</v>
          </cell>
          <cell r="E461">
            <v>1</v>
          </cell>
          <cell r="F461">
            <v>0</v>
          </cell>
          <cell r="G461">
            <v>1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56.384050163384245</v>
          </cell>
        </row>
        <row r="462">
          <cell r="A462" t="str">
            <v>Pintores</v>
          </cell>
          <cell r="B462" t="str">
            <v>M. O.1031-17 [17] Oxido de Zinc, 1ra. mano</v>
          </cell>
          <cell r="C462" t="str">
            <v>M²</v>
          </cell>
          <cell r="D462">
            <v>112.5</v>
          </cell>
          <cell r="E462">
            <v>1</v>
          </cell>
          <cell r="F462">
            <v>0</v>
          </cell>
          <cell r="G462">
            <v>1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21.826892307692301</v>
          </cell>
        </row>
        <row r="463">
          <cell r="A463" t="str">
            <v>Pintores</v>
          </cell>
          <cell r="B463" t="str">
            <v>M. O.1031-18 [18] Oxido de Zinc, 2da. mano</v>
          </cell>
          <cell r="C463" t="str">
            <v>M²</v>
          </cell>
          <cell r="D463">
            <v>150</v>
          </cell>
          <cell r="E463">
            <v>1</v>
          </cell>
          <cell r="F463">
            <v>0</v>
          </cell>
          <cell r="G463">
            <v>1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16.370169230769225</v>
          </cell>
        </row>
        <row r="464">
          <cell r="A464" t="str">
            <v>Pintores</v>
          </cell>
          <cell r="B464" t="str">
            <v>M. O.1031-19 [19] Piedra sobre paredes</v>
          </cell>
          <cell r="C464" t="str">
            <v>M²</v>
          </cell>
          <cell r="D464">
            <v>80</v>
          </cell>
          <cell r="E464">
            <v>0</v>
          </cell>
          <cell r="F464">
            <v>0</v>
          </cell>
          <cell r="G464">
            <v>1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9.206567307692298</v>
          </cell>
        </row>
        <row r="465">
          <cell r="A465" t="str">
            <v>Pintores</v>
          </cell>
          <cell r="B465" t="str">
            <v>M. O.1031-20 [20] Rapilla total y/o parcial</v>
          </cell>
          <cell r="C465" t="str">
            <v>M²</v>
          </cell>
          <cell r="D465">
            <v>20</v>
          </cell>
          <cell r="E465">
            <v>0</v>
          </cell>
          <cell r="F465">
            <v>0</v>
          </cell>
          <cell r="G465">
            <v>1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36.826269230769192</v>
          </cell>
        </row>
        <row r="466">
          <cell r="A466" t="str">
            <v>Pintores</v>
          </cell>
          <cell r="B466" t="str">
            <v>M. O.1031-21 [21] Volutas en ventanas y en muros</v>
          </cell>
          <cell r="C466" t="str">
            <v>M²</v>
          </cell>
          <cell r="D466">
            <v>79.41</v>
          </cell>
          <cell r="E466">
            <v>1</v>
          </cell>
          <cell r="F466">
            <v>0</v>
          </cell>
          <cell r="G466">
            <v>1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30.922117927406923</v>
          </cell>
        </row>
        <row r="467">
          <cell r="A467" t="str">
            <v>Pintores</v>
          </cell>
          <cell r="B467" t="str">
            <v>M. O.1031-22 [22] Instalación de Impermeabilizante y Pintura Aluminio</v>
          </cell>
          <cell r="C467" t="str">
            <v>P. A.</v>
          </cell>
          <cell r="D467">
            <v>13.3</v>
          </cell>
          <cell r="E467">
            <v>1</v>
          </cell>
          <cell r="F467">
            <v>0</v>
          </cell>
          <cell r="G467">
            <v>1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184.62596876807396</v>
          </cell>
        </row>
        <row r="468">
          <cell r="A468" t="str">
            <v>Electricistas</v>
          </cell>
          <cell r="B468" t="str">
            <v>MANO DE OBRA ELÉCTRICA</v>
          </cell>
          <cell r="N468" t="str">
            <v>P. A.</v>
          </cell>
        </row>
        <row r="469">
          <cell r="A469" t="str">
            <v>Electricistas</v>
          </cell>
          <cell r="B469" t="str">
            <v>M. O.1031E-01 [01] salida de iluminación</v>
          </cell>
          <cell r="C469" t="str">
            <v>Ud</v>
          </cell>
          <cell r="D469">
            <v>4.9024799969105093</v>
          </cell>
          <cell r="E469">
            <v>1</v>
          </cell>
          <cell r="F469">
            <v>0</v>
          </cell>
          <cell r="G469">
            <v>1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500.87412618977123</v>
          </cell>
        </row>
        <row r="470">
          <cell r="A470" t="str">
            <v>Electricistas</v>
          </cell>
          <cell r="B470" t="str">
            <v>M. O.1031E-02 [02] salida de interruptor doble</v>
          </cell>
          <cell r="C470" t="str">
            <v>Ud</v>
          </cell>
          <cell r="D470">
            <v>4.2630261457027308</v>
          </cell>
          <cell r="E470">
            <v>1</v>
          </cell>
          <cell r="F470">
            <v>0</v>
          </cell>
          <cell r="G470">
            <v>1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576.0052368176614</v>
          </cell>
        </row>
        <row r="471">
          <cell r="A471" t="str">
            <v>Electricistas</v>
          </cell>
          <cell r="B471" t="str">
            <v>M. O.1031E-03 [03] salida de interruptor triple</v>
          </cell>
          <cell r="C471" t="str">
            <v>Ud</v>
          </cell>
          <cell r="D471">
            <v>3.7711383935741782</v>
          </cell>
          <cell r="E471">
            <v>1</v>
          </cell>
          <cell r="F471">
            <v>0</v>
          </cell>
          <cell r="G471">
            <v>1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651.13637537128579</v>
          </cell>
        </row>
        <row r="472">
          <cell r="A472" t="str">
            <v>Electricistas</v>
          </cell>
          <cell r="B472" t="str">
            <v>M. O.1031E-04 [04] salida de interruptor tres vías doble</v>
          </cell>
          <cell r="C472" t="str">
            <v>Ud</v>
          </cell>
          <cell r="D472">
            <v>3.2683200783182511</v>
          </cell>
          <cell r="E472">
            <v>1</v>
          </cell>
          <cell r="F472">
            <v>0</v>
          </cell>
          <cell r="G472">
            <v>1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751.31117080763408</v>
          </cell>
        </row>
        <row r="473">
          <cell r="A473" t="str">
            <v>Electricistas</v>
          </cell>
          <cell r="B473" t="str">
            <v>M. O.1031E-05 [05] salida de toma corriente 220V</v>
          </cell>
          <cell r="C473" t="str">
            <v>Ud</v>
          </cell>
          <cell r="D473">
            <v>3.2792508926933546</v>
          </cell>
          <cell r="E473">
            <v>1</v>
          </cell>
          <cell r="F473">
            <v>0</v>
          </cell>
          <cell r="G473">
            <v>1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748.80680526355866</v>
          </cell>
        </row>
        <row r="474">
          <cell r="A474" t="str">
            <v>Electricistas</v>
          </cell>
          <cell r="B474" t="str">
            <v>M. O.1031E-06 [06] salida de data y teléfono</v>
          </cell>
          <cell r="C474" t="str">
            <v>Ud</v>
          </cell>
          <cell r="D474">
            <v>5.4471999705631937</v>
          </cell>
          <cell r="E474">
            <v>1</v>
          </cell>
          <cell r="F474">
            <v>0</v>
          </cell>
          <cell r="G474">
            <v>1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450.78671572277591</v>
          </cell>
        </row>
        <row r="475">
          <cell r="A475" t="str">
            <v>Electricistas</v>
          </cell>
          <cell r="B475" t="str">
            <v>M. O.1031E-07 [07] salida de abanico en techo (19 pies)</v>
          </cell>
          <cell r="C475" t="str">
            <v>Ud</v>
          </cell>
          <cell r="D475">
            <v>4.4568006391104928</v>
          </cell>
          <cell r="E475">
            <v>1</v>
          </cell>
          <cell r="F475">
            <v>0</v>
          </cell>
          <cell r="G475">
            <v>1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550.96145945300077</v>
          </cell>
        </row>
        <row r="476">
          <cell r="A476" t="str">
            <v>Electricistas</v>
          </cell>
          <cell r="B476" t="str">
            <v>M. O.1031E-08 [08] salida de abanico en techo (30 pies)</v>
          </cell>
          <cell r="C476" t="str">
            <v>Ud</v>
          </cell>
          <cell r="D476">
            <v>3.3810206918064813</v>
          </cell>
          <cell r="E476">
            <v>1</v>
          </cell>
          <cell r="F476">
            <v>0</v>
          </cell>
          <cell r="G476">
            <v>1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726.26748205536569</v>
          </cell>
        </row>
        <row r="477">
          <cell r="A477" t="str">
            <v>Electricistas</v>
          </cell>
          <cell r="B477" t="str">
            <v>M. O.1031E-09 [09] salida de iluminación (EMT)</v>
          </cell>
          <cell r="C477" t="str">
            <v>Ud</v>
          </cell>
          <cell r="D477">
            <v>3.5017718676339449</v>
          </cell>
          <cell r="E477">
            <v>1</v>
          </cell>
          <cell r="F477">
            <v>0</v>
          </cell>
          <cell r="G477">
            <v>1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701.22368830226446</v>
          </cell>
        </row>
        <row r="478">
          <cell r="A478" t="str">
            <v>Plomeros</v>
          </cell>
          <cell r="B478" t="str">
            <v xml:space="preserve">M.O. PLOMERÍA (ACOMETIDA URBANA, INCLUYE LLAVE CHORRO):  </v>
          </cell>
          <cell r="N478" t="str">
            <v>P. A.</v>
          </cell>
        </row>
        <row r="479">
          <cell r="A479" t="str">
            <v>Plomeros</v>
          </cell>
          <cell r="B479" t="str">
            <v>M. O.1032-1 [1] Acomet. ½" y ¾", hasta 8.00 m. tub. h.g.</v>
          </cell>
          <cell r="C479" t="str">
            <v>Ud</v>
          </cell>
          <cell r="D479">
            <v>2.4300000000000002</v>
          </cell>
          <cell r="E479">
            <v>1</v>
          </cell>
          <cell r="F479">
            <v>0</v>
          </cell>
          <cell r="G479">
            <v>1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1010.5042735042731</v>
          </cell>
        </row>
        <row r="480">
          <cell r="A480" t="str">
            <v>Plomeros</v>
          </cell>
          <cell r="B480" t="str">
            <v>M. O.1032-2 [2] Acomet. ½" y ¾", hasta 12.00 m. tub. h.g.</v>
          </cell>
          <cell r="C480" t="str">
            <v>Ud</v>
          </cell>
          <cell r="D480">
            <v>4.96</v>
          </cell>
          <cell r="E480">
            <v>1</v>
          </cell>
          <cell r="F480">
            <v>0</v>
          </cell>
          <cell r="G480">
            <v>1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495.0656017369725</v>
          </cell>
        </row>
        <row r="481">
          <cell r="A481" t="str">
            <v>Plomeros</v>
          </cell>
          <cell r="B481" t="str">
            <v>M. O.1032-3 [3] Acomet. ½" y ¾", hasta 12.00 m. tub. pvc y h.g. en extr.</v>
          </cell>
          <cell r="C481" t="str">
            <v>Ud</v>
          </cell>
          <cell r="D481">
            <v>6.43</v>
          </cell>
          <cell r="E481">
            <v>1</v>
          </cell>
          <cell r="F481">
            <v>0</v>
          </cell>
          <cell r="G481">
            <v>1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381.88575188419657</v>
          </cell>
        </row>
        <row r="482">
          <cell r="A482" t="str">
            <v>Plomeros</v>
          </cell>
          <cell r="B482" t="str">
            <v xml:space="preserve">M.O. PLOMERÍA (ARRASTRE DOMIC. Y PLUVIAL)  </v>
          </cell>
          <cell r="N482" t="str">
            <v>P. A.</v>
          </cell>
        </row>
        <row r="483">
          <cell r="A483" t="str">
            <v>Plomeros</v>
          </cell>
          <cell r="B483" t="str">
            <v>M. O.1033-1 [1] Arrastre, tub. 2"</v>
          </cell>
          <cell r="C483" t="str">
            <v>m</v>
          </cell>
          <cell r="D483">
            <v>50</v>
          </cell>
          <cell r="E483">
            <v>1</v>
          </cell>
          <cell r="F483">
            <v>0</v>
          </cell>
          <cell r="G483">
            <v>1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49.110507692307671</v>
          </cell>
        </row>
        <row r="484">
          <cell r="A484" t="str">
            <v>Plomeros</v>
          </cell>
          <cell r="B484" t="str">
            <v>M. O.1033-2 [2] Arrastre, tub. 3" ó 4"</v>
          </cell>
          <cell r="C484" t="str">
            <v>m</v>
          </cell>
          <cell r="D484">
            <v>40.909999999999997</v>
          </cell>
          <cell r="E484">
            <v>1</v>
          </cell>
          <cell r="F484">
            <v>0</v>
          </cell>
          <cell r="G484">
            <v>1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60.022620010153602</v>
          </cell>
        </row>
        <row r="485">
          <cell r="A485" t="str">
            <v>Plomeros</v>
          </cell>
          <cell r="B485" t="str">
            <v>M. O.1033-3 [3] Arrastre, tub. 5"</v>
          </cell>
          <cell r="C485" t="str">
            <v>m</v>
          </cell>
          <cell r="D485">
            <v>24.55</v>
          </cell>
          <cell r="E485">
            <v>1</v>
          </cell>
          <cell r="F485">
            <v>0</v>
          </cell>
          <cell r="G485">
            <v>1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100.02140059533131</v>
          </cell>
        </row>
        <row r="486">
          <cell r="A486" t="str">
            <v>Plomeros</v>
          </cell>
          <cell r="B486" t="str">
            <v>M. O.1033-4 [4] Arrastre, tub. 6"</v>
          </cell>
          <cell r="C486" t="str">
            <v>m</v>
          </cell>
          <cell r="D486">
            <v>19.57</v>
          </cell>
          <cell r="E486">
            <v>1</v>
          </cell>
          <cell r="F486">
            <v>0</v>
          </cell>
          <cell r="G486">
            <v>1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125.47395935694347</v>
          </cell>
        </row>
        <row r="487">
          <cell r="A487" t="str">
            <v>Plomeros</v>
          </cell>
          <cell r="B487" t="str">
            <v>M. O.1033-5 [5] Cornisa</v>
          </cell>
          <cell r="C487" t="str">
            <v>Ud</v>
          </cell>
          <cell r="D487">
            <v>67.5</v>
          </cell>
          <cell r="E487">
            <v>1</v>
          </cell>
          <cell r="F487">
            <v>0</v>
          </cell>
          <cell r="G487">
            <v>1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36.378153846153836</v>
          </cell>
        </row>
        <row r="488">
          <cell r="A488" t="str">
            <v>Plomeros</v>
          </cell>
          <cell r="B488" t="str">
            <v xml:space="preserve">M.O. PLOMERÍA ( BAJANTE O VENTILACIÓN / PLANTA)  </v>
          </cell>
          <cell r="N488" t="str">
            <v>P. A.</v>
          </cell>
        </row>
        <row r="489">
          <cell r="A489" t="str">
            <v>Plomeros</v>
          </cell>
          <cell r="B489" t="str">
            <v>M. O.1034-1 [1] Bajante o vent. dren. 2"</v>
          </cell>
          <cell r="C489" t="str">
            <v>Ud</v>
          </cell>
          <cell r="D489">
            <v>3.13</v>
          </cell>
          <cell r="E489">
            <v>1</v>
          </cell>
          <cell r="F489">
            <v>0</v>
          </cell>
          <cell r="G489">
            <v>1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784.51290243302992</v>
          </cell>
        </row>
        <row r="490">
          <cell r="A490" t="str">
            <v>Plomeros</v>
          </cell>
          <cell r="B490" t="str">
            <v>M. O.1034-2 [2] Bajante o vent. dren. 3"</v>
          </cell>
          <cell r="C490" t="str">
            <v>Ud</v>
          </cell>
          <cell r="D490">
            <v>2.74</v>
          </cell>
          <cell r="E490">
            <v>1</v>
          </cell>
          <cell r="F490">
            <v>0</v>
          </cell>
          <cell r="G490">
            <v>1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896.17714766984795</v>
          </cell>
        </row>
        <row r="491">
          <cell r="A491" t="str">
            <v>Plomeros</v>
          </cell>
          <cell r="B491" t="str">
            <v>M. O.1034-3 [3] Bajante o vent. dren. 4"</v>
          </cell>
          <cell r="C491" t="str">
            <v>Ud</v>
          </cell>
          <cell r="D491">
            <v>2.4300000000000002</v>
          </cell>
          <cell r="E491">
            <v>1</v>
          </cell>
          <cell r="F491">
            <v>0</v>
          </cell>
          <cell r="G491">
            <v>1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1010.5042735042731</v>
          </cell>
        </row>
        <row r="492">
          <cell r="A492" t="str">
            <v>Plomeros</v>
          </cell>
          <cell r="B492" t="str">
            <v>M. O.1034-4 [4] Bajante o vent. dren. 5" o más</v>
          </cell>
          <cell r="C492" t="str">
            <v>Ud</v>
          </cell>
          <cell r="D492">
            <v>1.83</v>
          </cell>
          <cell r="E492">
            <v>1</v>
          </cell>
          <cell r="F492">
            <v>0</v>
          </cell>
          <cell r="G492">
            <v>1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1341.8171500630513</v>
          </cell>
        </row>
        <row r="493">
          <cell r="A493" t="str">
            <v>Plomeros</v>
          </cell>
          <cell r="B493" t="str">
            <v xml:space="preserve">M.O. PLOMERÍA (BOMBA DE AGUA, INST. CIRCUITO COMPLETO  </v>
          </cell>
          <cell r="N493" t="str">
            <v>P. A.</v>
          </cell>
        </row>
        <row r="494">
          <cell r="A494" t="str">
            <v>Plomeros</v>
          </cell>
          <cell r="B494" t="str">
            <v>M. O.1035-1 [1] Montar bomba c/circ. tub. ¾"-1"</v>
          </cell>
          <cell r="C494" t="str">
            <v>Ud</v>
          </cell>
          <cell r="D494">
            <v>0.27</v>
          </cell>
          <cell r="E494">
            <v>1</v>
          </cell>
          <cell r="F494">
            <v>0</v>
          </cell>
          <cell r="G494">
            <v>1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9094.5384615384573</v>
          </cell>
        </row>
        <row r="495">
          <cell r="A495" t="str">
            <v>Plomeros</v>
          </cell>
          <cell r="B495" t="str">
            <v>M. O.1035-2 [2] Montar bomba c/circ. tub. 1 ¼ en adelante</v>
          </cell>
          <cell r="C495" t="str">
            <v>Ud</v>
          </cell>
          <cell r="D495">
            <v>0.21</v>
          </cell>
          <cell r="E495">
            <v>1</v>
          </cell>
          <cell r="F495">
            <v>0</v>
          </cell>
          <cell r="G495">
            <v>1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11692.978021978019</v>
          </cell>
        </row>
        <row r="496">
          <cell r="A496" t="str">
            <v>Plomeros</v>
          </cell>
          <cell r="B496" t="str">
            <v xml:space="preserve">M.O. PLOMERÍA (BOMBA DE AGUA, SIN EL CIRCUITO)  </v>
          </cell>
          <cell r="N496" t="str">
            <v>P. A.</v>
          </cell>
        </row>
        <row r="497">
          <cell r="A497" t="str">
            <v>Plomeros</v>
          </cell>
          <cell r="B497" t="str">
            <v>M. O.1036-1 [1] Montar bomba s/circ. tub. ¾"</v>
          </cell>
          <cell r="C497" t="str">
            <v>Ud</v>
          </cell>
          <cell r="D497">
            <v>0.8</v>
          </cell>
          <cell r="E497">
            <v>1</v>
          </cell>
          <cell r="F497">
            <v>0</v>
          </cell>
          <cell r="G497">
            <v>1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3069.4067307692294</v>
          </cell>
        </row>
        <row r="498">
          <cell r="A498" t="str">
            <v>Plomeros</v>
          </cell>
          <cell r="B498" t="str">
            <v>M. O.1036-2 [2] Montar bomba s/circ. tub. 1"-1 ¼"</v>
          </cell>
          <cell r="C498" t="str">
            <v>Ud</v>
          </cell>
          <cell r="D498">
            <v>0.55000000000000004</v>
          </cell>
          <cell r="E498">
            <v>1</v>
          </cell>
          <cell r="F498">
            <v>0</v>
          </cell>
          <cell r="G498">
            <v>1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4464.5916083916063</v>
          </cell>
        </row>
        <row r="499">
          <cell r="A499" t="str">
            <v>Plomeros</v>
          </cell>
          <cell r="B499" t="str">
            <v>M. O.1036-3 [3] Montar bomba s/circ. tub. 1 ½"-2"</v>
          </cell>
          <cell r="C499" t="str">
            <v>Ud</v>
          </cell>
          <cell r="D499">
            <v>0.4</v>
          </cell>
          <cell r="E499">
            <v>1</v>
          </cell>
          <cell r="F499">
            <v>0</v>
          </cell>
          <cell r="G499">
            <v>1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6138.8134615384588</v>
          </cell>
        </row>
        <row r="500">
          <cell r="A500" t="str">
            <v>Plomeros</v>
          </cell>
          <cell r="B500" t="str">
            <v>M. O.1036-4 [4] Montar tanque Hidroneumático tub. 1 ½"-2"</v>
          </cell>
          <cell r="C500" t="str">
            <v>Ud</v>
          </cell>
          <cell r="D500">
            <v>1</v>
          </cell>
          <cell r="E500">
            <v>1</v>
          </cell>
          <cell r="F500">
            <v>0</v>
          </cell>
          <cell r="G500">
            <v>1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2455.5253846153837</v>
          </cell>
        </row>
        <row r="501">
          <cell r="A501" t="str">
            <v>Plomeros</v>
          </cell>
          <cell r="B501" t="str">
            <v xml:space="preserve">M.O. PLOMERÍA (CALENTADOR DE AGUA EXCLUSIVO)  </v>
          </cell>
          <cell r="N501" t="str">
            <v>P. A.</v>
          </cell>
        </row>
        <row r="502">
          <cell r="A502" t="str">
            <v>Plomeros</v>
          </cell>
          <cell r="B502" t="str">
            <v>M. O.1037-1 [1] Montar calent. de gas</v>
          </cell>
          <cell r="C502" t="str">
            <v>Ud</v>
          </cell>
          <cell r="D502">
            <v>1</v>
          </cell>
          <cell r="E502">
            <v>1</v>
          </cell>
          <cell r="F502">
            <v>0</v>
          </cell>
          <cell r="G502">
            <v>1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2455.5253846153837</v>
          </cell>
        </row>
        <row r="503">
          <cell r="A503" t="str">
            <v>Plomeros</v>
          </cell>
          <cell r="B503" t="str">
            <v>M. O.1037-2 [2] Montar calent. eléct. hasta 12 gl.</v>
          </cell>
          <cell r="C503" t="str">
            <v>Ud</v>
          </cell>
          <cell r="D503">
            <v>1.37</v>
          </cell>
          <cell r="E503">
            <v>1</v>
          </cell>
          <cell r="F503">
            <v>0</v>
          </cell>
          <cell r="G503">
            <v>1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1792.3542953396959</v>
          </cell>
        </row>
        <row r="504">
          <cell r="A504" t="str">
            <v>Plomeros</v>
          </cell>
          <cell r="B504" t="str">
            <v>M. O.1037-3 [3] Montar calent. eléct. 18-50 gl.</v>
          </cell>
          <cell r="C504" t="str">
            <v>Ud</v>
          </cell>
          <cell r="D504">
            <v>1.1399999999999999</v>
          </cell>
          <cell r="E504">
            <v>1</v>
          </cell>
          <cell r="F504">
            <v>0</v>
          </cell>
          <cell r="G504">
            <v>1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2153.9696356275299</v>
          </cell>
        </row>
        <row r="505">
          <cell r="A505" t="str">
            <v>Plomeros</v>
          </cell>
          <cell r="B505" t="str">
            <v>M. O.1037-4 [4] Montar calent. industrial</v>
          </cell>
          <cell r="C505" t="str">
            <v>Ud</v>
          </cell>
          <cell r="D505" t="str">
            <v>P. A.</v>
          </cell>
          <cell r="E505">
            <v>1</v>
          </cell>
          <cell r="F505">
            <v>0</v>
          </cell>
          <cell r="G505">
            <v>1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str">
            <v>P. A.</v>
          </cell>
        </row>
        <row r="506">
          <cell r="A506" t="str">
            <v>Plomeros</v>
          </cell>
          <cell r="B506" t="str">
            <v>M. O.1037-5 [5] Programación calentador</v>
          </cell>
          <cell r="C506" t="str">
            <v>Ud</v>
          </cell>
          <cell r="D506">
            <v>0.12614283471592913</v>
          </cell>
          <cell r="E506">
            <v>1</v>
          </cell>
          <cell r="F506">
            <v>0</v>
          </cell>
          <cell r="G506">
            <v>1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19466.229613003168</v>
          </cell>
        </row>
        <row r="507">
          <cell r="A507" t="str">
            <v>Plomeros</v>
          </cell>
          <cell r="B507" t="str">
            <v xml:space="preserve">M.O. PLOMERÍA (COL. ABASTECER AGUA, COBRE, POR PLANTA)  </v>
          </cell>
          <cell r="N507" t="str">
            <v>P. A.</v>
          </cell>
        </row>
        <row r="508">
          <cell r="A508" t="str">
            <v>Plomeros</v>
          </cell>
          <cell r="B508" t="str">
            <v xml:space="preserve">M. O.1038-1 [1] Col. agua ½" cobre , soldada o roscada, </v>
          </cell>
          <cell r="C508" t="str">
            <v>Ud</v>
          </cell>
          <cell r="D508">
            <v>2.19</v>
          </cell>
          <cell r="E508">
            <v>1</v>
          </cell>
          <cell r="F508">
            <v>0</v>
          </cell>
          <cell r="G508">
            <v>1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1121.2444678609058</v>
          </cell>
        </row>
        <row r="509">
          <cell r="A509" t="str">
            <v>Plomeros</v>
          </cell>
          <cell r="B509" t="str">
            <v xml:space="preserve">M. O.1038-2 [2] Col. agua ¾" cobre , soldada o roscada, </v>
          </cell>
          <cell r="C509" t="str">
            <v>Ud</v>
          </cell>
          <cell r="D509">
            <v>1.56</v>
          </cell>
          <cell r="E509">
            <v>1</v>
          </cell>
          <cell r="F509">
            <v>0</v>
          </cell>
          <cell r="G509">
            <v>1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1574.0547337278101</v>
          </cell>
        </row>
        <row r="510">
          <cell r="A510" t="str">
            <v>Plomeros</v>
          </cell>
          <cell r="B510" t="str">
            <v xml:space="preserve">M. O.1038-3 [3] Col. agua 1" cobre, soldada o roscada, </v>
          </cell>
          <cell r="C510" t="str">
            <v>Ud</v>
          </cell>
          <cell r="D510">
            <v>1.37</v>
          </cell>
          <cell r="E510">
            <v>1</v>
          </cell>
          <cell r="F510">
            <v>0</v>
          </cell>
          <cell r="G510">
            <v>1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1792.3542953396959</v>
          </cell>
        </row>
        <row r="511">
          <cell r="A511" t="str">
            <v>Plomeros</v>
          </cell>
          <cell r="B511" t="str">
            <v xml:space="preserve">M. O.1038-4 [4] Col. agua 1 ¼" en adelante, cobre, soldar o rosca </v>
          </cell>
          <cell r="C511" t="str">
            <v>Ud</v>
          </cell>
          <cell r="D511" t="str">
            <v>P. A.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str">
            <v>P. A.</v>
          </cell>
        </row>
        <row r="512">
          <cell r="A512" t="str">
            <v>Plomeros</v>
          </cell>
          <cell r="B512" t="str">
            <v xml:space="preserve">M.O. PLOMERÍA (COL. ABASTECER AGUA, H.G., POR PLANTA)  </v>
          </cell>
          <cell r="N512" t="str">
            <v>P. A.</v>
          </cell>
        </row>
        <row r="513">
          <cell r="A513" t="str">
            <v>Plomeros</v>
          </cell>
          <cell r="B513" t="str">
            <v>M. O.1039-1 [1] Col. agua ½" ó ¾", h.g. o pve</v>
          </cell>
          <cell r="C513" t="str">
            <v>Ud</v>
          </cell>
          <cell r="D513">
            <v>6.5</v>
          </cell>
          <cell r="E513">
            <v>1</v>
          </cell>
          <cell r="F513">
            <v>0</v>
          </cell>
          <cell r="G513">
            <v>1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377.77313609467444</v>
          </cell>
        </row>
        <row r="514">
          <cell r="A514" t="str">
            <v>Plomeros</v>
          </cell>
          <cell r="B514" t="str">
            <v>M. O.1039-2 [2] Col. agua 1" ó 1 ¼", h.g. o pve</v>
          </cell>
          <cell r="C514" t="str">
            <v>Ud</v>
          </cell>
          <cell r="D514">
            <v>5.7</v>
          </cell>
          <cell r="E514">
            <v>1</v>
          </cell>
          <cell r="F514">
            <v>0</v>
          </cell>
          <cell r="G514">
            <v>1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430.79392712550589</v>
          </cell>
        </row>
        <row r="515">
          <cell r="A515" t="str">
            <v>Plomeros</v>
          </cell>
          <cell r="B515" t="str">
            <v>M. O.1039-3 [3] Col. agua 1 ½", h.g. o pve</v>
          </cell>
          <cell r="C515" t="str">
            <v>Ud</v>
          </cell>
          <cell r="D515">
            <v>3.65</v>
          </cell>
          <cell r="E515">
            <v>1</v>
          </cell>
          <cell r="F515">
            <v>0</v>
          </cell>
          <cell r="G515">
            <v>1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672.74668071654355</v>
          </cell>
        </row>
        <row r="516">
          <cell r="A516" t="str">
            <v>Plomeros</v>
          </cell>
          <cell r="B516" t="str">
            <v>M. O.1039-4 [4] Col. agua 2", h.g. o pve</v>
          </cell>
          <cell r="C516" t="str">
            <v>Ud</v>
          </cell>
          <cell r="D516">
            <v>3.13</v>
          </cell>
          <cell r="E516">
            <v>1</v>
          </cell>
          <cell r="F516">
            <v>0</v>
          </cell>
          <cell r="G516">
            <v>1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784.51290243302992</v>
          </cell>
        </row>
        <row r="517">
          <cell r="A517" t="str">
            <v>Plomeros</v>
          </cell>
          <cell r="B517" t="str">
            <v>M. O.1039-5 [5] Col. agua 3", h.g. o pve</v>
          </cell>
          <cell r="C517" t="str">
            <v>Ud</v>
          </cell>
          <cell r="D517">
            <v>2.74</v>
          </cell>
          <cell r="E517">
            <v>1</v>
          </cell>
          <cell r="F517">
            <v>0</v>
          </cell>
          <cell r="G517">
            <v>1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896.17714766984795</v>
          </cell>
        </row>
        <row r="518">
          <cell r="A518" t="str">
            <v>Plomeros</v>
          </cell>
          <cell r="B518" t="str">
            <v>M. O.1039-6 [6] Col. agua 4", h.g. o pve</v>
          </cell>
          <cell r="C518" t="str">
            <v>Ud</v>
          </cell>
          <cell r="D518">
            <v>2.19</v>
          </cell>
          <cell r="E518">
            <v>1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1121.2444678609058</v>
          </cell>
        </row>
        <row r="519">
          <cell r="A519" t="str">
            <v>Plomeros</v>
          </cell>
          <cell r="B519" t="str">
            <v>M. O.1039-7 [7] Col. agua 5" o más, h.g. o pve</v>
          </cell>
          <cell r="C519" t="str">
            <v>Ud</v>
          </cell>
          <cell r="D519">
            <v>1.83</v>
          </cell>
          <cell r="E519">
            <v>1</v>
          </cell>
          <cell r="F519">
            <v>0</v>
          </cell>
          <cell r="G519">
            <v>1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1341.8171500630513</v>
          </cell>
        </row>
        <row r="520">
          <cell r="A520" t="str">
            <v>Plomeros</v>
          </cell>
          <cell r="B520" t="str">
            <v xml:space="preserve">M.O. PLOMERÍA (COL. DESAGÜE PLUVIAL, POR PLANTA)  </v>
          </cell>
          <cell r="N520" t="str">
            <v>P. A.</v>
          </cell>
        </row>
        <row r="521">
          <cell r="A521" t="str">
            <v>Plomeros</v>
          </cell>
          <cell r="B521" t="str">
            <v>M. O.1040-1 [1] Col. desagüe pluvial 2"</v>
          </cell>
          <cell r="C521" t="str">
            <v>Ud</v>
          </cell>
          <cell r="D521">
            <v>3.65</v>
          </cell>
          <cell r="E521">
            <v>1</v>
          </cell>
          <cell r="F521">
            <v>0</v>
          </cell>
          <cell r="G521">
            <v>1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672.74668071654355</v>
          </cell>
        </row>
        <row r="522">
          <cell r="A522" t="str">
            <v>Plomeros</v>
          </cell>
          <cell r="B522" t="str">
            <v>M. O.1040-2 [2] Col. desagüe pluvial 3"</v>
          </cell>
          <cell r="C522" t="str">
            <v>Ud</v>
          </cell>
          <cell r="D522">
            <v>3.13</v>
          </cell>
          <cell r="E522">
            <v>1</v>
          </cell>
          <cell r="F522">
            <v>0</v>
          </cell>
          <cell r="G522">
            <v>1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784.51290243302992</v>
          </cell>
        </row>
        <row r="523">
          <cell r="A523" t="str">
            <v>Plomeros</v>
          </cell>
          <cell r="B523" t="str">
            <v>M. O.1040-3 [3] Col. desagüe pluvial 4"</v>
          </cell>
          <cell r="C523" t="str">
            <v>Ud</v>
          </cell>
          <cell r="D523">
            <v>2.74</v>
          </cell>
          <cell r="E523">
            <v>1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896.17714766984795</v>
          </cell>
        </row>
        <row r="524">
          <cell r="A524" t="str">
            <v>Plomeros</v>
          </cell>
          <cell r="B524" t="str">
            <v>M. O.1040-4 [4] Col. desagüe pluvial 5" ó 6"</v>
          </cell>
          <cell r="C524" t="str">
            <v>Ud</v>
          </cell>
          <cell r="D524">
            <v>2.19</v>
          </cell>
          <cell r="E524">
            <v>1</v>
          </cell>
          <cell r="F524">
            <v>0</v>
          </cell>
          <cell r="G524">
            <v>1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1121.2444678609058</v>
          </cell>
        </row>
        <row r="525">
          <cell r="A525" t="str">
            <v>Plomeros</v>
          </cell>
          <cell r="B525" t="str">
            <v xml:space="preserve">M.O. PLOMERÍA (CONEXIÓN AL SÉPTICO Y FILTRANTE)  </v>
          </cell>
          <cell r="N525" t="str">
            <v>P. A.</v>
          </cell>
        </row>
        <row r="526">
          <cell r="A526" t="str">
            <v>Plomeros</v>
          </cell>
          <cell r="B526" t="str">
            <v>M. O.1041-1 [1] Conectar a cloaca</v>
          </cell>
          <cell r="C526" t="str">
            <v>Ud</v>
          </cell>
          <cell r="D526">
            <v>2</v>
          </cell>
          <cell r="E526">
            <v>1</v>
          </cell>
          <cell r="F526">
            <v>0</v>
          </cell>
          <cell r="G526">
            <v>1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1227.7626923076919</v>
          </cell>
        </row>
        <row r="527">
          <cell r="A527" t="str">
            <v>Plomeros</v>
          </cell>
          <cell r="B527" t="str">
            <v>M. O.1041-2 [2] Conectar séptico 1 cám. y filt., tub. 4"</v>
          </cell>
          <cell r="C527" t="str">
            <v>Ud</v>
          </cell>
          <cell r="D527">
            <v>0.61</v>
          </cell>
          <cell r="E527">
            <v>1</v>
          </cell>
          <cell r="F527">
            <v>0</v>
          </cell>
          <cell r="G527">
            <v>1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4025.4514501891535</v>
          </cell>
        </row>
        <row r="528">
          <cell r="A528" t="str">
            <v>Plomeros</v>
          </cell>
          <cell r="B528" t="str">
            <v>M. O.1041-3 [3] Conectar séptico 1 cám. y filt., tub. 5"</v>
          </cell>
          <cell r="C528" t="str">
            <v>Ud</v>
          </cell>
          <cell r="D528">
            <v>0.61</v>
          </cell>
          <cell r="E528">
            <v>1</v>
          </cell>
          <cell r="F528">
            <v>0</v>
          </cell>
          <cell r="G528">
            <v>1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4025.4514501891535</v>
          </cell>
        </row>
        <row r="529">
          <cell r="A529" t="str">
            <v>Plomeros</v>
          </cell>
          <cell r="B529" t="str">
            <v>M. O.1041-4 [4] Conectar séptico 1 cám. y filt., tub. 6"</v>
          </cell>
          <cell r="C529" t="str">
            <v>Ud</v>
          </cell>
          <cell r="D529">
            <v>0.55000000000000004</v>
          </cell>
          <cell r="E529">
            <v>1</v>
          </cell>
          <cell r="F529">
            <v>0</v>
          </cell>
          <cell r="G529">
            <v>1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4464.5916083916063</v>
          </cell>
        </row>
        <row r="530">
          <cell r="A530" t="str">
            <v>Plomeros</v>
          </cell>
          <cell r="B530" t="str">
            <v>M. O.1041-5 [5] Conectar séptico 1 cám. y filt., tub. 8"</v>
          </cell>
          <cell r="C530" t="str">
            <v>Ud</v>
          </cell>
          <cell r="D530">
            <v>0.5</v>
          </cell>
          <cell r="E530">
            <v>1</v>
          </cell>
          <cell r="F530">
            <v>0</v>
          </cell>
          <cell r="G530">
            <v>1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4911.0507692307674</v>
          </cell>
        </row>
        <row r="531">
          <cell r="A531" t="str">
            <v>Plomeros</v>
          </cell>
          <cell r="B531" t="str">
            <v>M. O.1041-6 [6] Conectar séptico 2 cám. y filt., tub. 4"</v>
          </cell>
          <cell r="C531" t="str">
            <v>Ud</v>
          </cell>
          <cell r="D531">
            <v>0.49</v>
          </cell>
          <cell r="E531">
            <v>1</v>
          </cell>
          <cell r="F531">
            <v>0</v>
          </cell>
          <cell r="G531">
            <v>1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5011.2762951334362</v>
          </cell>
        </row>
        <row r="532">
          <cell r="A532" t="str">
            <v>Plomeros</v>
          </cell>
          <cell r="B532" t="str">
            <v>M. O.1041-7 [7] Conectar séptico 2 cám. y filt., tub. 5"</v>
          </cell>
          <cell r="C532" t="str">
            <v>Ud</v>
          </cell>
          <cell r="D532">
            <v>0.49</v>
          </cell>
          <cell r="E532">
            <v>1</v>
          </cell>
          <cell r="F532">
            <v>0</v>
          </cell>
          <cell r="G532">
            <v>1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5011.2762951334362</v>
          </cell>
        </row>
        <row r="533">
          <cell r="A533" t="str">
            <v>Plomeros</v>
          </cell>
          <cell r="B533" t="str">
            <v>M. O.1041-8 [8] Conectar séptico 2 cám. y filt., tub. 6"</v>
          </cell>
          <cell r="C533" t="str">
            <v>Ud</v>
          </cell>
          <cell r="D533">
            <v>0.44</v>
          </cell>
          <cell r="E533">
            <v>1</v>
          </cell>
          <cell r="F533">
            <v>0</v>
          </cell>
          <cell r="G533">
            <v>1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5580.7395104895086</v>
          </cell>
        </row>
        <row r="534">
          <cell r="A534" t="str">
            <v>Plomeros</v>
          </cell>
          <cell r="B534" t="str">
            <v>M. O.1041-9 [9] Conectar séptico 2 cám. y filt., tub. 8"</v>
          </cell>
          <cell r="C534" t="str">
            <v>Ud</v>
          </cell>
          <cell r="D534">
            <v>0.4</v>
          </cell>
          <cell r="E534">
            <v>1</v>
          </cell>
          <cell r="F534">
            <v>0</v>
          </cell>
          <cell r="G534">
            <v>1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6138.8134615384588</v>
          </cell>
        </row>
        <row r="535">
          <cell r="A535" t="str">
            <v>Plomeros</v>
          </cell>
          <cell r="B535" t="str">
            <v xml:space="preserve">M.O. PLOMERÍA (CONEXIÓN AL SÉPTICO Y FILTRANTE)  </v>
          </cell>
          <cell r="N535" t="str">
            <v>P. A.</v>
          </cell>
        </row>
        <row r="536">
          <cell r="A536" t="str">
            <v>Plomeros</v>
          </cell>
          <cell r="B536" t="str">
            <v>M. O.1042-1 [1] Desagüe 2"</v>
          </cell>
          <cell r="C536" t="str">
            <v>Ud</v>
          </cell>
          <cell r="D536">
            <v>3.13</v>
          </cell>
          <cell r="E536">
            <v>1</v>
          </cell>
          <cell r="F536">
            <v>0</v>
          </cell>
          <cell r="G536">
            <v>1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784.51290243302992</v>
          </cell>
        </row>
        <row r="537">
          <cell r="A537" t="str">
            <v>Plomeros</v>
          </cell>
          <cell r="B537" t="str">
            <v>M. O.1042-2 [2] Desagüe 3" y 4"</v>
          </cell>
          <cell r="C537" t="str">
            <v>Ud</v>
          </cell>
          <cell r="D537">
            <v>2.4300000000000002</v>
          </cell>
          <cell r="E537">
            <v>1</v>
          </cell>
          <cell r="F537">
            <v>0</v>
          </cell>
          <cell r="G537">
            <v>1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1010.5042735042731</v>
          </cell>
        </row>
        <row r="538">
          <cell r="A538" t="str">
            <v>Plomeros</v>
          </cell>
          <cell r="B538" t="str">
            <v>M. O.1042-3 [3] Desagüe inodoro de pared</v>
          </cell>
          <cell r="C538" t="str">
            <v>Ud</v>
          </cell>
          <cell r="D538">
            <v>1.99</v>
          </cell>
          <cell r="E538">
            <v>1</v>
          </cell>
          <cell r="F538">
            <v>0</v>
          </cell>
          <cell r="G538">
            <v>1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1233.9323540780822</v>
          </cell>
        </row>
        <row r="539">
          <cell r="A539" t="str">
            <v>Plomeros</v>
          </cell>
          <cell r="B539" t="str">
            <v>M. O.1042-4 [4] Desagüe piso 2", con parrilla</v>
          </cell>
          <cell r="C539" t="str">
            <v>Ud</v>
          </cell>
          <cell r="D539">
            <v>2.74</v>
          </cell>
          <cell r="E539">
            <v>1</v>
          </cell>
          <cell r="F539">
            <v>0</v>
          </cell>
          <cell r="G539">
            <v>1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896.17714766984795</v>
          </cell>
        </row>
        <row r="540">
          <cell r="A540" t="str">
            <v>Plomeros</v>
          </cell>
          <cell r="B540" t="str">
            <v>M. O.1042-5 [5] Desagüe piso 3" y 4", con parrilla</v>
          </cell>
          <cell r="C540" t="str">
            <v>Ud</v>
          </cell>
          <cell r="D540">
            <v>2.4300000000000002</v>
          </cell>
          <cell r="E540">
            <v>1</v>
          </cell>
          <cell r="F540">
            <v>0</v>
          </cell>
          <cell r="G540">
            <v>1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1010.5042735042731</v>
          </cell>
        </row>
        <row r="541">
          <cell r="A541" t="str">
            <v>Plomeros</v>
          </cell>
          <cell r="B541" t="str">
            <v xml:space="preserve">M.O. PLOMERÍA (EMPALME A TUB. AGUA EXIST.)  </v>
          </cell>
          <cell r="N541" t="str">
            <v>P. A.</v>
          </cell>
        </row>
        <row r="542">
          <cell r="A542" t="str">
            <v>Plomeros</v>
          </cell>
          <cell r="B542" t="str">
            <v>M. O.1043-1 [1] Empalme tub. ½" ó ¾"</v>
          </cell>
          <cell r="C542" t="str">
            <v>Ud</v>
          </cell>
          <cell r="D542">
            <v>2.74</v>
          </cell>
          <cell r="E542">
            <v>1</v>
          </cell>
          <cell r="F542">
            <v>0</v>
          </cell>
          <cell r="G542">
            <v>1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896.17714766984795</v>
          </cell>
        </row>
        <row r="543">
          <cell r="A543" t="str">
            <v>Plomeros</v>
          </cell>
          <cell r="B543" t="str">
            <v>M. O.1043-2 [2] Empalme tub. 1"</v>
          </cell>
          <cell r="C543" t="str">
            <v>Ud</v>
          </cell>
          <cell r="D543">
            <v>2.19</v>
          </cell>
          <cell r="E543">
            <v>1</v>
          </cell>
          <cell r="F543">
            <v>0</v>
          </cell>
          <cell r="G543">
            <v>1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1121.2444678609058</v>
          </cell>
        </row>
        <row r="544">
          <cell r="A544" t="str">
            <v>Plomeros</v>
          </cell>
          <cell r="B544" t="str">
            <v>M. O.1043-3 [3] Empalme tub. 1 ¼" - 1 ½"</v>
          </cell>
          <cell r="C544" t="str">
            <v>Ud</v>
          </cell>
          <cell r="D544">
            <v>1.83</v>
          </cell>
          <cell r="E544">
            <v>1</v>
          </cell>
          <cell r="F544">
            <v>0</v>
          </cell>
          <cell r="G544">
            <v>1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1341.8171500630513</v>
          </cell>
        </row>
        <row r="545">
          <cell r="A545" t="str">
            <v>Plomeros</v>
          </cell>
          <cell r="B545" t="str">
            <v>M. O.1043-4 [4] Empalme tub. 2"</v>
          </cell>
          <cell r="C545" t="str">
            <v>Ud</v>
          </cell>
          <cell r="D545">
            <v>1.56</v>
          </cell>
          <cell r="E545">
            <v>1</v>
          </cell>
          <cell r="F545">
            <v>0</v>
          </cell>
          <cell r="G545">
            <v>1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1574.0547337278101</v>
          </cell>
        </row>
        <row r="546">
          <cell r="A546" t="str">
            <v>Plomeros</v>
          </cell>
          <cell r="B546" t="str">
            <v>M. O.1043-5 [5] Empalme tub. 2 ½" en adelante</v>
          </cell>
          <cell r="C546" t="str">
            <v>Ud</v>
          </cell>
          <cell r="D546" t="str">
            <v>P. A.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 t="str">
            <v>P. A.</v>
          </cell>
        </row>
        <row r="547">
          <cell r="A547" t="str">
            <v>Plomeros</v>
          </cell>
          <cell r="B547" t="str">
            <v xml:space="preserve">M.O. PLOMERÍA (EMPALME A TUB. ARRASTRE EXIST.)  </v>
          </cell>
          <cell r="N547" t="str">
            <v>P. A.</v>
          </cell>
        </row>
        <row r="548">
          <cell r="A548" t="str">
            <v>Plomeros</v>
          </cell>
          <cell r="B548" t="str">
            <v>M. O.1044-1 [1] Empalme tub. 2"</v>
          </cell>
          <cell r="C548" t="str">
            <v>Ud</v>
          </cell>
          <cell r="D548">
            <v>3.65</v>
          </cell>
          <cell r="E548">
            <v>1</v>
          </cell>
          <cell r="F548">
            <v>0</v>
          </cell>
          <cell r="G548">
            <v>1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672.74668071654355</v>
          </cell>
        </row>
        <row r="549">
          <cell r="A549" t="str">
            <v>Plomeros</v>
          </cell>
          <cell r="B549" t="str">
            <v>M. O.1044-2 [2] Empalme tub. 3"</v>
          </cell>
          <cell r="C549" t="str">
            <v>Ud</v>
          </cell>
          <cell r="D549">
            <v>2.74</v>
          </cell>
          <cell r="E549">
            <v>1</v>
          </cell>
          <cell r="F549">
            <v>0</v>
          </cell>
          <cell r="G549">
            <v>1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896.17714766984795</v>
          </cell>
        </row>
        <row r="550">
          <cell r="A550" t="str">
            <v>Plomeros</v>
          </cell>
          <cell r="B550" t="str">
            <v>M. O.1044-3 [3] Empalme tub. 4"</v>
          </cell>
          <cell r="C550" t="str">
            <v>Ud</v>
          </cell>
          <cell r="D550">
            <v>2.19</v>
          </cell>
          <cell r="E550">
            <v>1</v>
          </cell>
          <cell r="F550">
            <v>0</v>
          </cell>
          <cell r="G550">
            <v>1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1121.2444678609058</v>
          </cell>
        </row>
        <row r="551">
          <cell r="A551" t="str">
            <v>Plomeros</v>
          </cell>
          <cell r="B551" t="str">
            <v>M. O.1044-4 [4] Empalme tub. 6"</v>
          </cell>
          <cell r="C551" t="str">
            <v>Ud</v>
          </cell>
          <cell r="D551">
            <v>1.83</v>
          </cell>
          <cell r="E551">
            <v>1</v>
          </cell>
          <cell r="F551">
            <v>0</v>
          </cell>
          <cell r="G551">
            <v>1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1341.8171500630513</v>
          </cell>
        </row>
        <row r="552">
          <cell r="A552" t="str">
            <v>Plomeros</v>
          </cell>
          <cell r="B552" t="str">
            <v xml:space="preserve">M.O. PLOMERÍA (INST. CAJA DE VÁLVULA)  </v>
          </cell>
          <cell r="N552" t="str">
            <v>P. A.</v>
          </cell>
        </row>
        <row r="553">
          <cell r="A553" t="str">
            <v>Plomeros</v>
          </cell>
          <cell r="B553" t="str">
            <v>M. O.1045-1 [1] Inst. caja válvula sencillas</v>
          </cell>
          <cell r="C553" t="str">
            <v>Ud</v>
          </cell>
          <cell r="D553">
            <v>19.57</v>
          </cell>
          <cell r="E553">
            <v>1</v>
          </cell>
          <cell r="F553">
            <v>0</v>
          </cell>
          <cell r="G553">
            <v>1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125.47395935694347</v>
          </cell>
        </row>
        <row r="554">
          <cell r="A554" t="str">
            <v>Plomeros</v>
          </cell>
          <cell r="B554" t="str">
            <v>M. O.1045-2 [2] Inst. caja válvula telescópica</v>
          </cell>
          <cell r="C554" t="str">
            <v>Ud</v>
          </cell>
          <cell r="D554">
            <v>16.46</v>
          </cell>
          <cell r="E554">
            <v>1</v>
          </cell>
          <cell r="F554">
            <v>0</v>
          </cell>
          <cell r="G554">
            <v>1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149.18137209084955</v>
          </cell>
        </row>
        <row r="555">
          <cell r="A555" t="str">
            <v>Plomeros</v>
          </cell>
          <cell r="B555" t="str">
            <v xml:space="preserve">M.O. PLOMERÍA (INST. HIDRANTE)  </v>
          </cell>
          <cell r="N555" t="str">
            <v>P. A.</v>
          </cell>
        </row>
        <row r="556">
          <cell r="A556" t="str">
            <v>Plomeros</v>
          </cell>
          <cell r="B556" t="str">
            <v>M. O.1046-1 [1] Instalación hidrante</v>
          </cell>
          <cell r="C556" t="str">
            <v>Ud</v>
          </cell>
          <cell r="D556">
            <v>0.64</v>
          </cell>
          <cell r="E556">
            <v>1</v>
          </cell>
          <cell r="F556">
            <v>0</v>
          </cell>
          <cell r="G556">
            <v>1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3836.7584134615367</v>
          </cell>
        </row>
        <row r="557">
          <cell r="A557" t="str">
            <v>Plomeros</v>
          </cell>
          <cell r="B557" t="str">
            <v xml:space="preserve">M.O. PLOMERÍA (INST. LLAVE PASO Y CHORRO)  </v>
          </cell>
          <cell r="N557" t="str">
            <v>P. A.</v>
          </cell>
        </row>
        <row r="558">
          <cell r="A558" t="str">
            <v>Plomeros</v>
          </cell>
          <cell r="B558" t="str">
            <v>M. O.1047-1 [1] Inst. llave chorro ½" ó ¾", línea máx. 3.00 m.</v>
          </cell>
          <cell r="C558" t="str">
            <v>Ud</v>
          </cell>
          <cell r="D558">
            <v>2.4300000000000002</v>
          </cell>
          <cell r="E558">
            <v>1</v>
          </cell>
          <cell r="F558">
            <v>0</v>
          </cell>
          <cell r="G558">
            <v>1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1010.5042735042731</v>
          </cell>
        </row>
        <row r="559">
          <cell r="A559" t="str">
            <v>Plomeros</v>
          </cell>
          <cell r="B559" t="str">
            <v>M. O.1047-2 [2] Inst. llave compuerta ½", cobre</v>
          </cell>
          <cell r="C559" t="str">
            <v>Ud</v>
          </cell>
          <cell r="D559">
            <v>1.83</v>
          </cell>
          <cell r="E559">
            <v>1</v>
          </cell>
          <cell r="F559">
            <v>0</v>
          </cell>
          <cell r="G559">
            <v>1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1341.8171500630513</v>
          </cell>
        </row>
        <row r="560">
          <cell r="A560" t="str">
            <v>Plomeros</v>
          </cell>
          <cell r="B560" t="str">
            <v>M. O.1047-3 [3] Inst. llave compuerta ¾", cobre</v>
          </cell>
          <cell r="C560" t="str">
            <v>Ud</v>
          </cell>
          <cell r="D560">
            <v>1.56</v>
          </cell>
          <cell r="E560">
            <v>1</v>
          </cell>
          <cell r="F560">
            <v>0</v>
          </cell>
          <cell r="G560">
            <v>1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1574.0547337278101</v>
          </cell>
        </row>
        <row r="561">
          <cell r="A561" t="str">
            <v>Plomeros</v>
          </cell>
          <cell r="B561" t="str">
            <v>M. O.1047-4 [4] Inst. llave compuerta 1" ó 1 ¼", cobre</v>
          </cell>
          <cell r="C561" t="str">
            <v>Ud</v>
          </cell>
          <cell r="D561">
            <v>1.46</v>
          </cell>
          <cell r="E561">
            <v>1</v>
          </cell>
          <cell r="F561">
            <v>0</v>
          </cell>
          <cell r="G561">
            <v>1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1681.8667017913588</v>
          </cell>
        </row>
        <row r="562">
          <cell r="A562" t="str">
            <v>Plomeros</v>
          </cell>
          <cell r="B562" t="str">
            <v>M. O.1047-5 [5] Inst. llave compuerta 1 ½", cobre</v>
          </cell>
          <cell r="C562" t="str">
            <v>Ud</v>
          </cell>
          <cell r="D562">
            <v>1.37</v>
          </cell>
          <cell r="E562">
            <v>1</v>
          </cell>
          <cell r="F562">
            <v>0</v>
          </cell>
          <cell r="G562">
            <v>1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1792.3542953396959</v>
          </cell>
        </row>
        <row r="563">
          <cell r="A563" t="str">
            <v>Plomeros</v>
          </cell>
          <cell r="B563" t="str">
            <v>M. O.1047-6 [6] Inst. llave compuerta 2" en adelante, cobre</v>
          </cell>
          <cell r="C563" t="str">
            <v>Ud</v>
          </cell>
          <cell r="D563" t="str">
            <v>P. A.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str">
            <v>P. A.</v>
          </cell>
        </row>
        <row r="564">
          <cell r="A564" t="str">
            <v>Plomeros</v>
          </cell>
          <cell r="B564" t="str">
            <v>M. O.1047-7 [7] Inst. llave compuerta ½", h.g. o pvc</v>
          </cell>
          <cell r="C564" t="str">
            <v>Ud</v>
          </cell>
          <cell r="D564">
            <v>5.49</v>
          </cell>
          <cell r="E564">
            <v>1</v>
          </cell>
          <cell r="F564">
            <v>0</v>
          </cell>
          <cell r="G564">
            <v>1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447.27238335435038</v>
          </cell>
        </row>
        <row r="565">
          <cell r="A565" t="str">
            <v>Plomeros</v>
          </cell>
          <cell r="B565" t="str">
            <v>M. O.1047-8 [8] Inst. llave compuerta ¾", h.g. o pvc</v>
          </cell>
          <cell r="C565" t="str">
            <v>Ud</v>
          </cell>
          <cell r="D565">
            <v>3.65</v>
          </cell>
          <cell r="E565">
            <v>1</v>
          </cell>
          <cell r="F565">
            <v>0</v>
          </cell>
          <cell r="G565">
            <v>1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672.74668071654355</v>
          </cell>
        </row>
        <row r="566">
          <cell r="A566" t="str">
            <v>Plomeros</v>
          </cell>
          <cell r="B566" t="str">
            <v>M. O.1047-9 [9] Inst. llave compuerta 1" ó 1 ¼", h.g. o pvc</v>
          </cell>
          <cell r="C566" t="str">
            <v>Ud</v>
          </cell>
          <cell r="D566">
            <v>1.99</v>
          </cell>
          <cell r="E566">
            <v>1</v>
          </cell>
          <cell r="F566">
            <v>0</v>
          </cell>
          <cell r="G566">
            <v>1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1233.9323540780822</v>
          </cell>
        </row>
        <row r="567">
          <cell r="A567" t="str">
            <v>Plomeros</v>
          </cell>
          <cell r="B567" t="str">
            <v xml:space="preserve">M.O. PLOMERÍA (INST. MANGA O NIPLE)  </v>
          </cell>
          <cell r="N567" t="str">
            <v>P. A.</v>
          </cell>
        </row>
        <row r="568">
          <cell r="A568" t="str">
            <v>Plomeros</v>
          </cell>
          <cell r="B568" t="str">
            <v>M. O.1048-1 [1] Inst. manga o niple 2" de diámetro de tub.</v>
          </cell>
          <cell r="C568" t="str">
            <v>Ud</v>
          </cell>
          <cell r="D568">
            <v>19.57</v>
          </cell>
          <cell r="E568">
            <v>1</v>
          </cell>
          <cell r="F568">
            <v>0</v>
          </cell>
          <cell r="G568">
            <v>1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125.47395935694347</v>
          </cell>
        </row>
        <row r="569">
          <cell r="A569" t="str">
            <v>Plomeros</v>
          </cell>
          <cell r="B569" t="str">
            <v>M. O.1048-2 [2] Inst. manga o niple 3" de diámetro de tub.</v>
          </cell>
          <cell r="C569" t="str">
            <v>Ud</v>
          </cell>
          <cell r="D569">
            <v>16.46</v>
          </cell>
          <cell r="E569">
            <v>1</v>
          </cell>
          <cell r="F569">
            <v>0</v>
          </cell>
          <cell r="G569">
            <v>1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149.18137209084955</v>
          </cell>
        </row>
        <row r="570">
          <cell r="A570" t="str">
            <v>Plomeros</v>
          </cell>
          <cell r="B570" t="str">
            <v>M. O.1048-3 [3] Inst. manga o niple 4" de diámetro de tub.</v>
          </cell>
          <cell r="C570" t="str">
            <v>Ud</v>
          </cell>
          <cell r="D570">
            <v>10</v>
          </cell>
          <cell r="E570">
            <v>1</v>
          </cell>
          <cell r="F570">
            <v>0</v>
          </cell>
          <cell r="G570">
            <v>1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245.55253846153838</v>
          </cell>
        </row>
        <row r="571">
          <cell r="A571" t="str">
            <v>Plomeros</v>
          </cell>
          <cell r="B571" t="str">
            <v>M. O.1048-4 [4] Inst. manga o niple 6" de diámetro de tub.</v>
          </cell>
          <cell r="C571" t="str">
            <v>Ud</v>
          </cell>
          <cell r="D571">
            <v>4.96</v>
          </cell>
          <cell r="E571">
            <v>1</v>
          </cell>
          <cell r="F571">
            <v>0</v>
          </cell>
          <cell r="G571">
            <v>1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495.0656017369725</v>
          </cell>
        </row>
        <row r="572">
          <cell r="A572" t="str">
            <v>Plomeros</v>
          </cell>
          <cell r="B572" t="str">
            <v>M. O.1048-5 [5] Inst. manga o niple 8" de diámetro de tub.</v>
          </cell>
          <cell r="C572" t="str">
            <v>Ud</v>
          </cell>
          <cell r="D572">
            <v>3.91</v>
          </cell>
          <cell r="E572">
            <v>1</v>
          </cell>
          <cell r="F572">
            <v>0</v>
          </cell>
          <cell r="G572">
            <v>1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628.01160731851246</v>
          </cell>
        </row>
        <row r="573">
          <cell r="A573" t="str">
            <v>Plomeros</v>
          </cell>
          <cell r="B573" t="str">
            <v xml:space="preserve">M.O. PLOMERÍA (INST. MEDIDOR DE AGUA)  </v>
          </cell>
          <cell r="N573" t="str">
            <v>P. A.</v>
          </cell>
        </row>
        <row r="574">
          <cell r="A574" t="str">
            <v>Plomeros</v>
          </cell>
          <cell r="B574" t="str">
            <v>M. O.1049-1 [1] Inst. medidor en tub. ¾"</v>
          </cell>
          <cell r="C574" t="str">
            <v>Ud</v>
          </cell>
          <cell r="D574">
            <v>5.77</v>
          </cell>
          <cell r="E574">
            <v>1</v>
          </cell>
          <cell r="F574">
            <v>0</v>
          </cell>
          <cell r="G574">
            <v>1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425.5676576456471</v>
          </cell>
        </row>
        <row r="575">
          <cell r="A575" t="str">
            <v>Plomeros</v>
          </cell>
          <cell r="B575" t="str">
            <v>M. O.1049-2 [2] Inst. medidor en tub. 1"</v>
          </cell>
          <cell r="C575" t="str">
            <v>Ud</v>
          </cell>
          <cell r="D575">
            <v>4.96</v>
          </cell>
          <cell r="E575">
            <v>1</v>
          </cell>
          <cell r="F575">
            <v>0</v>
          </cell>
          <cell r="G575">
            <v>1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495.0656017369725</v>
          </cell>
        </row>
        <row r="576">
          <cell r="A576" t="str">
            <v>Plomeros</v>
          </cell>
          <cell r="B576" t="str">
            <v>M. O.1049-3 [3] Inst. medidor en tub. 1 ½"</v>
          </cell>
          <cell r="C576" t="str">
            <v>Ud</v>
          </cell>
          <cell r="D576">
            <v>4.5599999999999996</v>
          </cell>
          <cell r="E576">
            <v>1</v>
          </cell>
          <cell r="F576">
            <v>0</v>
          </cell>
          <cell r="G576">
            <v>1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538.49240890688247</v>
          </cell>
        </row>
        <row r="577">
          <cell r="A577" t="str">
            <v>Plomeros</v>
          </cell>
          <cell r="B577" t="str">
            <v>M. O.1049-4 [4] Inst. medidor en tub. 2"</v>
          </cell>
          <cell r="C577" t="str">
            <v>Ud</v>
          </cell>
          <cell r="D577">
            <v>4.07</v>
          </cell>
          <cell r="E577">
            <v>1</v>
          </cell>
          <cell r="F577">
            <v>0</v>
          </cell>
          <cell r="G577">
            <v>1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603.32319032319003</v>
          </cell>
        </row>
        <row r="578">
          <cell r="A578" t="str">
            <v>Plomeros</v>
          </cell>
          <cell r="B578" t="str">
            <v>M. O.1049-5 [5] Inst. medidor en tub. 3"</v>
          </cell>
          <cell r="C578" t="str">
            <v>Ud</v>
          </cell>
          <cell r="D578">
            <v>3.13</v>
          </cell>
          <cell r="E578">
            <v>1</v>
          </cell>
          <cell r="F578">
            <v>0</v>
          </cell>
          <cell r="G578">
            <v>1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784.51290243302992</v>
          </cell>
        </row>
        <row r="579">
          <cell r="A579" t="str">
            <v>Plomeros</v>
          </cell>
          <cell r="B579" t="str">
            <v>M. O.1049-6 [6] Inst. medidor en tub. 4"</v>
          </cell>
          <cell r="C579" t="str">
            <v>Ud</v>
          </cell>
          <cell r="D579">
            <v>1.99</v>
          </cell>
          <cell r="E579">
            <v>1</v>
          </cell>
          <cell r="F579">
            <v>0</v>
          </cell>
          <cell r="G579">
            <v>1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1233.9323540780822</v>
          </cell>
        </row>
        <row r="580">
          <cell r="A580" t="str">
            <v>Plomeros</v>
          </cell>
          <cell r="B580" t="str">
            <v xml:space="preserve">M.O. PLOMERÍA (INST. NEVERAS, BEBEDERO Y FILTRO)  </v>
          </cell>
          <cell r="N580" t="str">
            <v>P. A.</v>
          </cell>
        </row>
        <row r="581">
          <cell r="A581" t="str">
            <v>Plomeros</v>
          </cell>
          <cell r="B581" t="str">
            <v>M. O.1050-1 [1] Inst. bebedero animales</v>
          </cell>
          <cell r="C581" t="str">
            <v>Ud</v>
          </cell>
          <cell r="D581">
            <v>5</v>
          </cell>
          <cell r="E581">
            <v>1</v>
          </cell>
          <cell r="F581">
            <v>0</v>
          </cell>
          <cell r="G581">
            <v>1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491.10507692307675</v>
          </cell>
        </row>
        <row r="582">
          <cell r="A582" t="str">
            <v>Plomeros</v>
          </cell>
          <cell r="B582" t="str">
            <v>M. O.1050-2 [2] Inst. filtro doméstico</v>
          </cell>
          <cell r="C582" t="str">
            <v>Ud</v>
          </cell>
          <cell r="D582">
            <v>3.75</v>
          </cell>
          <cell r="E582">
            <v>1</v>
          </cell>
          <cell r="F582">
            <v>0</v>
          </cell>
          <cell r="G582">
            <v>1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654.80676923076896</v>
          </cell>
        </row>
        <row r="583">
          <cell r="A583" t="str">
            <v>Plomeros</v>
          </cell>
          <cell r="B583" t="str">
            <v>M. O.1050-3 [3] Inst. Nevera de pie, de tomar agua</v>
          </cell>
          <cell r="C583" t="str">
            <v>Ud</v>
          </cell>
          <cell r="D583">
            <v>3.5</v>
          </cell>
          <cell r="E583">
            <v>1</v>
          </cell>
          <cell r="F583">
            <v>0</v>
          </cell>
          <cell r="G583">
            <v>1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701.57868131868111</v>
          </cell>
        </row>
        <row r="584">
          <cell r="A584" t="str">
            <v>Plomeros</v>
          </cell>
          <cell r="B584" t="str">
            <v xml:space="preserve">M.O. PLOMERÍA (INST. PIEZA ESP., CAMPANA, POR DIAM., C/BOCA)  </v>
          </cell>
          <cell r="N584" t="str">
            <v>P. A.</v>
          </cell>
        </row>
        <row r="585">
          <cell r="A585" t="str">
            <v>Plomeros</v>
          </cell>
          <cell r="B585" t="str">
            <v>M. O.1051-1 [1] Inst. campana 3"</v>
          </cell>
          <cell r="C585" t="str">
            <v>Ud</v>
          </cell>
          <cell r="D585">
            <v>24.55</v>
          </cell>
          <cell r="E585">
            <v>1</v>
          </cell>
          <cell r="F585">
            <v>0</v>
          </cell>
          <cell r="G585">
            <v>1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100.02140059533131</v>
          </cell>
        </row>
        <row r="586">
          <cell r="A586" t="str">
            <v>Plomeros</v>
          </cell>
          <cell r="B586" t="str">
            <v>M. O.1051-2 [2] Inst. campana 4"</v>
          </cell>
          <cell r="C586" t="str">
            <v>Ud</v>
          </cell>
          <cell r="D586">
            <v>21.77</v>
          </cell>
          <cell r="E586">
            <v>1</v>
          </cell>
          <cell r="F586">
            <v>0</v>
          </cell>
          <cell r="G586">
            <v>1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112.79400021200661</v>
          </cell>
        </row>
        <row r="587">
          <cell r="A587" t="str">
            <v>Plomeros</v>
          </cell>
          <cell r="B587" t="str">
            <v>M. O.1051-3 [3] Inst. campana 6"</v>
          </cell>
          <cell r="C587" t="str">
            <v>Ud</v>
          </cell>
          <cell r="D587">
            <v>19.57</v>
          </cell>
          <cell r="E587">
            <v>1</v>
          </cell>
          <cell r="F587">
            <v>0</v>
          </cell>
          <cell r="G587">
            <v>1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125.47395935694347</v>
          </cell>
        </row>
        <row r="588">
          <cell r="A588" t="str">
            <v>Plomeros</v>
          </cell>
          <cell r="B588" t="str">
            <v>M. O.1051-4 [4] Inst. campana 8"</v>
          </cell>
          <cell r="C588" t="str">
            <v>Ud</v>
          </cell>
          <cell r="D588">
            <v>15.7</v>
          </cell>
          <cell r="E588">
            <v>1</v>
          </cell>
          <cell r="F588">
            <v>0</v>
          </cell>
          <cell r="G588">
            <v>1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156.40289073983337</v>
          </cell>
        </row>
        <row r="589">
          <cell r="A589" t="str">
            <v>Plomeros</v>
          </cell>
          <cell r="B589" t="str">
            <v>M. O.1051-5 [5] Inst. campana 10"</v>
          </cell>
          <cell r="C589" t="str">
            <v>Ud</v>
          </cell>
          <cell r="D589">
            <v>10</v>
          </cell>
          <cell r="E589">
            <v>1</v>
          </cell>
          <cell r="F589">
            <v>0</v>
          </cell>
          <cell r="G589">
            <v>1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245.55253846153838</v>
          </cell>
        </row>
        <row r="590">
          <cell r="A590" t="str">
            <v>Plomeros</v>
          </cell>
          <cell r="B590" t="str">
            <v>M. O.1051-6 [6] Inst. campana 12"</v>
          </cell>
          <cell r="C590" t="str">
            <v>Ud</v>
          </cell>
          <cell r="D590">
            <v>8.33</v>
          </cell>
          <cell r="E590">
            <v>1</v>
          </cell>
          <cell r="F590">
            <v>0</v>
          </cell>
          <cell r="G590">
            <v>1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294.78095853726097</v>
          </cell>
        </row>
        <row r="591">
          <cell r="A591" t="str">
            <v>Plomeros</v>
          </cell>
          <cell r="B591" t="str">
            <v>M. O.1051-7 [7] Inst. campana 16"</v>
          </cell>
          <cell r="C591" t="str">
            <v>Ud</v>
          </cell>
          <cell r="D591">
            <v>6.43</v>
          </cell>
          <cell r="E591">
            <v>1</v>
          </cell>
          <cell r="F591">
            <v>0</v>
          </cell>
          <cell r="G591">
            <v>1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381.88575188419657</v>
          </cell>
        </row>
        <row r="592">
          <cell r="A592" t="str">
            <v>Plomeros</v>
          </cell>
          <cell r="B592" t="str">
            <v>M. O.1051-8 [8] Inst. campana 20"</v>
          </cell>
          <cell r="C592" t="str">
            <v>Ud</v>
          </cell>
          <cell r="D592">
            <v>5.77</v>
          </cell>
          <cell r="E592">
            <v>1</v>
          </cell>
          <cell r="F592">
            <v>0</v>
          </cell>
          <cell r="G592">
            <v>1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425.5676576456471</v>
          </cell>
        </row>
        <row r="593">
          <cell r="A593" t="str">
            <v>Plomeros</v>
          </cell>
          <cell r="B593" t="str">
            <v xml:space="preserve">M.O. PLOMERÍA (INST. PIEZA ESP., GIBAULT, POR DIAM., C/BOCA)  </v>
          </cell>
          <cell r="N593" t="str">
            <v>P. A.</v>
          </cell>
        </row>
        <row r="594">
          <cell r="A594" t="str">
            <v>Plomeros</v>
          </cell>
          <cell r="B594" t="str">
            <v>M. O.1052-1 [1] Inst. Gibault 2"</v>
          </cell>
          <cell r="C594" t="str">
            <v>Ud</v>
          </cell>
          <cell r="D594">
            <v>32.14</v>
          </cell>
          <cell r="E594">
            <v>1</v>
          </cell>
          <cell r="F594">
            <v>0</v>
          </cell>
          <cell r="G594">
            <v>1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76.400914269302547</v>
          </cell>
        </row>
        <row r="595">
          <cell r="A595" t="str">
            <v>Plomeros</v>
          </cell>
          <cell r="B595" t="str">
            <v>M. O.1052-2 [2] Inst. Gibault 3"</v>
          </cell>
          <cell r="C595" t="str">
            <v>Ud</v>
          </cell>
          <cell r="D595">
            <v>28.72</v>
          </cell>
          <cell r="E595">
            <v>1</v>
          </cell>
          <cell r="F595">
            <v>0</v>
          </cell>
          <cell r="G595">
            <v>1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85.4987947289479</v>
          </cell>
        </row>
        <row r="596">
          <cell r="A596" t="str">
            <v>Plomeros</v>
          </cell>
          <cell r="B596" t="str">
            <v>M. O.1052-3 [3] Inst. Gibault 4"</v>
          </cell>
          <cell r="C596" t="str">
            <v>Ud</v>
          </cell>
          <cell r="D596">
            <v>28.72</v>
          </cell>
          <cell r="E596">
            <v>1</v>
          </cell>
          <cell r="F596">
            <v>0</v>
          </cell>
          <cell r="G596">
            <v>1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85.4987947289479</v>
          </cell>
        </row>
        <row r="597">
          <cell r="A597" t="str">
            <v>Plomeros</v>
          </cell>
          <cell r="B597" t="str">
            <v>M. O.1052-4 [4] Inst. Gibault 6"</v>
          </cell>
          <cell r="C597" t="str">
            <v>Ud</v>
          </cell>
          <cell r="D597">
            <v>24.55</v>
          </cell>
          <cell r="E597">
            <v>1</v>
          </cell>
          <cell r="F597">
            <v>0</v>
          </cell>
          <cell r="G597">
            <v>1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100.02140059533131</v>
          </cell>
        </row>
        <row r="598">
          <cell r="A598" t="str">
            <v>Plomeros</v>
          </cell>
          <cell r="B598" t="str">
            <v>M. O.1052-5 [5] Inst. Gibault 8"</v>
          </cell>
          <cell r="C598" t="str">
            <v>Ud</v>
          </cell>
          <cell r="D598">
            <v>13.64</v>
          </cell>
          <cell r="E598">
            <v>1</v>
          </cell>
          <cell r="F598">
            <v>0</v>
          </cell>
          <cell r="G598">
            <v>1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180.02385517708092</v>
          </cell>
        </row>
        <row r="599">
          <cell r="A599" t="str">
            <v>Plomeros</v>
          </cell>
          <cell r="B599" t="str">
            <v>M. O.1052-6 [6] Inst. Gibault 10"</v>
          </cell>
          <cell r="C599" t="str">
            <v>Ud</v>
          </cell>
          <cell r="D599">
            <v>12.16</v>
          </cell>
          <cell r="E599">
            <v>1</v>
          </cell>
          <cell r="F599">
            <v>0</v>
          </cell>
          <cell r="G599">
            <v>1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201.9346533400809</v>
          </cell>
        </row>
        <row r="600">
          <cell r="A600" t="str">
            <v>Plomeros</v>
          </cell>
          <cell r="B600" t="str">
            <v>M. O.1052-7 [7] Inst. Gibault 12"</v>
          </cell>
          <cell r="C600" t="str">
            <v>Ud</v>
          </cell>
          <cell r="D600">
            <v>10</v>
          </cell>
          <cell r="E600">
            <v>1</v>
          </cell>
          <cell r="F600">
            <v>0</v>
          </cell>
          <cell r="G600">
            <v>1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245.55253846153838</v>
          </cell>
        </row>
        <row r="601">
          <cell r="A601" t="str">
            <v>Plomeros</v>
          </cell>
          <cell r="B601" t="str">
            <v>M. O.1052-8 [8] Inst. Gibault 16"</v>
          </cell>
          <cell r="C601" t="str">
            <v>Ud</v>
          </cell>
          <cell r="D601">
            <v>8.33</v>
          </cell>
          <cell r="E601">
            <v>1</v>
          </cell>
          <cell r="F601">
            <v>0</v>
          </cell>
          <cell r="G601">
            <v>1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294.78095853726097</v>
          </cell>
        </row>
        <row r="602">
          <cell r="A602" t="str">
            <v>Plomeros</v>
          </cell>
          <cell r="B602" t="str">
            <v>M. O.1052-9 [9] Inst. Gibault 20"</v>
          </cell>
          <cell r="C602" t="str">
            <v>Ud</v>
          </cell>
          <cell r="D602">
            <v>6.43</v>
          </cell>
          <cell r="E602">
            <v>1</v>
          </cell>
          <cell r="F602">
            <v>0</v>
          </cell>
          <cell r="G602">
            <v>1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381.88575188419657</v>
          </cell>
        </row>
        <row r="603">
          <cell r="A603" t="str">
            <v>Plomeros</v>
          </cell>
          <cell r="B603" t="str">
            <v xml:space="preserve">M.O. PLOMERÍA (INST. PIEZA ESP., PVC, POR DIAM., C/BOCA)  </v>
          </cell>
          <cell r="N603" t="str">
            <v>P. A.</v>
          </cell>
        </row>
        <row r="604">
          <cell r="A604" t="str">
            <v>Plomeros</v>
          </cell>
          <cell r="B604" t="str">
            <v>M. O.1053-1 [1] Inst. pieza especial pvc 1"</v>
          </cell>
          <cell r="C604" t="str">
            <v>Ud</v>
          </cell>
          <cell r="D604">
            <v>150</v>
          </cell>
          <cell r="E604">
            <v>1</v>
          </cell>
          <cell r="F604">
            <v>0</v>
          </cell>
          <cell r="G604">
            <v>1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16.370169230769225</v>
          </cell>
        </row>
        <row r="605">
          <cell r="A605" t="str">
            <v>Plomeros</v>
          </cell>
          <cell r="B605" t="str">
            <v>M. O.1053-2 [2] Inst. pieza especial pvc 1 ¼"</v>
          </cell>
          <cell r="C605" t="str">
            <v>Ud</v>
          </cell>
          <cell r="D605">
            <v>103.85</v>
          </cell>
          <cell r="E605">
            <v>1</v>
          </cell>
          <cell r="F605">
            <v>0</v>
          </cell>
          <cell r="G605">
            <v>1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23.644924262064361</v>
          </cell>
        </row>
        <row r="606">
          <cell r="A606" t="str">
            <v>Plomeros</v>
          </cell>
          <cell r="B606" t="str">
            <v>M. O.1053-3 [3] Inst. pieza especial pvc 1 ½"</v>
          </cell>
          <cell r="C606" t="str">
            <v>Ud</v>
          </cell>
          <cell r="D606">
            <v>103.85</v>
          </cell>
          <cell r="E606">
            <v>1</v>
          </cell>
          <cell r="F606">
            <v>0</v>
          </cell>
          <cell r="G606">
            <v>1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23.644924262064361</v>
          </cell>
        </row>
        <row r="607">
          <cell r="A607" t="str">
            <v>Plomeros</v>
          </cell>
          <cell r="B607" t="str">
            <v>M. O.1053-4 [4] Inst. pieza especial pvc 2"</v>
          </cell>
          <cell r="C607" t="str">
            <v>Ud</v>
          </cell>
          <cell r="D607">
            <v>103.85</v>
          </cell>
          <cell r="E607">
            <v>1</v>
          </cell>
          <cell r="F607">
            <v>0</v>
          </cell>
          <cell r="G607">
            <v>1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23.644924262064361</v>
          </cell>
        </row>
        <row r="608">
          <cell r="A608" t="str">
            <v>Plomeros</v>
          </cell>
          <cell r="B608" t="str">
            <v>M. O.1053-5 [5] Inst. pieza especial pvc 3"</v>
          </cell>
          <cell r="C608" t="str">
            <v>Ud</v>
          </cell>
          <cell r="D608">
            <v>84.38</v>
          </cell>
          <cell r="E608">
            <v>1</v>
          </cell>
          <cell r="F608">
            <v>0</v>
          </cell>
          <cell r="G608">
            <v>1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29.100798585155058</v>
          </cell>
        </row>
        <row r="609">
          <cell r="A609" t="str">
            <v>Plomeros</v>
          </cell>
          <cell r="B609" t="str">
            <v>M. O.1053-6 [6] Inst. pieza especial pvc 4"</v>
          </cell>
          <cell r="C609" t="str">
            <v>Ud</v>
          </cell>
          <cell r="D609">
            <v>67.5</v>
          </cell>
          <cell r="E609">
            <v>1</v>
          </cell>
          <cell r="F609">
            <v>0</v>
          </cell>
          <cell r="G609">
            <v>1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36.378153846153836</v>
          </cell>
        </row>
        <row r="610">
          <cell r="A610" t="str">
            <v>Plomeros</v>
          </cell>
          <cell r="B610" t="str">
            <v>M. O.1053-7 [7] Inst. pieza especial pvc 6"</v>
          </cell>
          <cell r="C610" t="str">
            <v>Ud</v>
          </cell>
          <cell r="D610">
            <v>56.25</v>
          </cell>
          <cell r="E610">
            <v>1</v>
          </cell>
          <cell r="F610">
            <v>0</v>
          </cell>
          <cell r="G610">
            <v>1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43.653784615384602</v>
          </cell>
        </row>
        <row r="611">
          <cell r="A611" t="str">
            <v>Plomeros</v>
          </cell>
          <cell r="B611" t="str">
            <v>M. O.1053-8 [8] Inst. pieza especial pvc 8"</v>
          </cell>
          <cell r="C611" t="str">
            <v>Ud</v>
          </cell>
          <cell r="D611">
            <v>40.909999999999997</v>
          </cell>
          <cell r="E611">
            <v>1</v>
          </cell>
          <cell r="F611">
            <v>0</v>
          </cell>
          <cell r="G611">
            <v>1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60.022620010153602</v>
          </cell>
        </row>
        <row r="612">
          <cell r="A612" t="str">
            <v>Plomeros</v>
          </cell>
          <cell r="B612" t="str">
            <v>M. O.1053-9 [9] Inst. pieza especial pvc 10"</v>
          </cell>
          <cell r="C612" t="str">
            <v>Ud</v>
          </cell>
          <cell r="D612">
            <v>32.14</v>
          </cell>
          <cell r="E612">
            <v>1</v>
          </cell>
          <cell r="F612">
            <v>0</v>
          </cell>
          <cell r="G612">
            <v>1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76.400914269302547</v>
          </cell>
        </row>
        <row r="613">
          <cell r="A613" t="str">
            <v>Plomeros</v>
          </cell>
          <cell r="B613" t="str">
            <v>M. O.1053-10 [10] Inst. pieza especial pvc 12"</v>
          </cell>
          <cell r="C613" t="str">
            <v>Ud</v>
          </cell>
          <cell r="D613">
            <v>28.72</v>
          </cell>
          <cell r="E613">
            <v>1</v>
          </cell>
          <cell r="F613">
            <v>0</v>
          </cell>
          <cell r="G613">
            <v>1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85.4987947289479</v>
          </cell>
        </row>
        <row r="614">
          <cell r="A614" t="str">
            <v>Plomeros</v>
          </cell>
          <cell r="B614" t="str">
            <v>M. O.1053-11 [11] Inst. pieza especial pvc 16"</v>
          </cell>
          <cell r="C614" t="str">
            <v>Ud</v>
          </cell>
          <cell r="D614">
            <v>24.55</v>
          </cell>
          <cell r="E614">
            <v>1</v>
          </cell>
          <cell r="F614">
            <v>0</v>
          </cell>
          <cell r="G614">
            <v>1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100.02140059533131</v>
          </cell>
        </row>
        <row r="615">
          <cell r="A615" t="str">
            <v>Plomeros</v>
          </cell>
          <cell r="B615" t="str">
            <v>M. O.1053-12 [12] Inst. pieza especial pvc 20"</v>
          </cell>
          <cell r="C615" t="str">
            <v>Ud</v>
          </cell>
          <cell r="D615">
            <v>19.57</v>
          </cell>
          <cell r="E615">
            <v>1</v>
          </cell>
          <cell r="F615">
            <v>0</v>
          </cell>
          <cell r="G615">
            <v>1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125.47395935694347</v>
          </cell>
        </row>
        <row r="616">
          <cell r="A616" t="str">
            <v>Plomeros</v>
          </cell>
          <cell r="B616" t="str">
            <v xml:space="preserve">M.O. PLOMERÍA (INST. PIEZA ESP., ROSCA, POR DIAM., C/BOCA  </v>
          </cell>
          <cell r="N616" t="str">
            <v>P. A.</v>
          </cell>
        </row>
        <row r="617">
          <cell r="A617" t="str">
            <v>Plomeros</v>
          </cell>
          <cell r="B617" t="str">
            <v>M. O.1054-1 [1] Inst. pieza especial con rosca 1"</v>
          </cell>
          <cell r="C617" t="str">
            <v>Ud</v>
          </cell>
          <cell r="D617">
            <v>67.5</v>
          </cell>
          <cell r="E617">
            <v>1</v>
          </cell>
          <cell r="F617">
            <v>0</v>
          </cell>
          <cell r="G617">
            <v>1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36.378153846153836</v>
          </cell>
        </row>
        <row r="618">
          <cell r="A618" t="str">
            <v>Plomeros</v>
          </cell>
          <cell r="B618" t="str">
            <v>M. O.1054-2 [2] Inst. pieza especial con rosca 1 ¼"</v>
          </cell>
          <cell r="C618" t="str">
            <v>Ud</v>
          </cell>
          <cell r="D618">
            <v>50</v>
          </cell>
          <cell r="E618">
            <v>1</v>
          </cell>
          <cell r="F618">
            <v>0</v>
          </cell>
          <cell r="G618">
            <v>1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49.110507692307671</v>
          </cell>
        </row>
        <row r="619">
          <cell r="A619" t="str">
            <v>Plomeros</v>
          </cell>
          <cell r="B619" t="str">
            <v>M. O.1054-3 [3] Inst. pieza especial con rosca 1 ½"</v>
          </cell>
          <cell r="C619" t="str">
            <v>Ud</v>
          </cell>
          <cell r="D619">
            <v>40.909999999999997</v>
          </cell>
          <cell r="E619">
            <v>1</v>
          </cell>
          <cell r="F619">
            <v>0</v>
          </cell>
          <cell r="G619">
            <v>1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60.022620010153602</v>
          </cell>
        </row>
        <row r="620">
          <cell r="A620" t="str">
            <v>Plomeros</v>
          </cell>
          <cell r="B620" t="str">
            <v>M. O.1054-4 [4] Inst. pieza especial con rosca 2"</v>
          </cell>
          <cell r="C620" t="str">
            <v>Ud</v>
          </cell>
          <cell r="D620">
            <v>32.14</v>
          </cell>
          <cell r="E620">
            <v>1</v>
          </cell>
          <cell r="F620">
            <v>0</v>
          </cell>
          <cell r="G620">
            <v>1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76.400914269302547</v>
          </cell>
        </row>
        <row r="621">
          <cell r="A621" t="str">
            <v>Plomeros</v>
          </cell>
          <cell r="B621" t="str">
            <v>M. O.1054-5 [5] Inst. pieza especial con rosca 3"</v>
          </cell>
          <cell r="C621" t="str">
            <v>Ud</v>
          </cell>
          <cell r="D621">
            <v>28.72</v>
          </cell>
          <cell r="E621">
            <v>1</v>
          </cell>
          <cell r="F621">
            <v>0</v>
          </cell>
          <cell r="G621">
            <v>1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85.4987947289479</v>
          </cell>
        </row>
        <row r="622">
          <cell r="A622" t="str">
            <v>Plomeros</v>
          </cell>
          <cell r="B622" t="str">
            <v>M. O.1054-6 [6] Inst. pieza especial con rosca 4"</v>
          </cell>
          <cell r="C622" t="str">
            <v>Ud</v>
          </cell>
          <cell r="D622">
            <v>24.55</v>
          </cell>
          <cell r="E622">
            <v>1</v>
          </cell>
          <cell r="F622">
            <v>0</v>
          </cell>
          <cell r="G622">
            <v>1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100.02140059533131</v>
          </cell>
        </row>
        <row r="623">
          <cell r="A623" t="str">
            <v>Plomeros</v>
          </cell>
          <cell r="B623" t="str">
            <v>M. O.1054-7 [7] Inst. pieza especial con rosca 6"</v>
          </cell>
          <cell r="C623" t="str">
            <v>Ud</v>
          </cell>
          <cell r="D623">
            <v>16.46</v>
          </cell>
          <cell r="E623">
            <v>1</v>
          </cell>
          <cell r="F623">
            <v>0</v>
          </cell>
          <cell r="G623">
            <v>1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149.18137209084955</v>
          </cell>
        </row>
        <row r="624">
          <cell r="A624" t="str">
            <v>Plomeros</v>
          </cell>
          <cell r="B624" t="str">
            <v>M. O.1054-8 [8] Inst. pieza especial con rosca 8"</v>
          </cell>
          <cell r="C624" t="str">
            <v>Ud</v>
          </cell>
          <cell r="D624">
            <v>10</v>
          </cell>
          <cell r="E624">
            <v>1</v>
          </cell>
          <cell r="F624">
            <v>0</v>
          </cell>
          <cell r="G624">
            <v>1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245.55253846153838</v>
          </cell>
        </row>
        <row r="625">
          <cell r="A625" t="str">
            <v>Plomeros</v>
          </cell>
          <cell r="B625" t="str">
            <v>M. O.1054-9 [9] Inst. pieza especial con rosca 10"</v>
          </cell>
          <cell r="C625" t="str">
            <v>Ud</v>
          </cell>
          <cell r="D625">
            <v>8.33</v>
          </cell>
          <cell r="E625">
            <v>1</v>
          </cell>
          <cell r="F625">
            <v>0</v>
          </cell>
          <cell r="G625">
            <v>1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294.78095853726097</v>
          </cell>
        </row>
        <row r="626">
          <cell r="A626" t="str">
            <v>Plomeros</v>
          </cell>
          <cell r="B626" t="str">
            <v>M. O.1054-10 [10] Inst. pieza especial con rosca 12"</v>
          </cell>
          <cell r="C626" t="str">
            <v>Ud</v>
          </cell>
          <cell r="D626">
            <v>6.43</v>
          </cell>
          <cell r="E626">
            <v>1</v>
          </cell>
          <cell r="F626">
            <v>0</v>
          </cell>
          <cell r="G626">
            <v>1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381.88575188419657</v>
          </cell>
        </row>
        <row r="627">
          <cell r="A627" t="str">
            <v>Plomeros</v>
          </cell>
          <cell r="B627" t="str">
            <v xml:space="preserve">M.O. PLOMERÍA (INST. TINACO DE AGUA)  </v>
          </cell>
          <cell r="N627" t="str">
            <v>P. A.</v>
          </cell>
        </row>
        <row r="628">
          <cell r="A628" t="str">
            <v>Plomeros</v>
          </cell>
          <cell r="B628" t="str">
            <v>M. O.1055-1 [1] Inst. tinaco</v>
          </cell>
          <cell r="C628" t="str">
            <v>Ud</v>
          </cell>
          <cell r="D628">
            <v>0.6</v>
          </cell>
          <cell r="E628">
            <v>1</v>
          </cell>
          <cell r="F628">
            <v>0</v>
          </cell>
          <cell r="G628">
            <v>1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4092.5423076923062</v>
          </cell>
        </row>
        <row r="629">
          <cell r="A629" t="str">
            <v>Plomeros</v>
          </cell>
          <cell r="B629" t="str">
            <v xml:space="preserve">M.O. PLOMERÍA (INST. TRAMPA GRASA Y CÁMARA INSP.)  </v>
          </cell>
          <cell r="N629" t="str">
            <v>P. A.</v>
          </cell>
        </row>
        <row r="630">
          <cell r="A630" t="str">
            <v>Plomeros</v>
          </cell>
          <cell r="B630" t="str">
            <v>M. O.1056-1 [1] Inst. cámara insp., tub. 2"</v>
          </cell>
          <cell r="C630" t="str">
            <v>Ud</v>
          </cell>
          <cell r="D630">
            <v>1.99</v>
          </cell>
          <cell r="E630">
            <v>1</v>
          </cell>
          <cell r="F630">
            <v>0</v>
          </cell>
          <cell r="G630">
            <v>1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1233.9323540780822</v>
          </cell>
        </row>
        <row r="631">
          <cell r="A631" t="str">
            <v>Plomeros</v>
          </cell>
          <cell r="B631" t="str">
            <v>M. O.1056-2 [2] Inst. cámara insp., tub. 3" y 4"</v>
          </cell>
          <cell r="C631" t="str">
            <v>Ud</v>
          </cell>
          <cell r="D631">
            <v>1.99</v>
          </cell>
          <cell r="E631">
            <v>1</v>
          </cell>
          <cell r="F631">
            <v>0</v>
          </cell>
          <cell r="G631">
            <v>1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1233.9323540780822</v>
          </cell>
        </row>
        <row r="632">
          <cell r="A632" t="str">
            <v>Plomeros</v>
          </cell>
          <cell r="B632" t="str">
            <v>M. O.1056-3 [3] Inst. cámara insp. tub. 5" y 6"</v>
          </cell>
          <cell r="C632" t="str">
            <v>Ud</v>
          </cell>
          <cell r="D632">
            <v>1.5</v>
          </cell>
          <cell r="E632">
            <v>1</v>
          </cell>
          <cell r="F632">
            <v>0</v>
          </cell>
          <cell r="G632">
            <v>1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1637.0169230769225</v>
          </cell>
        </row>
        <row r="633">
          <cell r="A633" t="str">
            <v>Plomeros</v>
          </cell>
          <cell r="B633" t="str">
            <v>M. O.1056-4 [4] Inst. trampa de grasa 1 cámara</v>
          </cell>
          <cell r="C633" t="str">
            <v>Ud</v>
          </cell>
          <cell r="D633">
            <v>1.22</v>
          </cell>
          <cell r="E633">
            <v>1</v>
          </cell>
          <cell r="F633">
            <v>0</v>
          </cell>
          <cell r="G633">
            <v>1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2012.7257250945768</v>
          </cell>
        </row>
        <row r="634">
          <cell r="A634" t="str">
            <v>Plomeros</v>
          </cell>
          <cell r="B634" t="str">
            <v>M. O.1056-5 [5] Inst. trampa de grasa 2 cámaras</v>
          </cell>
          <cell r="C634" t="str">
            <v>Ud</v>
          </cell>
          <cell r="D634">
            <v>0.78</v>
          </cell>
          <cell r="E634">
            <v>1</v>
          </cell>
          <cell r="F634">
            <v>0</v>
          </cell>
          <cell r="G634">
            <v>1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3148.1094674556202</v>
          </cell>
        </row>
        <row r="635">
          <cell r="A635" t="str">
            <v>Plomeros</v>
          </cell>
          <cell r="B635" t="str">
            <v>M. O.1056-6 [6] Inst. tapa de Hormigón</v>
          </cell>
          <cell r="C635" t="str">
            <v>Ud</v>
          </cell>
          <cell r="D635">
            <v>10</v>
          </cell>
          <cell r="E635">
            <v>1</v>
          </cell>
          <cell r="F635">
            <v>0</v>
          </cell>
          <cell r="G635">
            <v>1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245.55253846153838</v>
          </cell>
        </row>
        <row r="636">
          <cell r="A636" t="str">
            <v>Plomeros</v>
          </cell>
          <cell r="B636" t="str">
            <v xml:space="preserve">M.O. PLOMERÍA (INSTALACIÓN LAVADORA)  </v>
          </cell>
          <cell r="N636" t="str">
            <v>P. A.</v>
          </cell>
        </row>
        <row r="637">
          <cell r="A637" t="str">
            <v>Plomeros</v>
          </cell>
          <cell r="B637" t="str">
            <v>M. O.1057-1 [1] Inst. lavadora automát., doméstica</v>
          </cell>
          <cell r="C637" t="str">
            <v>Ud</v>
          </cell>
          <cell r="D637">
            <v>1.37</v>
          </cell>
          <cell r="E637">
            <v>1</v>
          </cell>
          <cell r="F637">
            <v>0</v>
          </cell>
          <cell r="G637">
            <v>1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1792.3542953396959</v>
          </cell>
        </row>
        <row r="638">
          <cell r="A638" t="str">
            <v>Plomeros</v>
          </cell>
          <cell r="B638" t="str">
            <v>M. O.1057-2 [2] Inst. lavadora automát., Industriales o comerciales</v>
          </cell>
          <cell r="C638" t="str">
            <v>Ud</v>
          </cell>
          <cell r="D638" t="str">
            <v>P. A.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str">
            <v>P. A.</v>
          </cell>
        </row>
        <row r="639">
          <cell r="A639" t="str">
            <v>Plomeros</v>
          </cell>
          <cell r="B639" t="str">
            <v xml:space="preserve">M.O. PLOMERÍA (INST. VÁLVULA DE AIRE)  </v>
          </cell>
          <cell r="N639" t="str">
            <v>P. A.</v>
          </cell>
        </row>
        <row r="640">
          <cell r="A640" t="str">
            <v>Plomeros</v>
          </cell>
          <cell r="B640" t="str">
            <v>M. O.1058-1 [1] Inst. válvula de aire + Clamps y acces.</v>
          </cell>
          <cell r="C640" t="str">
            <v>Ud</v>
          </cell>
          <cell r="D640">
            <v>2.74</v>
          </cell>
          <cell r="E640">
            <v>1</v>
          </cell>
          <cell r="F640">
            <v>0</v>
          </cell>
          <cell r="G640">
            <v>1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896.17714766984795</v>
          </cell>
        </row>
        <row r="641">
          <cell r="A641" t="str">
            <v>Plomeros</v>
          </cell>
          <cell r="B641" t="str">
            <v xml:space="preserve">M.O. PLOMERÍA (INST. VÁLVULA DE COMPUERTA, CAMPANA)  </v>
          </cell>
          <cell r="N641" t="str">
            <v>P. A.</v>
          </cell>
        </row>
        <row r="642">
          <cell r="A642" t="str">
            <v>Plomeros</v>
          </cell>
          <cell r="B642" t="str">
            <v>M. O.1059-1 [1] Inst. válvula compuerta, campana 2"</v>
          </cell>
          <cell r="C642" t="str">
            <v>Ud</v>
          </cell>
          <cell r="D642">
            <v>6.43</v>
          </cell>
          <cell r="E642">
            <v>1</v>
          </cell>
          <cell r="F642">
            <v>0</v>
          </cell>
          <cell r="G642">
            <v>1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381.88575188419657</v>
          </cell>
        </row>
        <row r="643">
          <cell r="A643" t="str">
            <v>Plomeros</v>
          </cell>
          <cell r="B643" t="str">
            <v>M. O.1059-2 [2] Inst. válvula compuerta, campana 3"</v>
          </cell>
          <cell r="C643" t="str">
            <v>Ud</v>
          </cell>
          <cell r="D643">
            <v>5.77</v>
          </cell>
          <cell r="E643">
            <v>1</v>
          </cell>
          <cell r="F643">
            <v>0</v>
          </cell>
          <cell r="G643">
            <v>1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425.5676576456471</v>
          </cell>
        </row>
        <row r="644">
          <cell r="A644" t="str">
            <v>Plomeros</v>
          </cell>
          <cell r="B644" t="str">
            <v>M. O.1059-3 [3] Inst. válvula compuerta, campana 4"</v>
          </cell>
          <cell r="C644" t="str">
            <v>Ud</v>
          </cell>
          <cell r="D644">
            <v>4.5599999999999996</v>
          </cell>
          <cell r="E644">
            <v>1</v>
          </cell>
          <cell r="F644">
            <v>0</v>
          </cell>
          <cell r="G644">
            <v>1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538.49240890688247</v>
          </cell>
        </row>
        <row r="645">
          <cell r="A645" t="str">
            <v>Plomeros</v>
          </cell>
          <cell r="B645" t="str">
            <v>M. O.1059-4 [4] Inst. válvula compuerta, campana 6"</v>
          </cell>
          <cell r="C645" t="str">
            <v>Ud</v>
          </cell>
          <cell r="D645">
            <v>2.4900000000000002</v>
          </cell>
          <cell r="E645">
            <v>1</v>
          </cell>
          <cell r="F645">
            <v>0</v>
          </cell>
          <cell r="G645">
            <v>1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986.15477293790502</v>
          </cell>
        </row>
        <row r="646">
          <cell r="A646" t="str">
            <v>Plomeros</v>
          </cell>
          <cell r="B646" t="str">
            <v>M. O.1059-5 [5] Inst. válvula compuerta, campana 8"</v>
          </cell>
          <cell r="C646" t="str">
            <v>Ud</v>
          </cell>
          <cell r="D646">
            <v>1.99</v>
          </cell>
          <cell r="E646">
            <v>1</v>
          </cell>
          <cell r="F646">
            <v>0</v>
          </cell>
          <cell r="G646">
            <v>1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1233.9323540780822</v>
          </cell>
        </row>
        <row r="647">
          <cell r="A647" t="str">
            <v>Plomeros</v>
          </cell>
          <cell r="B647" t="str">
            <v>M. O.1059-6 [6] Inst. válvula compuerta, campana 10"</v>
          </cell>
          <cell r="C647" t="str">
            <v>Ud</v>
          </cell>
          <cell r="D647">
            <v>1.42</v>
          </cell>
          <cell r="E647">
            <v>1</v>
          </cell>
          <cell r="F647">
            <v>0</v>
          </cell>
          <cell r="G647">
            <v>1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1729.2432286023829</v>
          </cell>
        </row>
        <row r="648">
          <cell r="A648" t="str">
            <v>Plomeros</v>
          </cell>
          <cell r="B648" t="str">
            <v>M. O.1059-7 [7] Inst. válvula compuerta, campana 12"</v>
          </cell>
          <cell r="C648" t="str">
            <v>Ud</v>
          </cell>
          <cell r="D648">
            <v>1</v>
          </cell>
          <cell r="E648">
            <v>1</v>
          </cell>
          <cell r="F648">
            <v>0</v>
          </cell>
          <cell r="G648">
            <v>1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2455.5253846153837</v>
          </cell>
        </row>
        <row r="649">
          <cell r="A649" t="str">
            <v>Plomeros</v>
          </cell>
          <cell r="B649" t="str">
            <v>M. O.1059-8 [8] Inst. válvula compuerta, campana 16"</v>
          </cell>
          <cell r="C649" t="str">
            <v>Ud</v>
          </cell>
          <cell r="D649">
            <v>0.78</v>
          </cell>
          <cell r="E649">
            <v>1</v>
          </cell>
          <cell r="F649">
            <v>0</v>
          </cell>
          <cell r="G649">
            <v>1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3148.1094674556202</v>
          </cell>
        </row>
        <row r="650">
          <cell r="A650" t="str">
            <v>Plomeros</v>
          </cell>
          <cell r="B650" t="str">
            <v xml:space="preserve">M.O. PLOMERÍA (INST. VÁLVULA DE COMPUERTA, PLATILLO)  </v>
          </cell>
          <cell r="N650" t="str">
            <v>P. A.</v>
          </cell>
        </row>
        <row r="651">
          <cell r="A651" t="str">
            <v>Plomeros</v>
          </cell>
          <cell r="B651" t="str">
            <v>M. O.1060-1 [1] Inst. válvula compuerta, platillo 2"</v>
          </cell>
          <cell r="C651" t="str">
            <v>Ud</v>
          </cell>
          <cell r="D651">
            <v>8.33</v>
          </cell>
          <cell r="E651">
            <v>1</v>
          </cell>
          <cell r="F651">
            <v>0</v>
          </cell>
          <cell r="G651">
            <v>1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294.78095853726097</v>
          </cell>
        </row>
        <row r="652">
          <cell r="A652" t="str">
            <v>Plomeros</v>
          </cell>
          <cell r="B652" t="str">
            <v>M. O.1060-2 [2] Inst. válvula compuerta, platillo 3"</v>
          </cell>
          <cell r="C652" t="str">
            <v>Ud</v>
          </cell>
          <cell r="D652">
            <v>6.43</v>
          </cell>
          <cell r="E652">
            <v>1</v>
          </cell>
          <cell r="F652">
            <v>0</v>
          </cell>
          <cell r="G652">
            <v>1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381.88575188419657</v>
          </cell>
        </row>
        <row r="653">
          <cell r="A653" t="str">
            <v>Plomeros</v>
          </cell>
          <cell r="B653" t="str">
            <v>M. O.1060-3 [3] Inst. válvula compuerta, platillo 4"</v>
          </cell>
          <cell r="C653" t="str">
            <v>Ud</v>
          </cell>
          <cell r="D653">
            <v>4.96</v>
          </cell>
          <cell r="E653">
            <v>1</v>
          </cell>
          <cell r="F653">
            <v>0</v>
          </cell>
          <cell r="G653">
            <v>1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495.0656017369725</v>
          </cell>
        </row>
        <row r="654">
          <cell r="A654" t="str">
            <v>Plomeros</v>
          </cell>
          <cell r="B654" t="str">
            <v>M. O.1060-4 [4] Inst. válvula compuerta, platillo 6"</v>
          </cell>
          <cell r="C654" t="str">
            <v>Ud</v>
          </cell>
          <cell r="D654">
            <v>3.91</v>
          </cell>
          <cell r="E654">
            <v>1</v>
          </cell>
          <cell r="F654">
            <v>0</v>
          </cell>
          <cell r="G654">
            <v>1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628.01160731851246</v>
          </cell>
        </row>
        <row r="655">
          <cell r="A655" t="str">
            <v>Plomeros</v>
          </cell>
          <cell r="B655" t="str">
            <v>M. O.1060-5 [5] Inst. válvula compuerta, platillo 8"</v>
          </cell>
          <cell r="C655" t="str">
            <v>Ud</v>
          </cell>
          <cell r="D655">
            <v>2.74</v>
          </cell>
          <cell r="E655">
            <v>1</v>
          </cell>
          <cell r="F655">
            <v>0</v>
          </cell>
          <cell r="G655">
            <v>1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896.17714766984795</v>
          </cell>
        </row>
        <row r="656">
          <cell r="A656" t="str">
            <v>Plomeros</v>
          </cell>
          <cell r="B656" t="str">
            <v>M. O.1060-6 [6] Inst. válvula compuerta, platillo 10"</v>
          </cell>
          <cell r="C656" t="str">
            <v>Ud</v>
          </cell>
          <cell r="D656">
            <v>2.4900000000000002</v>
          </cell>
          <cell r="E656">
            <v>1</v>
          </cell>
          <cell r="F656">
            <v>0</v>
          </cell>
          <cell r="G656">
            <v>1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986.15477293790502</v>
          </cell>
        </row>
        <row r="657">
          <cell r="A657" t="str">
            <v>Plomeros</v>
          </cell>
          <cell r="B657" t="str">
            <v>M. O.1060-7 [7] Inst. válvula compuerta, platillo 12"</v>
          </cell>
          <cell r="C657" t="str">
            <v>Ud</v>
          </cell>
          <cell r="D657">
            <v>1.99</v>
          </cell>
          <cell r="E657">
            <v>1</v>
          </cell>
          <cell r="F657">
            <v>0</v>
          </cell>
          <cell r="G657">
            <v>1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1233.9323540780822</v>
          </cell>
        </row>
        <row r="658">
          <cell r="A658" t="str">
            <v>Plomeros</v>
          </cell>
          <cell r="B658" t="str">
            <v>M. O.1060-8 [8] Inst. válvula compuerta, platillo 16"</v>
          </cell>
          <cell r="C658" t="str">
            <v>Ud</v>
          </cell>
          <cell r="D658">
            <v>1.37</v>
          </cell>
          <cell r="E658">
            <v>1</v>
          </cell>
          <cell r="F658">
            <v>0</v>
          </cell>
          <cell r="G658">
            <v>1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1792.3542953396959</v>
          </cell>
        </row>
        <row r="659">
          <cell r="A659" t="str">
            <v>Plomeros</v>
          </cell>
          <cell r="B659" t="str">
            <v xml:space="preserve">M.O. PLOMERÍA (INST. VÁLVULA DE COMPUERTA, ROSCA)  </v>
          </cell>
          <cell r="N659" t="str">
            <v>P. A.</v>
          </cell>
        </row>
        <row r="660">
          <cell r="A660" t="str">
            <v>Plomeros</v>
          </cell>
          <cell r="B660" t="str">
            <v>M. O.1061-1 [1] Inst. válvula compuerta, rosca 2"</v>
          </cell>
          <cell r="C660" t="str">
            <v>Ud</v>
          </cell>
          <cell r="D660">
            <v>12.16</v>
          </cell>
          <cell r="E660">
            <v>1</v>
          </cell>
          <cell r="F660">
            <v>0</v>
          </cell>
          <cell r="G660">
            <v>1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201.9346533400809</v>
          </cell>
        </row>
        <row r="661">
          <cell r="A661" t="str">
            <v>Plomeros</v>
          </cell>
          <cell r="B661" t="str">
            <v>M. O.1061-2 [2] Inst. válvula compuerta, rosca 3"</v>
          </cell>
          <cell r="C661" t="str">
            <v>Ud</v>
          </cell>
          <cell r="D661">
            <v>8.33</v>
          </cell>
          <cell r="E661">
            <v>1</v>
          </cell>
          <cell r="F661">
            <v>0</v>
          </cell>
          <cell r="G661">
            <v>1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294.78095853726097</v>
          </cell>
        </row>
        <row r="662">
          <cell r="A662" t="str">
            <v>Plomeros</v>
          </cell>
          <cell r="B662" t="str">
            <v>M. O.1061-3 [3] Inst. válvula compuerta, rosca 4"</v>
          </cell>
          <cell r="C662" t="str">
            <v>Ud</v>
          </cell>
          <cell r="D662">
            <v>6.43</v>
          </cell>
          <cell r="E662">
            <v>1</v>
          </cell>
          <cell r="F662">
            <v>0</v>
          </cell>
          <cell r="G662">
            <v>1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381.88575188419657</v>
          </cell>
        </row>
        <row r="663">
          <cell r="A663" t="str">
            <v>Plomeros</v>
          </cell>
          <cell r="B663" t="str">
            <v>M. O.1061-4 [4] Inst. válvula compuerta, rosca 6"</v>
          </cell>
          <cell r="C663" t="str">
            <v>Ud</v>
          </cell>
          <cell r="D663">
            <v>4.96</v>
          </cell>
          <cell r="E663">
            <v>1</v>
          </cell>
          <cell r="F663">
            <v>0</v>
          </cell>
          <cell r="G663">
            <v>1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495.0656017369725</v>
          </cell>
        </row>
        <row r="664">
          <cell r="A664" t="str">
            <v>Plomeros</v>
          </cell>
          <cell r="B664" t="str">
            <v>M. O.1061-5 [5] Inst. válvula compuerta, rosca 8"</v>
          </cell>
          <cell r="C664" t="str">
            <v>Ud</v>
          </cell>
          <cell r="D664">
            <v>3.91</v>
          </cell>
          <cell r="E664">
            <v>1</v>
          </cell>
          <cell r="F664">
            <v>0</v>
          </cell>
          <cell r="G664">
            <v>1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628.01160731851246</v>
          </cell>
        </row>
        <row r="665">
          <cell r="A665" t="str">
            <v>Plomeros</v>
          </cell>
          <cell r="B665" t="str">
            <v xml:space="preserve">M.O. PLOMERÍA (MONTAR BAÑERA Y DUCHA)  </v>
          </cell>
          <cell r="N665" t="str">
            <v>P. A.</v>
          </cell>
        </row>
        <row r="666">
          <cell r="A666" t="str">
            <v>Plomeros</v>
          </cell>
          <cell r="B666" t="str">
            <v>M. O.1062-1 [1] Montar bañera de hierro, especial</v>
          </cell>
          <cell r="C666" t="str">
            <v>Ud</v>
          </cell>
          <cell r="D666">
            <v>1.88</v>
          </cell>
          <cell r="E666">
            <v>1</v>
          </cell>
          <cell r="F666">
            <v>0</v>
          </cell>
          <cell r="G666">
            <v>1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4</v>
          </cell>
          <cell r="M666">
            <v>0</v>
          </cell>
          <cell r="N666">
            <v>2524.3416530278228</v>
          </cell>
        </row>
        <row r="667">
          <cell r="A667" t="str">
            <v>Plomeros</v>
          </cell>
          <cell r="B667" t="str">
            <v>M. O.1062-2 [2] Montar bañera de hierro, corriente</v>
          </cell>
          <cell r="C667" t="str">
            <v>Ud</v>
          </cell>
          <cell r="D667">
            <v>1.37</v>
          </cell>
          <cell r="E667">
            <v>1</v>
          </cell>
          <cell r="F667">
            <v>0</v>
          </cell>
          <cell r="G667">
            <v>1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1792.3542953396959</v>
          </cell>
        </row>
        <row r="668">
          <cell r="A668" t="str">
            <v>Plomeros</v>
          </cell>
          <cell r="B668" t="str">
            <v>M. O.1062-3 [3] Montar bañera pesada de hierro</v>
          </cell>
          <cell r="C668" t="str">
            <v>Ud</v>
          </cell>
          <cell r="D668">
            <v>2.5</v>
          </cell>
          <cell r="E668">
            <v>1</v>
          </cell>
          <cell r="F668">
            <v>0</v>
          </cell>
          <cell r="G668">
            <v>1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4</v>
          </cell>
          <cell r="M668">
            <v>0</v>
          </cell>
          <cell r="N668">
            <v>1898.3049230769225</v>
          </cell>
        </row>
        <row r="669">
          <cell r="A669" t="str">
            <v>Plomeros</v>
          </cell>
          <cell r="B669" t="str">
            <v>M. O.1062-4 [4] Montar bañera plástica o vidriada</v>
          </cell>
          <cell r="C669" t="str">
            <v>Ud</v>
          </cell>
          <cell r="D669">
            <v>1.99</v>
          </cell>
          <cell r="E669">
            <v>1</v>
          </cell>
          <cell r="F669">
            <v>0</v>
          </cell>
          <cell r="G669">
            <v>1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1233.9323540780822</v>
          </cell>
        </row>
        <row r="670">
          <cell r="A670" t="str">
            <v>Plomeros</v>
          </cell>
          <cell r="B670" t="str">
            <v>M. O.1062-5 [5] Montar ducha tipo teléfono</v>
          </cell>
          <cell r="C670" t="str">
            <v>Ud</v>
          </cell>
          <cell r="D670">
            <v>5.49</v>
          </cell>
          <cell r="E670">
            <v>1</v>
          </cell>
          <cell r="F670">
            <v>0</v>
          </cell>
          <cell r="G670">
            <v>1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447.27238335435038</v>
          </cell>
        </row>
        <row r="671">
          <cell r="A671" t="str">
            <v>Plomeros</v>
          </cell>
          <cell r="B671" t="str">
            <v>M. O.1062-6 [6] Montar llave empotrada para ducha</v>
          </cell>
          <cell r="C671" t="str">
            <v>Ud</v>
          </cell>
          <cell r="D671">
            <v>5.49</v>
          </cell>
          <cell r="E671">
            <v>1</v>
          </cell>
          <cell r="F671">
            <v>0</v>
          </cell>
          <cell r="G671">
            <v>1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447.27238335435038</v>
          </cell>
        </row>
        <row r="672">
          <cell r="A672" t="str">
            <v>Plomeros</v>
          </cell>
          <cell r="B672" t="str">
            <v>M. O.1062-7 [7] Montar mezcladora de baño</v>
          </cell>
          <cell r="C672" t="str">
            <v>Ud</v>
          </cell>
          <cell r="D672">
            <v>3.13</v>
          </cell>
          <cell r="E672">
            <v>1</v>
          </cell>
          <cell r="F672">
            <v>0</v>
          </cell>
          <cell r="G672">
            <v>1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784.51290243302992</v>
          </cell>
        </row>
        <row r="673">
          <cell r="A673" t="str">
            <v>Plomeros</v>
          </cell>
          <cell r="B673" t="str">
            <v>M. O.1062-8 [8] Terminación de baño</v>
          </cell>
          <cell r="C673" t="str">
            <v>Ud</v>
          </cell>
          <cell r="D673">
            <v>10</v>
          </cell>
          <cell r="E673">
            <v>1</v>
          </cell>
          <cell r="F673">
            <v>0</v>
          </cell>
          <cell r="G673">
            <v>1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245.55253846153838</v>
          </cell>
        </row>
        <row r="674">
          <cell r="A674" t="str">
            <v>Plomeros</v>
          </cell>
          <cell r="B674" t="str">
            <v xml:space="preserve">M.O. PLOMERÍA (MONTAR FREGADERO Y LAVAPLATOS)  </v>
          </cell>
          <cell r="N674" t="str">
            <v>P. A.</v>
          </cell>
        </row>
        <row r="675">
          <cell r="A675" t="str">
            <v>Plomeros</v>
          </cell>
          <cell r="B675" t="str">
            <v>M. O.1063-1 [1] Montar freg. acero inox. 1 cámara</v>
          </cell>
          <cell r="C675" t="str">
            <v>Ud</v>
          </cell>
          <cell r="D675">
            <v>2.19</v>
          </cell>
          <cell r="E675">
            <v>1</v>
          </cell>
          <cell r="F675">
            <v>0</v>
          </cell>
          <cell r="G675">
            <v>1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1121.2444678609058</v>
          </cell>
        </row>
        <row r="676">
          <cell r="A676" t="str">
            <v>Plomeros</v>
          </cell>
          <cell r="B676" t="str">
            <v>M. O.1063-2 [2] Montar freg. acero inox., 2 cámaras</v>
          </cell>
          <cell r="C676" t="str">
            <v>Ud</v>
          </cell>
          <cell r="D676">
            <v>1.71</v>
          </cell>
          <cell r="E676">
            <v>1</v>
          </cell>
          <cell r="F676">
            <v>0</v>
          </cell>
          <cell r="G676">
            <v>1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1435.9797570850196</v>
          </cell>
        </row>
        <row r="677">
          <cell r="A677" t="str">
            <v>Plomeros</v>
          </cell>
          <cell r="B677" t="str">
            <v>M. O.1063-3 [3] Montar freg. corriente</v>
          </cell>
          <cell r="C677" t="str">
            <v>Ud</v>
          </cell>
          <cell r="D677">
            <v>2.19</v>
          </cell>
          <cell r="E677">
            <v>1</v>
          </cell>
          <cell r="F677">
            <v>0</v>
          </cell>
          <cell r="G677">
            <v>1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1121.2444678609058</v>
          </cell>
        </row>
        <row r="678">
          <cell r="A678" t="str">
            <v>Plomeros</v>
          </cell>
          <cell r="B678" t="str">
            <v>M. O.1063-4 [4] Montar freg. especial 1 cámara</v>
          </cell>
          <cell r="C678" t="str">
            <v>Ud</v>
          </cell>
          <cell r="D678">
            <v>1.99</v>
          </cell>
          <cell r="E678">
            <v>1</v>
          </cell>
          <cell r="F678">
            <v>0</v>
          </cell>
          <cell r="G678">
            <v>1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1233.9323540780822</v>
          </cell>
        </row>
        <row r="679">
          <cell r="A679" t="str">
            <v>Plomeros</v>
          </cell>
          <cell r="B679" t="str">
            <v>M. O.1063-5 [5] Montar freg. especial 2 cámara</v>
          </cell>
          <cell r="C679" t="str">
            <v>Ud</v>
          </cell>
          <cell r="D679">
            <v>1.56</v>
          </cell>
          <cell r="E679">
            <v>1</v>
          </cell>
          <cell r="F679">
            <v>0</v>
          </cell>
          <cell r="G679">
            <v>1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1574.0547337278101</v>
          </cell>
        </row>
        <row r="680">
          <cell r="A680" t="str">
            <v>Plomeros</v>
          </cell>
          <cell r="B680" t="str">
            <v>M. O.1063-6 [6] Montar lavaplatos automático, doméstico</v>
          </cell>
          <cell r="C680" t="str">
            <v>Ud</v>
          </cell>
          <cell r="D680">
            <v>1.37</v>
          </cell>
          <cell r="E680">
            <v>1</v>
          </cell>
          <cell r="F680">
            <v>0</v>
          </cell>
          <cell r="G680">
            <v>1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1792.3542953396959</v>
          </cell>
        </row>
        <row r="681">
          <cell r="A681" t="str">
            <v>Plomeros</v>
          </cell>
          <cell r="B681" t="str">
            <v>M. O.1063-7 [7] Montar lavaplatos automático, industrial o comercial</v>
          </cell>
          <cell r="C681" t="str">
            <v>Ud</v>
          </cell>
          <cell r="D681" t="str">
            <v>P. A.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 t="str">
            <v>P. A.</v>
          </cell>
        </row>
        <row r="682">
          <cell r="A682" t="str">
            <v>Plomeros</v>
          </cell>
          <cell r="B682" t="str">
            <v>M. O.1063-8 [8] Montar trituradora de hueso, doméstica</v>
          </cell>
          <cell r="C682" t="str">
            <v>Ud</v>
          </cell>
          <cell r="D682">
            <v>1</v>
          </cell>
          <cell r="E682">
            <v>1</v>
          </cell>
          <cell r="F682">
            <v>0</v>
          </cell>
          <cell r="G682">
            <v>1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2455.5253846153837</v>
          </cell>
        </row>
        <row r="683">
          <cell r="A683" t="str">
            <v>Plomeros</v>
          </cell>
          <cell r="B683" t="str">
            <v>M. O.1063-9 [9] Montar trituradora de hueso, industrial o comercial</v>
          </cell>
          <cell r="C683" t="str">
            <v>Ud</v>
          </cell>
          <cell r="D683" t="str">
            <v>P. A.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 t="str">
            <v>P. A.</v>
          </cell>
        </row>
        <row r="684">
          <cell r="A684" t="str">
            <v>Plomeros</v>
          </cell>
          <cell r="B684" t="str">
            <v xml:space="preserve">M.O. PLOMERÍA (MONTAR INODORO)  </v>
          </cell>
          <cell r="N684" t="str">
            <v>P. A.</v>
          </cell>
        </row>
        <row r="685">
          <cell r="A685" t="str">
            <v>Plomeros</v>
          </cell>
          <cell r="B685" t="str">
            <v>M. O.1064-1 [1] Montar inodoro corriente dos cuerpos</v>
          </cell>
          <cell r="C685" t="str">
            <v>Ud</v>
          </cell>
          <cell r="D685">
            <v>2.74</v>
          </cell>
          <cell r="E685">
            <v>1</v>
          </cell>
          <cell r="F685">
            <v>0</v>
          </cell>
          <cell r="G685">
            <v>1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896.17714766984795</v>
          </cell>
        </row>
        <row r="686">
          <cell r="A686" t="str">
            <v>Plomeros</v>
          </cell>
          <cell r="B686" t="str">
            <v>M. O.1064-2 [2] Montar inodoro especial, 1 cuerpo</v>
          </cell>
          <cell r="C686" t="str">
            <v>Ud</v>
          </cell>
          <cell r="D686">
            <v>1.99</v>
          </cell>
          <cell r="E686">
            <v>1</v>
          </cell>
          <cell r="F686">
            <v>0</v>
          </cell>
          <cell r="G686">
            <v>1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1233.9323540780822</v>
          </cell>
        </row>
        <row r="687">
          <cell r="A687" t="str">
            <v>Plomeros</v>
          </cell>
          <cell r="B687" t="str">
            <v>M. O.1064-3 [3] Montar inodoro especial, 2 cuerpos</v>
          </cell>
          <cell r="C687" t="str">
            <v>Ud</v>
          </cell>
          <cell r="D687">
            <v>1.22</v>
          </cell>
          <cell r="E687">
            <v>1</v>
          </cell>
          <cell r="F687">
            <v>0</v>
          </cell>
          <cell r="G687">
            <v>1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2012.7257250945768</v>
          </cell>
        </row>
        <row r="688">
          <cell r="A688" t="str">
            <v>Plomeros</v>
          </cell>
          <cell r="B688" t="str">
            <v>M. O.1064-4 [4] Montar inodoro especial, pared</v>
          </cell>
          <cell r="C688" t="str">
            <v>Ud</v>
          </cell>
          <cell r="D688">
            <v>1.22</v>
          </cell>
          <cell r="E688">
            <v>1</v>
          </cell>
          <cell r="F688">
            <v>0</v>
          </cell>
          <cell r="G688">
            <v>1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2012.7257250945768</v>
          </cell>
        </row>
        <row r="689">
          <cell r="A689" t="str">
            <v>Plomeros</v>
          </cell>
          <cell r="B689" t="str">
            <v>M. O.1064-5 [5] Montar inodoro fluxómetro o automát.</v>
          </cell>
          <cell r="C689" t="str">
            <v>Ud</v>
          </cell>
          <cell r="D689">
            <v>1.66</v>
          </cell>
          <cell r="E689">
            <v>1</v>
          </cell>
          <cell r="F689">
            <v>0</v>
          </cell>
          <cell r="G689">
            <v>1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1479.2321594068578</v>
          </cell>
        </row>
        <row r="690">
          <cell r="A690" t="str">
            <v>Plomeros</v>
          </cell>
          <cell r="B690" t="str">
            <v xml:space="preserve">M.O. PLOMERÍA (MONTAR LAVAMANOS Y BIDET)  </v>
          </cell>
          <cell r="N690" t="str">
            <v>P. A.</v>
          </cell>
        </row>
        <row r="691">
          <cell r="A691" t="str">
            <v>Plomeros</v>
          </cell>
          <cell r="B691" t="str">
            <v>M. O.1065-1 [1] Montar bidet</v>
          </cell>
          <cell r="C691" t="str">
            <v>Ud</v>
          </cell>
          <cell r="D691">
            <v>1.83</v>
          </cell>
          <cell r="E691">
            <v>1</v>
          </cell>
          <cell r="F691">
            <v>0</v>
          </cell>
          <cell r="G691">
            <v>1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1341.8171500630513</v>
          </cell>
        </row>
        <row r="692">
          <cell r="A692" t="str">
            <v>Plomeros</v>
          </cell>
          <cell r="B692" t="str">
            <v>M. O.1065-2 [2] Montar lavamanos clínico (unidad conjunto)</v>
          </cell>
          <cell r="C692" t="str">
            <v>Ud</v>
          </cell>
          <cell r="D692">
            <v>0.37</v>
          </cell>
          <cell r="E692">
            <v>1</v>
          </cell>
          <cell r="F692">
            <v>0</v>
          </cell>
          <cell r="G692">
            <v>1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6636.5550935550909</v>
          </cell>
        </row>
        <row r="693">
          <cell r="A693" t="str">
            <v>Plomeros</v>
          </cell>
          <cell r="B693" t="str">
            <v>M. O.1065-3 [3] Montar lavamanos c/patas</v>
          </cell>
          <cell r="C693" t="str">
            <v>Ud</v>
          </cell>
          <cell r="D693">
            <v>2.25</v>
          </cell>
          <cell r="E693">
            <v>1</v>
          </cell>
          <cell r="F693">
            <v>0</v>
          </cell>
          <cell r="G693">
            <v>1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1091.3446153846151</v>
          </cell>
        </row>
        <row r="694">
          <cell r="A694" t="str">
            <v>Plomeros</v>
          </cell>
          <cell r="B694" t="str">
            <v>M. O.1065-4 [4] Montar lavamanos s/patas</v>
          </cell>
          <cell r="C694" t="str">
            <v>Ud</v>
          </cell>
          <cell r="D694">
            <v>2.74</v>
          </cell>
          <cell r="E694">
            <v>1</v>
          </cell>
          <cell r="F694">
            <v>0</v>
          </cell>
          <cell r="G694">
            <v>1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896.17714766984795</v>
          </cell>
        </row>
        <row r="695">
          <cell r="A695" t="str">
            <v>Plomeros</v>
          </cell>
          <cell r="B695" t="str">
            <v>M. O.1065-5 [5] Montar lavamanos empotrado</v>
          </cell>
          <cell r="C695" t="str">
            <v>Ud</v>
          </cell>
          <cell r="D695">
            <v>1.56</v>
          </cell>
          <cell r="E695">
            <v>1</v>
          </cell>
          <cell r="F695">
            <v>0</v>
          </cell>
          <cell r="G695">
            <v>1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1574.0547337278101</v>
          </cell>
        </row>
        <row r="696">
          <cell r="A696" t="str">
            <v>Plomeros</v>
          </cell>
          <cell r="B696" t="str">
            <v>M. O.1065-6 [6] Montar lavamanos especial c/patas</v>
          </cell>
          <cell r="C696" t="str">
            <v>Ud</v>
          </cell>
          <cell r="D696">
            <v>1.56</v>
          </cell>
          <cell r="E696">
            <v>1</v>
          </cell>
          <cell r="F696">
            <v>0</v>
          </cell>
          <cell r="G696">
            <v>1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1574.0547337278101</v>
          </cell>
        </row>
        <row r="697">
          <cell r="A697" t="str">
            <v>Plomeros</v>
          </cell>
          <cell r="B697" t="str">
            <v>M. O.1065-7 [7] Montar lavamanos especial s/patas</v>
          </cell>
          <cell r="C697" t="str">
            <v>Ud</v>
          </cell>
          <cell r="D697">
            <v>1.99</v>
          </cell>
          <cell r="E697">
            <v>1</v>
          </cell>
          <cell r="F697">
            <v>0</v>
          </cell>
          <cell r="G697">
            <v>1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1233.9323540780822</v>
          </cell>
        </row>
        <row r="698">
          <cell r="A698" t="str">
            <v>Plomeros</v>
          </cell>
          <cell r="B698" t="str">
            <v>M. O.1065-8 [8] Montar lavamanos pedestal</v>
          </cell>
          <cell r="C698" t="str">
            <v>Ud</v>
          </cell>
          <cell r="D698">
            <v>2</v>
          </cell>
          <cell r="E698">
            <v>1</v>
          </cell>
          <cell r="F698">
            <v>0</v>
          </cell>
          <cell r="G698">
            <v>1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1227.7626923076919</v>
          </cell>
        </row>
        <row r="699">
          <cell r="A699" t="str">
            <v>Plomeros</v>
          </cell>
          <cell r="B699" t="str">
            <v>M. O.1065-9 [9] Montar lavamanos salón de belleza</v>
          </cell>
          <cell r="C699" t="str">
            <v>Ud</v>
          </cell>
          <cell r="D699">
            <v>1.56</v>
          </cell>
          <cell r="E699">
            <v>1</v>
          </cell>
          <cell r="F699">
            <v>0</v>
          </cell>
          <cell r="G699">
            <v>1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1574.0547337278101</v>
          </cell>
        </row>
        <row r="700">
          <cell r="A700" t="str">
            <v>Plomeros</v>
          </cell>
          <cell r="B700" t="str">
            <v xml:space="preserve">M.O. PLOMERÍA (MONTAR ORINAL)  </v>
          </cell>
          <cell r="N700" t="str">
            <v>P. A.</v>
          </cell>
        </row>
        <row r="701">
          <cell r="A701" t="str">
            <v>Plomeros</v>
          </cell>
          <cell r="B701" t="str">
            <v>M. O.1066-1 [1] Montar orinal ½ falda</v>
          </cell>
          <cell r="C701" t="str">
            <v>Ud</v>
          </cell>
          <cell r="D701">
            <v>2.4300000000000002</v>
          </cell>
          <cell r="E701">
            <v>1</v>
          </cell>
          <cell r="F701">
            <v>0</v>
          </cell>
          <cell r="G701">
            <v>1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1010.5042735042731</v>
          </cell>
        </row>
        <row r="702">
          <cell r="A702" t="str">
            <v>Plomeros</v>
          </cell>
          <cell r="B702" t="str">
            <v>M. O.1066-2 [2] Montar orinal de cemento (terminación)</v>
          </cell>
          <cell r="C702" t="str">
            <v>Ud</v>
          </cell>
          <cell r="D702">
            <v>4.38</v>
          </cell>
          <cell r="E702">
            <v>1</v>
          </cell>
          <cell r="F702">
            <v>0</v>
          </cell>
          <cell r="G702">
            <v>1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560.62223393045292</v>
          </cell>
        </row>
        <row r="703">
          <cell r="A703" t="str">
            <v>Plomeros</v>
          </cell>
          <cell r="B703" t="str">
            <v>M. O.1066-3 [3] Montar orinal falda completa</v>
          </cell>
          <cell r="C703" t="str">
            <v>Ud</v>
          </cell>
          <cell r="D703">
            <v>1.56</v>
          </cell>
          <cell r="E703">
            <v>1</v>
          </cell>
          <cell r="F703">
            <v>0</v>
          </cell>
          <cell r="G703">
            <v>1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1574.0547337278101</v>
          </cell>
        </row>
        <row r="704">
          <cell r="A704" t="str">
            <v>Plomeros</v>
          </cell>
          <cell r="B704" t="str">
            <v>M. O.1066-4 [4] Montar orinal sencillo</v>
          </cell>
          <cell r="C704" t="str">
            <v>Ud</v>
          </cell>
          <cell r="D704">
            <v>2.19</v>
          </cell>
          <cell r="E704">
            <v>1</v>
          </cell>
          <cell r="F704">
            <v>0</v>
          </cell>
          <cell r="G704">
            <v>1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1121.2444678609058</v>
          </cell>
        </row>
        <row r="705">
          <cell r="A705" t="str">
            <v>Plomeros</v>
          </cell>
          <cell r="B705" t="str">
            <v xml:space="preserve">M.O. PLOMERÍA (SALIDAS DE AGUA, APARATO SANIT.,  COBRE)  </v>
          </cell>
          <cell r="N705" t="str">
            <v>P. A.</v>
          </cell>
        </row>
        <row r="706">
          <cell r="A706" t="str">
            <v>Plomeros</v>
          </cell>
          <cell r="B706" t="str">
            <v>M. O.1067-1 [1] Salida tub. ½", cobre, soldada o roscada</v>
          </cell>
          <cell r="C706" t="str">
            <v>Ud</v>
          </cell>
          <cell r="D706">
            <v>2.19</v>
          </cell>
          <cell r="E706">
            <v>1</v>
          </cell>
          <cell r="F706">
            <v>0</v>
          </cell>
          <cell r="G706">
            <v>1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1121.2444678609058</v>
          </cell>
        </row>
        <row r="707">
          <cell r="A707" t="str">
            <v>Plomeros</v>
          </cell>
          <cell r="B707" t="str">
            <v>M. O.1067-2 [2] Salida tub. ¾", cobre, soldada o roscada</v>
          </cell>
          <cell r="C707" t="str">
            <v>Ud</v>
          </cell>
          <cell r="D707">
            <v>1.83</v>
          </cell>
          <cell r="E707">
            <v>1</v>
          </cell>
          <cell r="F707">
            <v>0</v>
          </cell>
          <cell r="G707">
            <v>1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1341.8171500630513</v>
          </cell>
        </row>
        <row r="708">
          <cell r="A708" t="str">
            <v>Plomeros</v>
          </cell>
          <cell r="B708" t="str">
            <v>M. O.1067-3 [3] Salida tub. 1", cobre, soldada o roscada</v>
          </cell>
          <cell r="C708" t="str">
            <v>Ud</v>
          </cell>
          <cell r="D708">
            <v>1.56</v>
          </cell>
          <cell r="E708">
            <v>1</v>
          </cell>
          <cell r="F708">
            <v>0</v>
          </cell>
          <cell r="G708">
            <v>1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1574.0547337278101</v>
          </cell>
        </row>
        <row r="709">
          <cell r="A709" t="str">
            <v>Plomeros</v>
          </cell>
          <cell r="B709" t="str">
            <v>M. O.1067-4 [4] Salida tub. 1 ¼" en adelante, cobre, soldada o roscada</v>
          </cell>
          <cell r="C709" t="str">
            <v>Ud</v>
          </cell>
          <cell r="D709" t="str">
            <v>P. A.</v>
          </cell>
          <cell r="E709">
            <v>1</v>
          </cell>
          <cell r="F709">
            <v>0</v>
          </cell>
          <cell r="G709">
            <v>1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 t="str">
            <v>P. A.</v>
          </cell>
        </row>
        <row r="710">
          <cell r="A710" t="str">
            <v>Plomeros</v>
          </cell>
          <cell r="B710" t="str">
            <v xml:space="preserve">M.O. PLOMERÍA (SALIDAS DE AGUA, APARATO SANIT.,  H. G. o PVC)  </v>
          </cell>
          <cell r="N710" t="str">
            <v>P. A.</v>
          </cell>
        </row>
        <row r="711">
          <cell r="A711" t="str">
            <v>Plomeros</v>
          </cell>
          <cell r="B711" t="str">
            <v>M. O.1068-1 [1] Montar filtro de agua, domiciliario</v>
          </cell>
          <cell r="C711" t="str">
            <v>Ud</v>
          </cell>
          <cell r="D711">
            <v>2.4300000000000002</v>
          </cell>
          <cell r="E711">
            <v>1</v>
          </cell>
          <cell r="F711">
            <v>0</v>
          </cell>
          <cell r="G711">
            <v>1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1010.5042735042731</v>
          </cell>
        </row>
        <row r="712">
          <cell r="A712" t="str">
            <v>Plomeros</v>
          </cell>
          <cell r="B712" t="str">
            <v>M. O.1068-2 [2] Montar filtro de agua, industrial o comercial</v>
          </cell>
          <cell r="C712" t="str">
            <v>Ud</v>
          </cell>
          <cell r="D712" t="str">
            <v>P. A.</v>
          </cell>
          <cell r="E712">
            <v>1</v>
          </cell>
          <cell r="F712">
            <v>0</v>
          </cell>
          <cell r="G712">
            <v>1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str">
            <v>P. A.</v>
          </cell>
        </row>
        <row r="713">
          <cell r="A713" t="str">
            <v>Plomeros</v>
          </cell>
          <cell r="B713" t="str">
            <v>M. O.1068-3 [3] Salida de agua tub. ½", h.g. o pvc</v>
          </cell>
          <cell r="C713" t="str">
            <v>Ud</v>
          </cell>
          <cell r="D713">
            <v>3.13</v>
          </cell>
          <cell r="E713">
            <v>1</v>
          </cell>
          <cell r="F713">
            <v>0</v>
          </cell>
          <cell r="G713">
            <v>1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784.51290243302992</v>
          </cell>
        </row>
        <row r="714">
          <cell r="A714" t="str">
            <v>Plomeros</v>
          </cell>
          <cell r="B714" t="str">
            <v>M. O.1068-4 [4] Salida de agua tub. ¾", h.g. o pvc</v>
          </cell>
          <cell r="C714" t="str">
            <v>Ud</v>
          </cell>
          <cell r="D714">
            <v>3.13</v>
          </cell>
          <cell r="E714">
            <v>1</v>
          </cell>
          <cell r="F714">
            <v>0</v>
          </cell>
          <cell r="G714">
            <v>1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784.51290243302992</v>
          </cell>
        </row>
        <row r="715">
          <cell r="A715" t="str">
            <v>Plomeros</v>
          </cell>
          <cell r="B715" t="str">
            <v>M. O.1068-5 [5] Salida de agua fría y caliente calentador domestico</v>
          </cell>
          <cell r="C715" t="str">
            <v>Ud</v>
          </cell>
          <cell r="D715">
            <v>2.4300000000000002</v>
          </cell>
          <cell r="E715">
            <v>1</v>
          </cell>
          <cell r="F715">
            <v>0</v>
          </cell>
          <cell r="G715">
            <v>1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1010.5042735042731</v>
          </cell>
        </row>
        <row r="716">
          <cell r="A716" t="str">
            <v>Plomeros</v>
          </cell>
          <cell r="B716" t="str">
            <v>M. O.1068-6 [6] Salida de agua fría y caliente calentador industrial</v>
          </cell>
          <cell r="C716" t="str">
            <v>Ud</v>
          </cell>
          <cell r="D716" t="str">
            <v>P. A.</v>
          </cell>
          <cell r="E716">
            <v>1</v>
          </cell>
          <cell r="F716">
            <v>0</v>
          </cell>
          <cell r="G716">
            <v>1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str">
            <v>P. A.</v>
          </cell>
        </row>
        <row r="717">
          <cell r="A717" t="str">
            <v>Plomeros</v>
          </cell>
          <cell r="B717" t="str">
            <v>M. O.1068-7 [7] Salida de agua inodoro corriente</v>
          </cell>
          <cell r="C717" t="str">
            <v>Ud</v>
          </cell>
          <cell r="D717">
            <v>2.4300000000000002</v>
          </cell>
          <cell r="E717">
            <v>1</v>
          </cell>
          <cell r="F717">
            <v>0</v>
          </cell>
          <cell r="G717">
            <v>1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1010.5042735042731</v>
          </cell>
        </row>
        <row r="718">
          <cell r="A718" t="str">
            <v>Plomeros</v>
          </cell>
          <cell r="B718" t="str">
            <v>M. O.1068-8 [8] Salida de agua inodoro y orinal fluxómetro</v>
          </cell>
          <cell r="C718" t="str">
            <v>Ud</v>
          </cell>
          <cell r="D718">
            <v>1.56</v>
          </cell>
          <cell r="E718">
            <v>1</v>
          </cell>
          <cell r="F718">
            <v>0</v>
          </cell>
          <cell r="G718">
            <v>1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1574.0547337278101</v>
          </cell>
        </row>
        <row r="719">
          <cell r="A719" t="str">
            <v>Plomeros</v>
          </cell>
          <cell r="B719" t="str">
            <v>M. O.1068-9 [9] Salida de agua orinal de falda completa, no fluxómetro</v>
          </cell>
          <cell r="C719" t="str">
            <v>Ud</v>
          </cell>
          <cell r="D719">
            <v>2.4300000000000002</v>
          </cell>
          <cell r="E719">
            <v>1</v>
          </cell>
          <cell r="F719">
            <v>0</v>
          </cell>
          <cell r="G719">
            <v>1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1010.5042735042731</v>
          </cell>
        </row>
        <row r="720">
          <cell r="A720" t="str">
            <v>Plomeros</v>
          </cell>
          <cell r="B720" t="str">
            <v>M. O.1068-10 [10] Salida de agua tub. 1", h.g. o pvc</v>
          </cell>
          <cell r="C720" t="str">
            <v>Ud</v>
          </cell>
          <cell r="D720">
            <v>1.56</v>
          </cell>
          <cell r="E720">
            <v>1</v>
          </cell>
          <cell r="F720">
            <v>0</v>
          </cell>
          <cell r="G720">
            <v>1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1574.0547337278101</v>
          </cell>
        </row>
        <row r="721">
          <cell r="A721" t="str">
            <v>Plomeros</v>
          </cell>
          <cell r="B721" t="str">
            <v>M. O.1068-11 [11] Salida de agua tub. 1 ¼", h.g. o pvc</v>
          </cell>
          <cell r="C721" t="str">
            <v>Ud</v>
          </cell>
          <cell r="D721">
            <v>1.56</v>
          </cell>
          <cell r="E721">
            <v>1</v>
          </cell>
          <cell r="F721">
            <v>0</v>
          </cell>
          <cell r="G721">
            <v>1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1574.0547337278101</v>
          </cell>
        </row>
        <row r="722">
          <cell r="A722" t="str">
            <v>Plomeros</v>
          </cell>
          <cell r="B722" t="str">
            <v>M. O.1068-12 [12] Salida de agua tub. 1 ½", h.g. o pvc</v>
          </cell>
          <cell r="C722" t="str">
            <v>Ud</v>
          </cell>
          <cell r="D722">
            <v>1.56</v>
          </cell>
          <cell r="E722">
            <v>1</v>
          </cell>
          <cell r="F722">
            <v>0</v>
          </cell>
          <cell r="G722">
            <v>1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1574.0547337278101</v>
          </cell>
        </row>
        <row r="723">
          <cell r="A723" t="str">
            <v>Plomeros</v>
          </cell>
          <cell r="B723" t="str">
            <v>M. O.1068-13 [13] Salida de agua tub. 2", h.g. o pvc</v>
          </cell>
          <cell r="C723" t="str">
            <v>Ud</v>
          </cell>
          <cell r="D723">
            <v>1.41</v>
          </cell>
          <cell r="E723">
            <v>1</v>
          </cell>
          <cell r="F723">
            <v>0</v>
          </cell>
          <cell r="G723">
            <v>1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1741.5073649754495</v>
          </cell>
        </row>
        <row r="724">
          <cell r="A724" t="str">
            <v>Plomeros</v>
          </cell>
          <cell r="B724" t="str">
            <v xml:space="preserve">M.O. PLOMERÍA (TERM. LAVADERO Y VERTEDERO)  </v>
          </cell>
          <cell r="N724" t="str">
            <v>P. A.</v>
          </cell>
        </row>
        <row r="725">
          <cell r="A725" t="str">
            <v>Plomeros</v>
          </cell>
          <cell r="B725" t="str">
            <v>M. O.1069-1 [1] Term. lavadero 1 cám. c/vert.</v>
          </cell>
          <cell r="C725" t="str">
            <v>Ud</v>
          </cell>
          <cell r="D725">
            <v>1.99</v>
          </cell>
          <cell r="E725">
            <v>1</v>
          </cell>
          <cell r="F725">
            <v>0</v>
          </cell>
          <cell r="G725">
            <v>1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1233.9323540780822</v>
          </cell>
        </row>
        <row r="726">
          <cell r="A726" t="str">
            <v>Plomeros</v>
          </cell>
          <cell r="B726" t="str">
            <v>M. O.1069-2 [2] Term. lavadero 1 cám. s/vert.</v>
          </cell>
          <cell r="C726" t="str">
            <v>Ud</v>
          </cell>
          <cell r="D726">
            <v>3.13</v>
          </cell>
          <cell r="E726">
            <v>1</v>
          </cell>
          <cell r="F726">
            <v>0</v>
          </cell>
          <cell r="G726">
            <v>1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784.51290243302992</v>
          </cell>
        </row>
        <row r="727">
          <cell r="A727" t="str">
            <v>Plomeros</v>
          </cell>
          <cell r="B727" t="str">
            <v>M. O.1069-3 [3] Term. lavadero 2 cám. c/vert.</v>
          </cell>
          <cell r="C727" t="str">
            <v>Ud</v>
          </cell>
          <cell r="D727">
            <v>1.99</v>
          </cell>
          <cell r="E727">
            <v>1</v>
          </cell>
          <cell r="F727">
            <v>0</v>
          </cell>
          <cell r="G727">
            <v>1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1233.9323540780822</v>
          </cell>
        </row>
        <row r="728">
          <cell r="A728" t="str">
            <v>Plomeros</v>
          </cell>
          <cell r="B728" t="str">
            <v>M. O.1069-4 [4] Term. lavadero 2 cám. s/vert.</v>
          </cell>
          <cell r="C728" t="str">
            <v>Ud</v>
          </cell>
          <cell r="D728">
            <v>2.4300000000000002</v>
          </cell>
          <cell r="E728">
            <v>1</v>
          </cell>
          <cell r="F728">
            <v>0</v>
          </cell>
          <cell r="G728">
            <v>1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1010.5042735042731</v>
          </cell>
        </row>
        <row r="729">
          <cell r="A729" t="str">
            <v>Plomeros</v>
          </cell>
          <cell r="B729" t="str">
            <v>M. O.1069-5 [5] Term. vertedero de cem. o granito</v>
          </cell>
          <cell r="C729" t="str">
            <v>Ud</v>
          </cell>
          <cell r="D729">
            <v>10.89</v>
          </cell>
          <cell r="E729">
            <v>1</v>
          </cell>
          <cell r="F729">
            <v>0</v>
          </cell>
          <cell r="G729">
            <v>1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225.48442466624275</v>
          </cell>
        </row>
        <row r="730">
          <cell r="A730" t="str">
            <v>Plomeros</v>
          </cell>
          <cell r="B730" t="str">
            <v>M. O.1069-6 [6] Term. vertedero de hierro</v>
          </cell>
          <cell r="C730" t="str">
            <v>Ud</v>
          </cell>
          <cell r="D730">
            <v>1.99</v>
          </cell>
          <cell r="E730">
            <v>1</v>
          </cell>
          <cell r="F730">
            <v>0</v>
          </cell>
          <cell r="G730">
            <v>1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1233.9323540780822</v>
          </cell>
        </row>
        <row r="731">
          <cell r="A731" t="str">
            <v>Plomeros</v>
          </cell>
          <cell r="B731" t="str">
            <v xml:space="preserve">M.O. PLOMERÍA (TUB. ALCANTARILLADO SANIT. Y PLUVIAL PROF. HASTA 3.00 M.)  </v>
          </cell>
          <cell r="N731" t="str">
            <v>P. A.</v>
          </cell>
        </row>
        <row r="732">
          <cell r="A732" t="str">
            <v>Plomeros</v>
          </cell>
          <cell r="B732" t="str">
            <v>M. O.1070-1 [1] Tub. alcant., 6"</v>
          </cell>
          <cell r="C732" t="str">
            <v>ml</v>
          </cell>
          <cell r="D732">
            <v>53.03</v>
          </cell>
          <cell r="E732">
            <v>1</v>
          </cell>
          <cell r="F732">
            <v>0</v>
          </cell>
          <cell r="G732">
            <v>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60.193301324359183</v>
          </cell>
        </row>
        <row r="733">
          <cell r="A733" t="str">
            <v>Plomeros</v>
          </cell>
          <cell r="B733" t="str">
            <v>M. O.1070-2 [2] Tub. alcant., 8"</v>
          </cell>
          <cell r="C733" t="str">
            <v>ml</v>
          </cell>
          <cell r="D733">
            <v>41.67</v>
          </cell>
          <cell r="E733">
            <v>1</v>
          </cell>
          <cell r="F733">
            <v>0</v>
          </cell>
          <cell r="G733">
            <v>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76.60309021432127</v>
          </cell>
        </row>
        <row r="734">
          <cell r="A734" t="str">
            <v>Plomeros</v>
          </cell>
          <cell r="B734" t="str">
            <v>M. O.1070-3 [3] Tub. alcant., 12"</v>
          </cell>
          <cell r="C734" t="str">
            <v>ml</v>
          </cell>
          <cell r="D734">
            <v>54.26</v>
          </cell>
          <cell r="E734">
            <v>1</v>
          </cell>
          <cell r="F734">
            <v>0</v>
          </cell>
          <cell r="G734">
            <v>4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85.976806827525522</v>
          </cell>
        </row>
        <row r="735">
          <cell r="A735" t="str">
            <v>Plomeros</v>
          </cell>
          <cell r="B735" t="str">
            <v>M. O.1070-4 [4] Tub. alcant., 15"</v>
          </cell>
          <cell r="C735" t="str">
            <v>ml</v>
          </cell>
          <cell r="D735">
            <v>41.13</v>
          </cell>
          <cell r="E735">
            <v>1</v>
          </cell>
          <cell r="F735">
            <v>0</v>
          </cell>
          <cell r="G735">
            <v>4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113.42332940582384</v>
          </cell>
        </row>
        <row r="736">
          <cell r="A736" t="str">
            <v>Plomeros</v>
          </cell>
          <cell r="B736" t="str">
            <v>M. O.1070-5 [5] Tub. alcant., 21"</v>
          </cell>
          <cell r="C736" t="str">
            <v>ml</v>
          </cell>
          <cell r="D736">
            <v>22.17</v>
          </cell>
          <cell r="E736">
            <v>1</v>
          </cell>
          <cell r="F736">
            <v>0</v>
          </cell>
          <cell r="G736">
            <v>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210.42406578536466</v>
          </cell>
        </row>
        <row r="737">
          <cell r="A737" t="str">
            <v>Plomeros</v>
          </cell>
          <cell r="B737" t="str">
            <v>M. O.1070-6 [6] Tub. alcant., 24"</v>
          </cell>
          <cell r="C737" t="str">
            <v>ml</v>
          </cell>
          <cell r="D737">
            <v>15.74</v>
          </cell>
          <cell r="E737">
            <v>1</v>
          </cell>
          <cell r="F737">
            <v>0</v>
          </cell>
          <cell r="G737">
            <v>4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296.38510409539612</v>
          </cell>
        </row>
        <row r="738">
          <cell r="A738" t="str">
            <v>Plomeros</v>
          </cell>
          <cell r="B738" t="str">
            <v>M. O.1070-7 [7] Tub. alcant., 30"</v>
          </cell>
          <cell r="C738" t="str">
            <v>ml</v>
          </cell>
          <cell r="D738">
            <v>10.9</v>
          </cell>
          <cell r="E738">
            <v>1</v>
          </cell>
          <cell r="F738">
            <v>0</v>
          </cell>
          <cell r="G738">
            <v>4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427.99096683133348</v>
          </cell>
        </row>
        <row r="739">
          <cell r="A739" t="str">
            <v>Plomeros</v>
          </cell>
          <cell r="B739" t="str">
            <v>M. O.1070-8 [8] Tub. alcant., 36"</v>
          </cell>
          <cell r="C739" t="str">
            <v>ml</v>
          </cell>
          <cell r="D739">
            <v>9.3800000000000008</v>
          </cell>
          <cell r="E739">
            <v>1</v>
          </cell>
          <cell r="F739">
            <v>0</v>
          </cell>
          <cell r="G739">
            <v>4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497.34557979334056</v>
          </cell>
        </row>
        <row r="740">
          <cell r="A740" t="str">
            <v>Plomeros</v>
          </cell>
          <cell r="B740" t="str">
            <v xml:space="preserve">M.O. PLOMERÍA (TUB. ALCANTARILLADO SANIT. Y PLUVIAL PROF. MAYOR DE 3.00 M.)  </v>
          </cell>
          <cell r="N740" t="str">
            <v>P. A.</v>
          </cell>
        </row>
        <row r="741">
          <cell r="A741" t="str">
            <v>Plomeros</v>
          </cell>
          <cell r="B741" t="str">
            <v>M. O.1071-1 [1] Tub. alcant., 6"</v>
          </cell>
          <cell r="C741" t="str">
            <v>ml</v>
          </cell>
          <cell r="D741">
            <v>37.229999999999997</v>
          </cell>
          <cell r="E741">
            <v>1</v>
          </cell>
          <cell r="F741">
            <v>0</v>
          </cell>
          <cell r="G741">
            <v>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85.738672286617444</v>
          </cell>
        </row>
        <row r="742">
          <cell r="A742" t="str">
            <v>Plomeros</v>
          </cell>
          <cell r="B742" t="str">
            <v>M. O.1071-2 [2] Tub. alcant., 8"</v>
          </cell>
          <cell r="C742" t="str">
            <v>ml</v>
          </cell>
          <cell r="D742">
            <v>31.82</v>
          </cell>
          <cell r="E742">
            <v>1</v>
          </cell>
          <cell r="F742">
            <v>0</v>
          </cell>
          <cell r="G742">
            <v>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100.31586326935158</v>
          </cell>
        </row>
        <row r="743">
          <cell r="A743" t="str">
            <v>Plomeros</v>
          </cell>
          <cell r="B743" t="str">
            <v>M. O.1071-3 [3] Tub. alcant., 12"</v>
          </cell>
          <cell r="C743" t="str">
            <v>ml</v>
          </cell>
          <cell r="D743">
            <v>41.13</v>
          </cell>
          <cell r="E743">
            <v>1</v>
          </cell>
          <cell r="F743">
            <v>0</v>
          </cell>
          <cell r="G743">
            <v>4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113.42332940582384</v>
          </cell>
        </row>
        <row r="744">
          <cell r="A744" t="str">
            <v>Plomeros</v>
          </cell>
          <cell r="B744" t="str">
            <v>M. O.1071-4 [4] Tub. alcant., 15"</v>
          </cell>
          <cell r="C744" t="str">
            <v>ml</v>
          </cell>
          <cell r="D744">
            <v>34</v>
          </cell>
          <cell r="E744">
            <v>1</v>
          </cell>
          <cell r="F744">
            <v>0</v>
          </cell>
          <cell r="G744">
            <v>4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137.20886877828045</v>
          </cell>
        </row>
        <row r="745">
          <cell r="A745" t="str">
            <v>Plomeros</v>
          </cell>
          <cell r="B745" t="str">
            <v>M. O.1071-5 [5] Tub. alcant., 21"</v>
          </cell>
          <cell r="C745" t="str">
            <v>ml</v>
          </cell>
          <cell r="D745">
            <v>18.89</v>
          </cell>
          <cell r="E745">
            <v>1</v>
          </cell>
          <cell r="F745">
            <v>0</v>
          </cell>
          <cell r="G745">
            <v>4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246.96143665757197</v>
          </cell>
        </row>
        <row r="746">
          <cell r="A746" t="str">
            <v>Plomeros</v>
          </cell>
          <cell r="B746" t="str">
            <v>M. O.1071-6 [6] Tub. alcant., 24"</v>
          </cell>
          <cell r="C746" t="str">
            <v>ml</v>
          </cell>
          <cell r="D746">
            <v>12.14</v>
          </cell>
          <cell r="E746">
            <v>1</v>
          </cell>
          <cell r="F746">
            <v>0</v>
          </cell>
          <cell r="G746">
            <v>4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384.27525028513463</v>
          </cell>
        </row>
        <row r="747">
          <cell r="A747" t="str">
            <v>Plomeros</v>
          </cell>
          <cell r="B747" t="str">
            <v>M. O.1071-7 [7] Tub. alcant., 30"</v>
          </cell>
          <cell r="C747" t="str">
            <v>ml</v>
          </cell>
          <cell r="D747">
            <v>9.3800000000000008</v>
          </cell>
          <cell r="E747">
            <v>1</v>
          </cell>
          <cell r="F747">
            <v>0</v>
          </cell>
          <cell r="G747">
            <v>4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497.34557979334056</v>
          </cell>
        </row>
        <row r="748">
          <cell r="A748" t="str">
            <v>Plomeros</v>
          </cell>
          <cell r="B748" t="str">
            <v>M. O.1071-8 [8] Tub. alcant., 36"</v>
          </cell>
          <cell r="C748" t="str">
            <v>ml</v>
          </cell>
          <cell r="D748">
            <v>7.35</v>
          </cell>
          <cell r="E748">
            <v>1</v>
          </cell>
          <cell r="F748">
            <v>0</v>
          </cell>
          <cell r="G748">
            <v>4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634.70769230769179</v>
          </cell>
        </row>
        <row r="749">
          <cell r="A749" t="str">
            <v>Plomeros</v>
          </cell>
          <cell r="B749" t="str">
            <v xml:space="preserve">M.O. PLOMERÍA (TUB. ASBESTO CEMENTO)  </v>
          </cell>
          <cell r="N749" t="str">
            <v>P. A.</v>
          </cell>
        </row>
        <row r="750">
          <cell r="A750" t="str">
            <v>Plomeros</v>
          </cell>
          <cell r="B750" t="str">
            <v>M. O.1072-1 [1] Tub. 3" asbesto cemento</v>
          </cell>
          <cell r="C750" t="str">
            <v>ml</v>
          </cell>
          <cell r="D750">
            <v>84.38</v>
          </cell>
          <cell r="E750">
            <v>1</v>
          </cell>
          <cell r="F750">
            <v>0</v>
          </cell>
          <cell r="G750">
            <v>1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29.100798585155058</v>
          </cell>
        </row>
        <row r="751">
          <cell r="A751" t="str">
            <v>Plomeros</v>
          </cell>
          <cell r="B751" t="str">
            <v>M. O.1072-2 [2] Tub. 4" asbesto cemento</v>
          </cell>
          <cell r="C751" t="str">
            <v>ml</v>
          </cell>
          <cell r="D751">
            <v>84.38</v>
          </cell>
          <cell r="E751">
            <v>1</v>
          </cell>
          <cell r="F751">
            <v>0</v>
          </cell>
          <cell r="G751">
            <v>1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29.100798585155058</v>
          </cell>
        </row>
        <row r="752">
          <cell r="A752" t="str">
            <v>Plomeros</v>
          </cell>
          <cell r="B752" t="str">
            <v>M. O.1072-3 [3] Tub. 6" asbesto cemento</v>
          </cell>
          <cell r="C752" t="str">
            <v>ml</v>
          </cell>
          <cell r="D752">
            <v>61.36</v>
          </cell>
          <cell r="E752">
            <v>1</v>
          </cell>
          <cell r="F752">
            <v>0</v>
          </cell>
          <cell r="G752">
            <v>1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40.01834068799517</v>
          </cell>
        </row>
        <row r="753">
          <cell r="A753" t="str">
            <v>Plomeros</v>
          </cell>
          <cell r="B753" t="str">
            <v>M. O.1072-4 [4] Tub. 8" asbesto cemento</v>
          </cell>
          <cell r="C753" t="str">
            <v>ml</v>
          </cell>
          <cell r="D753">
            <v>50</v>
          </cell>
          <cell r="E753">
            <v>1</v>
          </cell>
          <cell r="F753">
            <v>0</v>
          </cell>
          <cell r="G753">
            <v>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49.110507692307671</v>
          </cell>
        </row>
        <row r="754">
          <cell r="A754" t="str">
            <v>Plomeros</v>
          </cell>
          <cell r="B754" t="str">
            <v>M. O.1072-5 [5] Tub. 12" asbesto cemento</v>
          </cell>
          <cell r="C754" t="str">
            <v>ml</v>
          </cell>
          <cell r="D754">
            <v>77.27</v>
          </cell>
          <cell r="E754">
            <v>1</v>
          </cell>
          <cell r="F754">
            <v>0</v>
          </cell>
          <cell r="G754">
            <v>4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60.37403311067083</v>
          </cell>
        </row>
        <row r="755">
          <cell r="A755" t="str">
            <v>Plomeros</v>
          </cell>
          <cell r="B755" t="str">
            <v>M. O.1072-6 [6] Tub. 16" asbesto cemento</v>
          </cell>
          <cell r="C755" t="str">
            <v>ml</v>
          </cell>
          <cell r="D755">
            <v>46.36</v>
          </cell>
          <cell r="E755">
            <v>1</v>
          </cell>
          <cell r="F755">
            <v>0</v>
          </cell>
          <cell r="G755">
            <v>4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100.62772947501153</v>
          </cell>
        </row>
        <row r="756">
          <cell r="A756" t="str">
            <v>Plomeros</v>
          </cell>
          <cell r="B756" t="str">
            <v>M. O.1072-7 [7] Tub. 20" asbesto cemento</v>
          </cell>
          <cell r="C756" t="str">
            <v>ml</v>
          </cell>
          <cell r="D756">
            <v>36.96</v>
          </cell>
          <cell r="E756">
            <v>1</v>
          </cell>
          <cell r="F756">
            <v>0</v>
          </cell>
          <cell r="G756">
            <v>4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126.22027972027962</v>
          </cell>
        </row>
        <row r="757">
          <cell r="A757" t="str">
            <v>Plomeros</v>
          </cell>
          <cell r="B757" t="str">
            <v xml:space="preserve">M.O. PLOMERÍA (TUB. GALVANIZADA)  </v>
          </cell>
          <cell r="N757" t="str">
            <v>P. A.</v>
          </cell>
        </row>
        <row r="758">
          <cell r="A758" t="str">
            <v>Plomeros</v>
          </cell>
          <cell r="B758" t="str">
            <v>M. O.1073-1 [1] Tub. ½" galv.</v>
          </cell>
          <cell r="C758" t="str">
            <v>ml</v>
          </cell>
          <cell r="D758">
            <v>150</v>
          </cell>
          <cell r="E758">
            <v>1</v>
          </cell>
          <cell r="F758">
            <v>0</v>
          </cell>
          <cell r="G758">
            <v>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16.370169230769225</v>
          </cell>
        </row>
        <row r="759">
          <cell r="A759" t="str">
            <v>Plomeros</v>
          </cell>
          <cell r="B759" t="str">
            <v>M. O.1073-2 [2] Tub. ¾" galv.</v>
          </cell>
          <cell r="C759" t="str">
            <v>ml</v>
          </cell>
          <cell r="D759">
            <v>122.73</v>
          </cell>
          <cell r="E759">
            <v>1</v>
          </cell>
          <cell r="F759">
            <v>0</v>
          </cell>
          <cell r="G759">
            <v>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20.007540003384531</v>
          </cell>
        </row>
        <row r="760">
          <cell r="A760" t="str">
            <v>Plomeros</v>
          </cell>
          <cell r="B760" t="str">
            <v>M. O.1073-3 [3] Tub. 1"  a 1 ½" galv.</v>
          </cell>
          <cell r="C760" t="str">
            <v>ml</v>
          </cell>
          <cell r="D760">
            <v>84.38</v>
          </cell>
          <cell r="E760">
            <v>1</v>
          </cell>
          <cell r="F760">
            <v>0</v>
          </cell>
          <cell r="G760">
            <v>1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29.100798585155058</v>
          </cell>
        </row>
        <row r="761">
          <cell r="A761" t="str">
            <v>Plomeros</v>
          </cell>
          <cell r="B761" t="str">
            <v>M. O.1073-4 [4] Tub. 2" galv.</v>
          </cell>
          <cell r="C761" t="str">
            <v>ml</v>
          </cell>
          <cell r="D761">
            <v>67.5</v>
          </cell>
          <cell r="E761">
            <v>1</v>
          </cell>
          <cell r="F761">
            <v>0</v>
          </cell>
          <cell r="G761">
            <v>1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36.378153846153836</v>
          </cell>
        </row>
        <row r="762">
          <cell r="A762" t="str">
            <v>Plomeros</v>
          </cell>
          <cell r="B762" t="str">
            <v>M. O.1073-5 [5] Tub. 2 ½" galv.</v>
          </cell>
          <cell r="C762" t="str">
            <v>ml</v>
          </cell>
          <cell r="D762">
            <v>56.25</v>
          </cell>
          <cell r="E762">
            <v>1</v>
          </cell>
          <cell r="F762">
            <v>0</v>
          </cell>
          <cell r="G762">
            <v>1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43.653784615384602</v>
          </cell>
        </row>
        <row r="763">
          <cell r="A763" t="str">
            <v>Plomeros</v>
          </cell>
          <cell r="B763" t="str">
            <v>M. O.1073-6 [6] Tub. 3" galv.</v>
          </cell>
          <cell r="C763" t="str">
            <v>ml</v>
          </cell>
          <cell r="D763">
            <v>50</v>
          </cell>
          <cell r="E763">
            <v>1</v>
          </cell>
          <cell r="F763">
            <v>0</v>
          </cell>
          <cell r="G763">
            <v>1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49.110507692307671</v>
          </cell>
        </row>
        <row r="764">
          <cell r="A764" t="str">
            <v>Plomeros</v>
          </cell>
          <cell r="B764" t="str">
            <v>M. O.1073-7 [7] Tub. 4" galv.</v>
          </cell>
          <cell r="C764" t="str">
            <v>ml</v>
          </cell>
          <cell r="D764">
            <v>40.909999999999997</v>
          </cell>
          <cell r="E764">
            <v>1</v>
          </cell>
          <cell r="F764">
            <v>0</v>
          </cell>
          <cell r="G764">
            <v>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60.022620010153602</v>
          </cell>
        </row>
        <row r="765">
          <cell r="A765" t="str">
            <v>Plomeros</v>
          </cell>
          <cell r="B765" t="str">
            <v>M. O.1073-8 [8] Tub. 6" galv.</v>
          </cell>
          <cell r="C765" t="str">
            <v>ml</v>
          </cell>
          <cell r="D765">
            <v>32.14</v>
          </cell>
          <cell r="E765">
            <v>1</v>
          </cell>
          <cell r="F765">
            <v>0</v>
          </cell>
          <cell r="G765">
            <v>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76.400914269302547</v>
          </cell>
        </row>
        <row r="766">
          <cell r="A766" t="str">
            <v>Plomeros</v>
          </cell>
          <cell r="B766" t="str">
            <v>M. O.1073-9 [9] Tub. 8" galv.</v>
          </cell>
          <cell r="C766" t="str">
            <v>ml</v>
          </cell>
          <cell r="D766">
            <v>28.72</v>
          </cell>
          <cell r="E766">
            <v>1</v>
          </cell>
          <cell r="F766">
            <v>0</v>
          </cell>
          <cell r="G766">
            <v>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85.4987947289479</v>
          </cell>
        </row>
        <row r="767">
          <cell r="A767" t="str">
            <v>Plomeros</v>
          </cell>
          <cell r="B767" t="str">
            <v>M. O.1073-10 [10] Tub. 10" galv.</v>
          </cell>
          <cell r="C767" t="str">
            <v>ml</v>
          </cell>
          <cell r="D767">
            <v>49.04</v>
          </cell>
          <cell r="E767">
            <v>1</v>
          </cell>
          <cell r="F767">
            <v>0</v>
          </cell>
          <cell r="G767">
            <v>4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95.128497929476652</v>
          </cell>
        </row>
        <row r="768">
          <cell r="A768" t="str">
            <v>Plomeros</v>
          </cell>
          <cell r="B768" t="str">
            <v>M. O.1073-11 [11] Tub. 12" galv.</v>
          </cell>
          <cell r="C768" t="str">
            <v>ml</v>
          </cell>
          <cell r="D768" t="str">
            <v>P. A.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str">
            <v>P. A.</v>
          </cell>
        </row>
        <row r="769">
          <cell r="A769" t="str">
            <v>Plomeros</v>
          </cell>
          <cell r="B769" t="str">
            <v xml:space="preserve">M.O. PLOMERÍA (TUB. HIERRO FUNDIDO O ACERO)  </v>
          </cell>
          <cell r="N769" t="str">
            <v>P. A.</v>
          </cell>
        </row>
        <row r="770">
          <cell r="A770" t="str">
            <v>Plomeros</v>
          </cell>
          <cell r="B770" t="str">
            <v>M. O.1074-1 [1] Tub. 3" hierro fundido o acero</v>
          </cell>
          <cell r="C770" t="str">
            <v>ml</v>
          </cell>
          <cell r="D770">
            <v>50</v>
          </cell>
          <cell r="E770">
            <v>1</v>
          </cell>
          <cell r="F770">
            <v>0</v>
          </cell>
          <cell r="G770">
            <v>1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49.110507692307671</v>
          </cell>
        </row>
        <row r="771">
          <cell r="A771" t="str">
            <v>Plomeros</v>
          </cell>
          <cell r="B771" t="str">
            <v>M. O.1074-2 [2] Tub. 4" hierro fundido o acero</v>
          </cell>
          <cell r="C771" t="str">
            <v>ml</v>
          </cell>
          <cell r="D771">
            <v>40.909999999999997</v>
          </cell>
          <cell r="E771">
            <v>1</v>
          </cell>
          <cell r="F771">
            <v>0</v>
          </cell>
          <cell r="G771">
            <v>1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60.022620010153602</v>
          </cell>
        </row>
        <row r="772">
          <cell r="A772" t="str">
            <v>Plomeros</v>
          </cell>
          <cell r="B772" t="str">
            <v>M. O.1074-3 [3] Tub. 6" hierro fundido o acero</v>
          </cell>
          <cell r="C772" t="str">
            <v>ml</v>
          </cell>
          <cell r="D772">
            <v>32.14</v>
          </cell>
          <cell r="E772">
            <v>1</v>
          </cell>
          <cell r="F772">
            <v>0</v>
          </cell>
          <cell r="G772">
            <v>1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76.400914269302547</v>
          </cell>
        </row>
        <row r="773">
          <cell r="A773" t="str">
            <v>Plomeros</v>
          </cell>
          <cell r="B773" t="str">
            <v>M. O.1074-4 [4] Tub. 8" hierro fundido o acero</v>
          </cell>
          <cell r="C773" t="str">
            <v>ml</v>
          </cell>
          <cell r="D773">
            <v>28.72</v>
          </cell>
          <cell r="E773">
            <v>1</v>
          </cell>
          <cell r="F773">
            <v>0</v>
          </cell>
          <cell r="G773">
            <v>1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85.4987947289479</v>
          </cell>
        </row>
        <row r="774">
          <cell r="A774" t="str">
            <v>Plomeros</v>
          </cell>
          <cell r="B774" t="str">
            <v>M. O.1074-5 [5] Tub. 10" hierro fundido o acero</v>
          </cell>
          <cell r="C774" t="str">
            <v>ml</v>
          </cell>
          <cell r="D774">
            <v>39.85</v>
          </cell>
          <cell r="E774">
            <v>1</v>
          </cell>
          <cell r="F774">
            <v>0</v>
          </cell>
          <cell r="G774">
            <v>4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117.06653797895946</v>
          </cell>
        </row>
        <row r="775">
          <cell r="A775" t="str">
            <v>Plomeros</v>
          </cell>
          <cell r="B775" t="str">
            <v>M. O.1074-6 [6] Tub. 12" hierro fundido o acero</v>
          </cell>
          <cell r="C775" t="str">
            <v>ml</v>
          </cell>
          <cell r="D775">
            <v>25.76</v>
          </cell>
          <cell r="E775">
            <v>1</v>
          </cell>
          <cell r="F775">
            <v>0</v>
          </cell>
          <cell r="G775">
            <v>4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181.09866220735771</v>
          </cell>
        </row>
        <row r="776">
          <cell r="A776" t="str">
            <v>Plomeros</v>
          </cell>
          <cell r="B776" t="str">
            <v xml:space="preserve">M.O. PLOMERÍA (TUB. PVC)  </v>
          </cell>
          <cell r="N776" t="str">
            <v>P. A.</v>
          </cell>
        </row>
        <row r="777">
          <cell r="A777" t="str">
            <v>Plomeros</v>
          </cell>
          <cell r="B777" t="str">
            <v>M. O.1075-1 [1] Tub. ½" pvc y ¾" pvc</v>
          </cell>
          <cell r="C777" t="str">
            <v>ml</v>
          </cell>
          <cell r="D777">
            <v>369.86</v>
          </cell>
          <cell r="E777">
            <v>1</v>
          </cell>
          <cell r="F777">
            <v>0</v>
          </cell>
          <cell r="G777">
            <v>1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6.6390671730259658</v>
          </cell>
        </row>
        <row r="778">
          <cell r="A778" t="str">
            <v>Plomeros</v>
          </cell>
          <cell r="B778" t="str">
            <v>M. O.1075-2 [2] Tub. ¾" pvc</v>
          </cell>
          <cell r="C778" t="str">
            <v>ml</v>
          </cell>
          <cell r="D778">
            <v>184.93</v>
          </cell>
          <cell r="E778">
            <v>1</v>
          </cell>
          <cell r="F778">
            <v>0</v>
          </cell>
          <cell r="G778">
            <v>1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13.278134346051932</v>
          </cell>
        </row>
        <row r="779">
          <cell r="A779" t="str">
            <v>Plomeros</v>
          </cell>
          <cell r="B779" t="str">
            <v>M. O.1075-3 [3] Tub. 1 ¼" y 1 ½" pvc</v>
          </cell>
          <cell r="C779" t="str">
            <v>ml</v>
          </cell>
          <cell r="D779">
            <v>147.86000000000001</v>
          </cell>
          <cell r="E779">
            <v>1</v>
          </cell>
          <cell r="F779">
            <v>0</v>
          </cell>
          <cell r="G779">
            <v>1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16.607097150110803</v>
          </cell>
        </row>
        <row r="780">
          <cell r="A780" t="str">
            <v>Plomeros</v>
          </cell>
          <cell r="B780" t="str">
            <v>M. O.1075-4 [4] Tub. 2" pvc</v>
          </cell>
          <cell r="C780" t="str">
            <v>ml</v>
          </cell>
          <cell r="D780">
            <v>147.86000000000001</v>
          </cell>
          <cell r="E780">
            <v>1</v>
          </cell>
          <cell r="F780">
            <v>0</v>
          </cell>
          <cell r="G780">
            <v>1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16.607097150110803</v>
          </cell>
        </row>
        <row r="781">
          <cell r="A781" t="str">
            <v>Plomeros</v>
          </cell>
          <cell r="B781" t="str">
            <v>M. O.1075-5 [5] Tub. 3" pvc</v>
          </cell>
          <cell r="C781" t="str">
            <v>ml</v>
          </cell>
          <cell r="D781">
            <v>103.85</v>
          </cell>
          <cell r="E781">
            <v>1</v>
          </cell>
          <cell r="F781">
            <v>0</v>
          </cell>
          <cell r="G781">
            <v>1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23.644924262064361</v>
          </cell>
        </row>
        <row r="782">
          <cell r="A782" t="str">
            <v>Plomeros</v>
          </cell>
          <cell r="B782" t="str">
            <v>M. O.1075-6 [6] Tub. 4" pvc</v>
          </cell>
          <cell r="C782" t="str">
            <v>ml</v>
          </cell>
          <cell r="D782">
            <v>90</v>
          </cell>
          <cell r="E782">
            <v>1</v>
          </cell>
          <cell r="F782">
            <v>0</v>
          </cell>
          <cell r="G782">
            <v>1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27.283615384615374</v>
          </cell>
        </row>
        <row r="783">
          <cell r="A783" t="str">
            <v>Plomeros</v>
          </cell>
          <cell r="B783" t="str">
            <v>M. O.1075-7 [7] Tub. 6" pvc</v>
          </cell>
          <cell r="C783" t="str">
            <v>ml</v>
          </cell>
          <cell r="D783">
            <v>73.97</v>
          </cell>
          <cell r="E783">
            <v>1</v>
          </cell>
          <cell r="F783">
            <v>0</v>
          </cell>
          <cell r="G783">
            <v>1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33.196233400235009</v>
          </cell>
        </row>
        <row r="784">
          <cell r="A784" t="str">
            <v>Plomeros</v>
          </cell>
          <cell r="B784" t="str">
            <v>M. O.1075-8 [8] Tub. 8" pvc</v>
          </cell>
          <cell r="C784" t="str">
            <v>ml</v>
          </cell>
          <cell r="D784">
            <v>67.5</v>
          </cell>
          <cell r="E784">
            <v>1</v>
          </cell>
          <cell r="F784">
            <v>0</v>
          </cell>
          <cell r="G784">
            <v>1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36.378153846153836</v>
          </cell>
        </row>
        <row r="785">
          <cell r="A785" t="str">
            <v>Plomeros</v>
          </cell>
          <cell r="B785" t="str">
            <v>M. O.1075-9 [9] Tub. 10" pvc</v>
          </cell>
          <cell r="C785" t="str">
            <v>ml</v>
          </cell>
          <cell r="D785">
            <v>106.25</v>
          </cell>
          <cell r="E785">
            <v>1</v>
          </cell>
          <cell r="F785">
            <v>0</v>
          </cell>
          <cell r="G785">
            <v>4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43.906838009049743</v>
          </cell>
        </row>
        <row r="786">
          <cell r="A786" t="str">
            <v>Plomeros</v>
          </cell>
          <cell r="B786" t="str">
            <v>M. O.1075-10 [10] Tub. 12" pvc</v>
          </cell>
          <cell r="C786" t="str">
            <v>ml</v>
          </cell>
          <cell r="D786">
            <v>98.09</v>
          </cell>
          <cell r="E786">
            <v>1</v>
          </cell>
          <cell r="F786">
            <v>0</v>
          </cell>
          <cell r="G786">
            <v>4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47.55939992314746</v>
          </cell>
        </row>
        <row r="787">
          <cell r="A787" t="str">
            <v>Albañilería</v>
          </cell>
          <cell r="B787" t="str">
            <v xml:space="preserve">M.O. PULIMENTO Y BRILLADO PISOS, TODO COSTO  </v>
          </cell>
          <cell r="N787" t="str">
            <v>P. A.</v>
          </cell>
        </row>
        <row r="788">
          <cell r="A788" t="str">
            <v>Albañilería</v>
          </cell>
          <cell r="B788" t="str">
            <v>M. O.1076-1 [1] Cristalizado pisos (40 m2 mínimo)</v>
          </cell>
          <cell r="C788" t="str">
            <v>m²</v>
          </cell>
          <cell r="D788">
            <v>20.41</v>
          </cell>
          <cell r="E788">
            <v>1</v>
          </cell>
          <cell r="F788">
            <v>0</v>
          </cell>
          <cell r="G788">
            <v>1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120.30991595371796</v>
          </cell>
        </row>
        <row r="789">
          <cell r="A789" t="str">
            <v>Albañilería</v>
          </cell>
          <cell r="B789" t="str">
            <v>M. O.1076-2 [2] Limpieza escalón</v>
          </cell>
          <cell r="C789" t="str">
            <v>Ud</v>
          </cell>
          <cell r="D789">
            <v>25</v>
          </cell>
          <cell r="E789">
            <v>1</v>
          </cell>
          <cell r="F789">
            <v>0</v>
          </cell>
          <cell r="G789">
            <v>1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98.221015384615342</v>
          </cell>
        </row>
        <row r="790">
          <cell r="A790" t="str">
            <v>Albañilería</v>
          </cell>
          <cell r="B790" t="str">
            <v>M. O.1076-3 [3] Limpieza zócalos</v>
          </cell>
          <cell r="C790" t="str">
            <v>Ud</v>
          </cell>
          <cell r="D790">
            <v>35.89</v>
          </cell>
          <cell r="E790">
            <v>1</v>
          </cell>
          <cell r="F790">
            <v>0</v>
          </cell>
          <cell r="G790">
            <v>1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68.418093747990625</v>
          </cell>
        </row>
        <row r="791">
          <cell r="A791" t="str">
            <v>Albañilería</v>
          </cell>
          <cell r="B791" t="str">
            <v>M. O.1076-4 [4] Limpieza, sal y cera</v>
          </cell>
          <cell r="C791" t="str">
            <v>Ud</v>
          </cell>
          <cell r="D791">
            <v>17.86</v>
          </cell>
          <cell r="E791">
            <v>1</v>
          </cell>
          <cell r="F791">
            <v>0</v>
          </cell>
          <cell r="G791">
            <v>1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137.48742355069339</v>
          </cell>
        </row>
        <row r="792">
          <cell r="A792" t="str">
            <v>Albañilería</v>
          </cell>
          <cell r="B792" t="str">
            <v>M. O.1076-5 [5] Pulimento básico</v>
          </cell>
          <cell r="C792" t="str">
            <v>Ud</v>
          </cell>
          <cell r="D792">
            <v>11.11</v>
          </cell>
          <cell r="E792">
            <v>1</v>
          </cell>
          <cell r="F792">
            <v>0</v>
          </cell>
          <cell r="G792">
            <v>1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221.01938655403995</v>
          </cell>
        </row>
        <row r="793">
          <cell r="A793" t="str">
            <v>Albañilería</v>
          </cell>
          <cell r="B793" t="str">
            <v>M. O.1076-6 [6] Pulimento escalón</v>
          </cell>
          <cell r="C793" t="str">
            <v>Ud</v>
          </cell>
          <cell r="D793">
            <v>9.26</v>
          </cell>
          <cell r="E793">
            <v>1</v>
          </cell>
          <cell r="F793">
            <v>0</v>
          </cell>
          <cell r="G793">
            <v>1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265.17552749626174</v>
          </cell>
        </row>
        <row r="794">
          <cell r="A794" t="str">
            <v>Albañilería</v>
          </cell>
          <cell r="B794" t="str">
            <v>M. O.1076-7 [7] Pulimento mesetas</v>
          </cell>
          <cell r="C794" t="str">
            <v>Ud</v>
          </cell>
          <cell r="D794">
            <v>10.09</v>
          </cell>
          <cell r="E794">
            <v>1</v>
          </cell>
          <cell r="F794">
            <v>0</v>
          </cell>
          <cell r="G794">
            <v>1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243.36227795989927</v>
          </cell>
        </row>
        <row r="795">
          <cell r="A795" t="str">
            <v>Albañilería</v>
          </cell>
          <cell r="B795" t="str">
            <v>M. O.1076-8 [8] Pulimento Super Chapa</v>
          </cell>
          <cell r="C795" t="str">
            <v>Ud</v>
          </cell>
          <cell r="D795">
            <v>8.33</v>
          </cell>
          <cell r="E795">
            <v>1</v>
          </cell>
          <cell r="F795">
            <v>0</v>
          </cell>
          <cell r="G795">
            <v>1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294.78095853726097</v>
          </cell>
        </row>
        <row r="796">
          <cell r="A796" t="str">
            <v>Albañilería</v>
          </cell>
          <cell r="B796" t="str">
            <v>M. O.1076-9 [9] Pulimento y cristalizado</v>
          </cell>
          <cell r="C796" t="str">
            <v>Ud</v>
          </cell>
          <cell r="D796">
            <v>11.283824135172647</v>
          </cell>
          <cell r="E796">
            <v>1</v>
          </cell>
          <cell r="F796">
            <v>0</v>
          </cell>
          <cell r="G796">
            <v>1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217.61464510611262</v>
          </cell>
        </row>
        <row r="797">
          <cell r="A797" t="str">
            <v>Albañilería</v>
          </cell>
          <cell r="B797" t="str">
            <v>M. O.1076-10 [10] Pulimento y reparación piso viejo</v>
          </cell>
          <cell r="C797" t="str">
            <v>m²</v>
          </cell>
          <cell r="D797">
            <v>6.67</v>
          </cell>
          <cell r="E797">
            <v>1</v>
          </cell>
          <cell r="F797">
            <v>0</v>
          </cell>
          <cell r="G797">
            <v>1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368.14473532464524</v>
          </cell>
        </row>
        <row r="798">
          <cell r="A798" t="str">
            <v>Varillero</v>
          </cell>
          <cell r="B798" t="str">
            <v xml:space="preserve">M.O. VARILLEROS  </v>
          </cell>
          <cell r="N798" t="str">
            <v>P. A.</v>
          </cell>
        </row>
        <row r="799">
          <cell r="A799" t="str">
            <v>Varillero</v>
          </cell>
          <cell r="B799" t="str">
            <v>M. O.1077-1 [1] Coloc. acero ¼" en piso o losa</v>
          </cell>
          <cell r="C799" t="str">
            <v>qq</v>
          </cell>
          <cell r="D799">
            <v>6.39</v>
          </cell>
          <cell r="E799">
            <v>1</v>
          </cell>
          <cell r="F799">
            <v>0</v>
          </cell>
          <cell r="G799">
            <v>1</v>
          </cell>
          <cell r="H799">
            <v>0</v>
          </cell>
          <cell r="I799">
            <v>0</v>
          </cell>
          <cell r="J799">
            <v>0</v>
          </cell>
          <cell r="K799">
            <v>1</v>
          </cell>
          <cell r="L799">
            <v>0</v>
          </cell>
          <cell r="M799">
            <v>0</v>
          </cell>
          <cell r="N799">
            <v>482.36294691224271</v>
          </cell>
        </row>
        <row r="800">
          <cell r="A800" t="str">
            <v>Varillero</v>
          </cell>
          <cell r="B800" t="str">
            <v>M. O.1077-2 [2] Coloc. acero alta resistencia</v>
          </cell>
          <cell r="C800" t="str">
            <v>qq</v>
          </cell>
          <cell r="D800">
            <v>7.89</v>
          </cell>
          <cell r="E800">
            <v>1</v>
          </cell>
          <cell r="F800">
            <v>0</v>
          </cell>
          <cell r="G800">
            <v>2</v>
          </cell>
          <cell r="H800">
            <v>0</v>
          </cell>
          <cell r="I800">
            <v>0</v>
          </cell>
          <cell r="J800">
            <v>0</v>
          </cell>
          <cell r="K800">
            <v>1</v>
          </cell>
          <cell r="L800">
            <v>0</v>
          </cell>
          <cell r="M800">
            <v>0</v>
          </cell>
          <cell r="N800">
            <v>484.00818952910197</v>
          </cell>
        </row>
        <row r="801">
          <cell r="A801" t="str">
            <v>Varillero</v>
          </cell>
          <cell r="B801" t="str">
            <v>M. O.1077-3 [3] Coloc. acero col. 3/8" ó ½", hasta 6 de ½"</v>
          </cell>
          <cell r="C801" t="str">
            <v>m</v>
          </cell>
          <cell r="D801">
            <v>28.75</v>
          </cell>
          <cell r="E801">
            <v>1</v>
          </cell>
          <cell r="F801">
            <v>0</v>
          </cell>
          <cell r="G801">
            <v>1</v>
          </cell>
          <cell r="H801">
            <v>0</v>
          </cell>
          <cell r="I801">
            <v>0</v>
          </cell>
          <cell r="J801">
            <v>0</v>
          </cell>
          <cell r="K801">
            <v>1</v>
          </cell>
          <cell r="L801">
            <v>0</v>
          </cell>
          <cell r="M801">
            <v>0</v>
          </cell>
          <cell r="N801">
            <v>107.21040802675584</v>
          </cell>
        </row>
        <row r="802">
          <cell r="A802" t="str">
            <v>Varillero</v>
          </cell>
          <cell r="B802" t="str">
            <v>M. O.1077-4 [4] Coloc. acero col. Redonda 6 de ½" hasta 4 de ¾"</v>
          </cell>
          <cell r="C802" t="str">
            <v>m</v>
          </cell>
          <cell r="D802">
            <v>19.170000000000002</v>
          </cell>
          <cell r="E802">
            <v>1</v>
          </cell>
          <cell r="F802">
            <v>0</v>
          </cell>
          <cell r="G802">
            <v>1</v>
          </cell>
          <cell r="H802">
            <v>0</v>
          </cell>
          <cell r="I802">
            <v>0</v>
          </cell>
          <cell r="J802">
            <v>0</v>
          </cell>
          <cell r="K802">
            <v>1</v>
          </cell>
          <cell r="L802">
            <v>0</v>
          </cell>
          <cell r="M802">
            <v>0</v>
          </cell>
          <cell r="N802">
            <v>160.78764897074754</v>
          </cell>
        </row>
        <row r="803">
          <cell r="A803" t="str">
            <v>Varillero</v>
          </cell>
          <cell r="B803" t="str">
            <v>M. O.1077-5 [5] Coloc. acero dintel y v. Amarre hasta .20x.40 y ½" ó 3/8"</v>
          </cell>
          <cell r="C803" t="str">
            <v>m</v>
          </cell>
          <cell r="D803">
            <v>28.75</v>
          </cell>
          <cell r="E803">
            <v>1</v>
          </cell>
          <cell r="F803">
            <v>0</v>
          </cell>
          <cell r="G803">
            <v>1</v>
          </cell>
          <cell r="H803">
            <v>0</v>
          </cell>
          <cell r="I803">
            <v>0</v>
          </cell>
          <cell r="J803">
            <v>0</v>
          </cell>
          <cell r="K803">
            <v>1</v>
          </cell>
          <cell r="L803">
            <v>0</v>
          </cell>
          <cell r="M803">
            <v>0</v>
          </cell>
          <cell r="N803">
            <v>107.21040802675584</v>
          </cell>
        </row>
        <row r="804">
          <cell r="A804" t="str">
            <v>Varillero</v>
          </cell>
          <cell r="B804" t="str">
            <v>M. O.1077-6 [6] Coloc. Acero fuera ciudad (30 km. o más) (25% adic.)</v>
          </cell>
          <cell r="C804" t="str">
            <v>%</v>
          </cell>
          <cell r="D804" t="str">
            <v>P. A.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 t="str">
            <v>P. A.</v>
          </cell>
        </row>
        <row r="805">
          <cell r="A805" t="str">
            <v>Varillero</v>
          </cell>
          <cell r="B805" t="str">
            <v>M. O.1077-7 [7] Coloc. acero losa con Lima Hoya o Lima Tesa (50% adic.)</v>
          </cell>
          <cell r="C805" t="str">
            <v>qq</v>
          </cell>
          <cell r="D805">
            <v>7.89</v>
          </cell>
          <cell r="E805">
            <v>1</v>
          </cell>
          <cell r="F805">
            <v>0</v>
          </cell>
          <cell r="G805">
            <v>2</v>
          </cell>
          <cell r="H805">
            <v>0</v>
          </cell>
          <cell r="I805">
            <v>0</v>
          </cell>
          <cell r="J805">
            <v>0</v>
          </cell>
          <cell r="K805">
            <v>1</v>
          </cell>
          <cell r="L805">
            <v>0</v>
          </cell>
          <cell r="M805">
            <v>0</v>
          </cell>
          <cell r="N805">
            <v>484.00818952910197</v>
          </cell>
        </row>
        <row r="806">
          <cell r="A806" t="str">
            <v>Varillero</v>
          </cell>
          <cell r="B806" t="str">
            <v>M. O.1077-8 [8] Coloc. acero malla electrosoldada</v>
          </cell>
          <cell r="C806" t="str">
            <v>qq</v>
          </cell>
          <cell r="D806">
            <v>6.39</v>
          </cell>
          <cell r="E806">
            <v>1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0</v>
          </cell>
          <cell r="K806">
            <v>1</v>
          </cell>
          <cell r="L806">
            <v>0</v>
          </cell>
          <cell r="M806">
            <v>0</v>
          </cell>
          <cell r="N806">
            <v>482.36294691224271</v>
          </cell>
        </row>
        <row r="807">
          <cell r="A807" t="str">
            <v>Varillero</v>
          </cell>
          <cell r="B807" t="str">
            <v>M. O.1077-9 [9] Coloc. acero normal</v>
          </cell>
          <cell r="C807" t="str">
            <v>qq</v>
          </cell>
          <cell r="D807">
            <v>9.58</v>
          </cell>
          <cell r="E807">
            <v>1</v>
          </cell>
          <cell r="F807">
            <v>0</v>
          </cell>
          <cell r="G807">
            <v>1</v>
          </cell>
          <cell r="H807">
            <v>0</v>
          </cell>
          <cell r="I807">
            <v>0</v>
          </cell>
          <cell r="J807">
            <v>0</v>
          </cell>
          <cell r="K807">
            <v>1</v>
          </cell>
          <cell r="L807">
            <v>0</v>
          </cell>
          <cell r="M807">
            <v>0</v>
          </cell>
          <cell r="N807">
            <v>321.74313473582782</v>
          </cell>
        </row>
        <row r="808">
          <cell r="A808" t="str">
            <v>Varillero</v>
          </cell>
          <cell r="B808" t="str">
            <v>M. O.1077-10 [10] Coloc. acero rampa escalera corriente</v>
          </cell>
          <cell r="C808" t="str">
            <v>rampa</v>
          </cell>
          <cell r="D808">
            <v>1.2</v>
          </cell>
          <cell r="E808">
            <v>1</v>
          </cell>
          <cell r="F808">
            <v>0</v>
          </cell>
          <cell r="G808">
            <v>2</v>
          </cell>
          <cell r="H808">
            <v>0</v>
          </cell>
          <cell r="I808">
            <v>0</v>
          </cell>
          <cell r="J808">
            <v>0</v>
          </cell>
          <cell r="K808">
            <v>1</v>
          </cell>
          <cell r="L808">
            <v>0</v>
          </cell>
          <cell r="M808">
            <v>0</v>
          </cell>
          <cell r="N808">
            <v>3182.3538461538456</v>
          </cell>
        </row>
        <row r="809">
          <cell r="A809" t="str">
            <v>Varillero</v>
          </cell>
          <cell r="B809" t="str">
            <v>M. O.1077-11 [11] Coloc. acero viga 6 de ½" ó ¾", 2 de 1" y 2 de ¾", 25x40</v>
          </cell>
          <cell r="C809" t="str">
            <v>m</v>
          </cell>
          <cell r="D809">
            <v>35.5</v>
          </cell>
          <cell r="E809">
            <v>1</v>
          </cell>
          <cell r="F809">
            <v>0</v>
          </cell>
          <cell r="G809">
            <v>2</v>
          </cell>
          <cell r="H809">
            <v>0</v>
          </cell>
          <cell r="I809">
            <v>0</v>
          </cell>
          <cell r="J809">
            <v>0</v>
          </cell>
          <cell r="K809">
            <v>1</v>
          </cell>
          <cell r="L809">
            <v>0</v>
          </cell>
          <cell r="M809">
            <v>0</v>
          </cell>
          <cell r="N809">
            <v>107.57252437703139</v>
          </cell>
        </row>
        <row r="810">
          <cell r="A810" t="str">
            <v>Varillero</v>
          </cell>
          <cell r="B810" t="str">
            <v>M. O.1077-12 [12] Coloc. acero viga postens. Y pórticos en col.</v>
          </cell>
          <cell r="C810" t="str">
            <v>qq</v>
          </cell>
          <cell r="D810">
            <v>7.47</v>
          </cell>
          <cell r="E810">
            <v>1</v>
          </cell>
          <cell r="F810">
            <v>0</v>
          </cell>
          <cell r="G810">
            <v>2</v>
          </cell>
          <cell r="H810">
            <v>0</v>
          </cell>
          <cell r="I810">
            <v>0</v>
          </cell>
          <cell r="J810">
            <v>0</v>
          </cell>
          <cell r="K810">
            <v>1</v>
          </cell>
          <cell r="L810">
            <v>0</v>
          </cell>
          <cell r="M810">
            <v>0</v>
          </cell>
          <cell r="N810">
            <v>511.22150139017594</v>
          </cell>
        </row>
        <row r="811">
          <cell r="A811" t="str">
            <v>Varillero</v>
          </cell>
          <cell r="B811" t="str">
            <v>M. O.1077-13 [13] Coloc. acero zapata de muros</v>
          </cell>
          <cell r="C811" t="str">
            <v>m</v>
          </cell>
          <cell r="D811">
            <v>28.75</v>
          </cell>
          <cell r="E811">
            <v>1</v>
          </cell>
          <cell r="F811">
            <v>0</v>
          </cell>
          <cell r="G811">
            <v>1</v>
          </cell>
          <cell r="H811">
            <v>0</v>
          </cell>
          <cell r="I811">
            <v>0</v>
          </cell>
          <cell r="J811">
            <v>0</v>
          </cell>
          <cell r="K811">
            <v>1</v>
          </cell>
          <cell r="L811">
            <v>0</v>
          </cell>
          <cell r="M811">
            <v>0</v>
          </cell>
          <cell r="N811">
            <v>107.21040802675584</v>
          </cell>
        </row>
        <row r="812">
          <cell r="A812" t="str">
            <v>Varillero</v>
          </cell>
          <cell r="B812" t="str">
            <v>M. O.1077-14 [14] Subir acero techo 2do. Nivel (10%)</v>
          </cell>
          <cell r="C812" t="str">
            <v>qq</v>
          </cell>
          <cell r="D812">
            <v>70</v>
          </cell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4</v>
          </cell>
          <cell r="M812">
            <v>0</v>
          </cell>
          <cell r="N812">
            <v>32.717670329670327</v>
          </cell>
        </row>
        <row r="813">
          <cell r="A813" t="str">
            <v>Varillero</v>
          </cell>
          <cell r="B813" t="str">
            <v>M. O.1077-15 [15] Subir acero techo 3er. Nivel (15%)</v>
          </cell>
          <cell r="C813" t="str">
            <v>qq</v>
          </cell>
          <cell r="D813">
            <v>46.67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4</v>
          </cell>
          <cell r="M813">
            <v>0</v>
          </cell>
          <cell r="N813">
            <v>49.073000280199757</v>
          </cell>
        </row>
        <row r="814">
          <cell r="A814" t="str">
            <v>Varillero</v>
          </cell>
          <cell r="B814" t="str">
            <v>M. O.1077-16 [16] Subir acero techo 4to. Nivel (20%)</v>
          </cell>
          <cell r="C814" t="str">
            <v>qq</v>
          </cell>
          <cell r="D814">
            <v>35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4</v>
          </cell>
          <cell r="M814">
            <v>0</v>
          </cell>
          <cell r="N814">
            <v>65.435340659340653</v>
          </cell>
        </row>
        <row r="815">
          <cell r="A815" t="str">
            <v>Varillero</v>
          </cell>
          <cell r="B815" t="str">
            <v>M. O.1077-17 [17] Subir acero techo 5to. Nivel (25%)</v>
          </cell>
          <cell r="C815" t="str">
            <v>qq</v>
          </cell>
          <cell r="D815">
            <v>28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4</v>
          </cell>
          <cell r="M815">
            <v>0</v>
          </cell>
          <cell r="N815">
            <v>81.794175824175809</v>
          </cell>
        </row>
        <row r="816">
          <cell r="A816" t="str">
            <v>Varillero</v>
          </cell>
          <cell r="B816" t="str">
            <v>M. O.1077-18 [18] Subir acero techo 6to. Nivel (30%)</v>
          </cell>
          <cell r="C816" t="str">
            <v>qq</v>
          </cell>
          <cell r="D816">
            <v>23.33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4</v>
          </cell>
          <cell r="M816">
            <v>0</v>
          </cell>
          <cell r="N816">
            <v>98.16703485113257</v>
          </cell>
        </row>
        <row r="817">
          <cell r="A817" t="str">
            <v>Varillero</v>
          </cell>
          <cell r="B817" t="str">
            <v>M. O.1077-19 [19] Trasladar acero distancia &gt; 10 m. (10% adicional)</v>
          </cell>
          <cell r="C817" t="str">
            <v>qq</v>
          </cell>
          <cell r="D817" t="str">
            <v>P. A.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str">
            <v>P. A.</v>
          </cell>
        </row>
        <row r="818">
          <cell r="A818" t="str">
            <v>Técnicos Especiales</v>
          </cell>
          <cell r="B818" t="str">
            <v xml:space="preserve">SERVICIOS TRANSPORTE  </v>
          </cell>
          <cell r="N818" t="str">
            <v>P. A.</v>
          </cell>
        </row>
        <row r="819">
          <cell r="A819" t="str">
            <v>Técnicos Especiales</v>
          </cell>
          <cell r="B819" t="str">
            <v>TR-1078-1 [1] Transporte de Material (bote)</v>
          </cell>
          <cell r="C819" t="str">
            <v>m³/km</v>
          </cell>
          <cell r="D819">
            <v>6.39</v>
          </cell>
          <cell r="E819">
            <v>1</v>
          </cell>
          <cell r="F819">
            <v>0</v>
          </cell>
          <cell r="G819">
            <v>1</v>
          </cell>
          <cell r="H819">
            <v>0</v>
          </cell>
          <cell r="I819">
            <v>0</v>
          </cell>
          <cell r="J819">
            <v>0</v>
          </cell>
          <cell r="K819">
            <v>1</v>
          </cell>
          <cell r="L819">
            <v>0</v>
          </cell>
          <cell r="M819">
            <v>0</v>
          </cell>
          <cell r="N819">
            <v>482.36294691224271</v>
          </cell>
        </row>
        <row r="820">
          <cell r="A820" t="str">
            <v>Técnicos Especiales</v>
          </cell>
          <cell r="B820" t="str">
            <v xml:space="preserve">TR-1078-2 [2] Perforación de pozo Filtrante </v>
          </cell>
          <cell r="C820" t="str">
            <v>UD</v>
          </cell>
          <cell r="D820">
            <v>6.39</v>
          </cell>
          <cell r="E820">
            <v>1</v>
          </cell>
          <cell r="F820">
            <v>0</v>
          </cell>
          <cell r="G820">
            <v>1</v>
          </cell>
          <cell r="H820">
            <v>0</v>
          </cell>
          <cell r="I820">
            <v>0</v>
          </cell>
          <cell r="J820">
            <v>0</v>
          </cell>
          <cell r="K820">
            <v>1</v>
          </cell>
          <cell r="L820">
            <v>0</v>
          </cell>
          <cell r="M820">
            <v>0</v>
          </cell>
          <cell r="N820">
            <v>482.36294691224271</v>
          </cell>
        </row>
        <row r="821">
          <cell r="A821" t="str">
            <v>Constructores Acero</v>
          </cell>
          <cell r="B821" t="str">
            <v xml:space="preserve">M.O. HERRERÍA  </v>
          </cell>
          <cell r="N821" t="str">
            <v>P. A.</v>
          </cell>
        </row>
        <row r="822">
          <cell r="A822" t="str">
            <v>Constructores Acero</v>
          </cell>
          <cell r="B822" t="str">
            <v>M. O.1079-1 [1] Soldadura de conexiones de Placas</v>
          </cell>
          <cell r="C822" t="str">
            <v>UDS</v>
          </cell>
          <cell r="D822">
            <v>4.9800000000000004</v>
          </cell>
          <cell r="E822">
            <v>1</v>
          </cell>
          <cell r="F822">
            <v>0</v>
          </cell>
          <cell r="G822">
            <v>1</v>
          </cell>
          <cell r="H822">
            <v>0</v>
          </cell>
          <cell r="I822">
            <v>0</v>
          </cell>
          <cell r="J822">
            <v>0</v>
          </cell>
          <cell r="K822">
            <v>1</v>
          </cell>
          <cell r="L822">
            <v>0</v>
          </cell>
          <cell r="M822">
            <v>0</v>
          </cell>
          <cell r="N822">
            <v>618.93558850787758</v>
          </cell>
        </row>
        <row r="823">
          <cell r="A823" t="str">
            <v>Constructores Acero</v>
          </cell>
          <cell r="B823" t="str">
            <v xml:space="preserve">M. O.1079-2 [2] Colocación de Placas </v>
          </cell>
          <cell r="C823" t="str">
            <v>UDS</v>
          </cell>
          <cell r="D823">
            <v>3.97</v>
          </cell>
          <cell r="E823">
            <v>1</v>
          </cell>
          <cell r="F823">
            <v>0</v>
          </cell>
          <cell r="G823">
            <v>2</v>
          </cell>
          <cell r="H823">
            <v>0</v>
          </cell>
          <cell r="I823">
            <v>0</v>
          </cell>
          <cell r="J823">
            <v>0</v>
          </cell>
          <cell r="K823">
            <v>1</v>
          </cell>
          <cell r="L823">
            <v>0</v>
          </cell>
          <cell r="M823">
            <v>0</v>
          </cell>
          <cell r="N823">
            <v>961.92055803138896</v>
          </cell>
        </row>
        <row r="824">
          <cell r="A824" t="str">
            <v>Constructores Acero</v>
          </cell>
          <cell r="B824" t="str">
            <v>M. O.1079-3 [3] Transporte de Vigas de Alas Anchas</v>
          </cell>
          <cell r="C824" t="str">
            <v>P. A.</v>
          </cell>
          <cell r="D824">
            <v>0.44</v>
          </cell>
          <cell r="E824">
            <v>1</v>
          </cell>
          <cell r="F824">
            <v>0</v>
          </cell>
          <cell r="G824">
            <v>2</v>
          </cell>
          <cell r="H824">
            <v>0</v>
          </cell>
          <cell r="I824">
            <v>0</v>
          </cell>
          <cell r="J824">
            <v>0</v>
          </cell>
          <cell r="K824">
            <v>1</v>
          </cell>
          <cell r="L824">
            <v>0</v>
          </cell>
          <cell r="M824">
            <v>0</v>
          </cell>
          <cell r="N824">
            <v>8679.1468531468508</v>
          </cell>
        </row>
        <row r="825">
          <cell r="A825" t="str">
            <v>Constructores Acero</v>
          </cell>
          <cell r="B825" t="str">
            <v>M. O.1079-4 [4] Alquiler Planta Eléctrica y Combustible</v>
          </cell>
          <cell r="C825" t="str">
            <v>Día</v>
          </cell>
          <cell r="D825">
            <v>0.31</v>
          </cell>
          <cell r="E825">
            <v>1</v>
          </cell>
          <cell r="F825">
            <v>0</v>
          </cell>
          <cell r="G825">
            <v>2</v>
          </cell>
          <cell r="H825">
            <v>0</v>
          </cell>
          <cell r="I825">
            <v>0</v>
          </cell>
          <cell r="J825">
            <v>0</v>
          </cell>
          <cell r="K825">
            <v>1</v>
          </cell>
          <cell r="L825">
            <v>0</v>
          </cell>
          <cell r="M825">
            <v>0</v>
          </cell>
          <cell r="N825">
            <v>12318.789081885852</v>
          </cell>
        </row>
        <row r="826">
          <cell r="A826" t="str">
            <v>Constructores Acero</v>
          </cell>
          <cell r="B826" t="str">
            <v>M. O.1079-5 [5] Grúa e Izaje</v>
          </cell>
          <cell r="C826" t="str">
            <v>P. A.</v>
          </cell>
          <cell r="D826">
            <v>0.5</v>
          </cell>
          <cell r="E826">
            <v>1</v>
          </cell>
          <cell r="F826">
            <v>0</v>
          </cell>
          <cell r="G826">
            <v>2</v>
          </cell>
          <cell r="H826">
            <v>0</v>
          </cell>
          <cell r="I826">
            <v>0</v>
          </cell>
          <cell r="J826">
            <v>0</v>
          </cell>
          <cell r="K826">
            <v>1</v>
          </cell>
          <cell r="L826">
            <v>0</v>
          </cell>
          <cell r="M826">
            <v>0</v>
          </cell>
          <cell r="N826">
            <v>7637.6492307692288</v>
          </cell>
        </row>
        <row r="827">
          <cell r="A827" t="str">
            <v>Constructores Acero</v>
          </cell>
          <cell r="B827" t="str">
            <v>MO-1001-9 [MAM] Maestro de Carpintería Metálica</v>
          </cell>
          <cell r="C827" t="str">
            <v>Día</v>
          </cell>
          <cell r="D827">
            <v>0.85</v>
          </cell>
          <cell r="E827">
            <v>1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2022.3529411764707</v>
          </cell>
        </row>
        <row r="828">
          <cell r="A828" t="str">
            <v>Constructores Acero</v>
          </cell>
          <cell r="B828" t="str">
            <v>MO-1001-10 [OPE] Operador de Equipo Pesado (GRÚA)</v>
          </cell>
          <cell r="C828" t="str">
            <v>Día</v>
          </cell>
          <cell r="D828">
            <v>0.85</v>
          </cell>
          <cell r="E828">
            <v>0</v>
          </cell>
          <cell r="F828">
            <v>0</v>
          </cell>
          <cell r="G828">
            <v>0</v>
          </cell>
          <cell r="H828">
            <v>1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1605.4371040723984</v>
          </cell>
        </row>
        <row r="829">
          <cell r="A829" t="str">
            <v>Constructores Acero</v>
          </cell>
          <cell r="B829" t="str">
            <v>MO-1001-13 [AEM] Armadores Estructuras Metálica</v>
          </cell>
          <cell r="C829" t="str">
            <v>Día</v>
          </cell>
          <cell r="D829">
            <v>0.85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0</v>
          </cell>
          <cell r="L829">
            <v>0</v>
          </cell>
          <cell r="M829">
            <v>0</v>
          </cell>
          <cell r="N829">
            <v>1124.7393665158368</v>
          </cell>
        </row>
        <row r="830">
          <cell r="A830" t="str">
            <v>Constructores Acero</v>
          </cell>
          <cell r="B830" t="str">
            <v>MO-1001-14 [AyEM] Ayudante Estructuras Metálica</v>
          </cell>
          <cell r="C830" t="str">
            <v>Día</v>
          </cell>
          <cell r="D830">
            <v>0.85</v>
          </cell>
          <cell r="E830">
            <v>0</v>
          </cell>
          <cell r="F830">
            <v>0</v>
          </cell>
          <cell r="G830">
            <v>1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866.50045248868685</v>
          </cell>
        </row>
        <row r="831">
          <cell r="A831" t="str">
            <v>Constructores Acero</v>
          </cell>
          <cell r="B831" t="str">
            <v>MO-1001-11 [SEM] Soldadores - Estructura Metálica</v>
          </cell>
          <cell r="C831" t="str">
            <v>Día</v>
          </cell>
          <cell r="D831">
            <v>0.85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1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1283.4162895927611</v>
          </cell>
        </row>
        <row r="832">
          <cell r="A832" t="str">
            <v>Constructores Acero</v>
          </cell>
          <cell r="B832" t="str">
            <v>MO-1001-12 [PEM] Pintor Estructura Metálica</v>
          </cell>
          <cell r="C832" t="str">
            <v>Día</v>
          </cell>
          <cell r="D832">
            <v>0.85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1</v>
          </cell>
          <cell r="L832">
            <v>0</v>
          </cell>
          <cell r="M832">
            <v>0</v>
          </cell>
          <cell r="N832">
            <v>737.38099547511399</v>
          </cell>
        </row>
        <row r="833">
          <cell r="A833" t="str">
            <v>Técnicos Especiales</v>
          </cell>
          <cell r="B833" t="str">
            <v>INSTALACIONES MACCAFERRI</v>
          </cell>
          <cell r="N833" t="str">
            <v>P. A.</v>
          </cell>
        </row>
        <row r="834">
          <cell r="A834" t="str">
            <v>Técnicos Especiales</v>
          </cell>
          <cell r="B834" t="str">
            <v>MO-1081-1 [1] Instalación de Geomantas y/o Geotextiles</v>
          </cell>
          <cell r="C834" t="str">
            <v>m2</v>
          </cell>
          <cell r="D834">
            <v>81.579826324573517</v>
          </cell>
          <cell r="E834">
            <v>1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2</v>
          </cell>
          <cell r="L834">
            <v>3</v>
          </cell>
          <cell r="M834">
            <v>0</v>
          </cell>
          <cell r="N834">
            <v>57.492465918655604</v>
          </cell>
        </row>
        <row r="835">
          <cell r="A835" t="str">
            <v>Técnicos Especiales</v>
          </cell>
          <cell r="B835" t="str">
            <v>MO-1081-2 [2] Instalación de Cajas Gaviones h ≤ 3.00 m</v>
          </cell>
          <cell r="C835" t="str">
            <v>m3</v>
          </cell>
          <cell r="D835">
            <v>13.7</v>
          </cell>
          <cell r="E835">
            <v>1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2</v>
          </cell>
          <cell r="L835">
            <v>4</v>
          </cell>
          <cell r="M835">
            <v>0</v>
          </cell>
          <cell r="N835">
            <v>384.14486243683336</v>
          </cell>
        </row>
        <row r="836">
          <cell r="A836" t="str">
            <v>Técnicos Especiales</v>
          </cell>
          <cell r="B836" t="str">
            <v>MO-1081-2 [2] Colocación de piedra en cajas de Gaviones h ≤ 3.00 m</v>
          </cell>
          <cell r="C836" t="str">
            <v>m3</v>
          </cell>
          <cell r="D836">
            <v>27.587184165966185</v>
          </cell>
          <cell r="E836">
            <v>1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2</v>
          </cell>
          <cell r="L836">
            <v>4</v>
          </cell>
          <cell r="M836">
            <v>0</v>
          </cell>
          <cell r="N836">
            <v>190.76918411547126</v>
          </cell>
        </row>
        <row r="837">
          <cell r="A837" t="str">
            <v>Técnicos Especiales</v>
          </cell>
          <cell r="B837" t="str">
            <v>MO-1081-3 [3] Instalación de Cajas Gaviones 3.01 ≤ h ≤ 6.00 m</v>
          </cell>
          <cell r="C837" t="str">
            <v>m3</v>
          </cell>
          <cell r="D837">
            <v>9.2200000000000006</v>
          </cell>
          <cell r="E837">
            <v>1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2</v>
          </cell>
          <cell r="L837">
            <v>4</v>
          </cell>
          <cell r="M837">
            <v>0</v>
          </cell>
          <cell r="N837">
            <v>570.80093442349414</v>
          </cell>
        </row>
        <row r="838">
          <cell r="A838" t="str">
            <v>Técnicos Especiales</v>
          </cell>
          <cell r="B838" t="str">
            <v>MO-1081-3 [3] Colocación de Piedra en Cajas Gaviones 3.01 ≤ h ≤ 6.00 m</v>
          </cell>
          <cell r="C838" t="str">
            <v>m3</v>
          </cell>
          <cell r="D838">
            <v>23.45</v>
          </cell>
          <cell r="E838">
            <v>1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2</v>
          </cell>
          <cell r="L838">
            <v>4</v>
          </cell>
          <cell r="M838">
            <v>0</v>
          </cell>
          <cell r="N838">
            <v>224.42578317205189</v>
          </cell>
        </row>
        <row r="839">
          <cell r="A839" t="str">
            <v>Albañilería</v>
          </cell>
          <cell r="B839" t="str">
            <v xml:space="preserve">INSTALACIÓN EMME DUE  </v>
          </cell>
          <cell r="N839" t="str">
            <v>P. A.</v>
          </cell>
        </row>
        <row r="840">
          <cell r="A840" t="str">
            <v>Albañilería</v>
          </cell>
          <cell r="B840" t="str">
            <v>M. O.1080-1 [1] Instalación de Panel Simple Normal en muros</v>
          </cell>
          <cell r="C840" t="str">
            <v>m²</v>
          </cell>
          <cell r="D840">
            <v>58</v>
          </cell>
          <cell r="E840">
            <v>1</v>
          </cell>
          <cell r="F840">
            <v>0</v>
          </cell>
          <cell r="G840">
            <v>2</v>
          </cell>
          <cell r="H840">
            <v>3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125.61923076923074</v>
          </cell>
        </row>
        <row r="841">
          <cell r="A841" t="str">
            <v>Albañilería</v>
          </cell>
          <cell r="B841" t="str">
            <v>M. O.1080-2 [2] Instalación de Panel Reforzado Normal en Losas</v>
          </cell>
          <cell r="C841" t="str">
            <v>m²</v>
          </cell>
          <cell r="D841">
            <v>44.8</v>
          </cell>
          <cell r="E841">
            <v>1</v>
          </cell>
          <cell r="F841">
            <v>0</v>
          </cell>
          <cell r="G841">
            <v>3</v>
          </cell>
          <cell r="H841">
            <v>2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148.61203640109886</v>
          </cell>
        </row>
        <row r="842">
          <cell r="A842" t="str">
            <v>Albañilería</v>
          </cell>
          <cell r="B842" t="str">
            <v>M. O.1080-3 [3] Instalación de Panel Escalera</v>
          </cell>
          <cell r="C842" t="str">
            <v>ud</v>
          </cell>
          <cell r="D842">
            <v>1.5</v>
          </cell>
          <cell r="E842">
            <v>1</v>
          </cell>
          <cell r="F842">
            <v>0</v>
          </cell>
          <cell r="G842">
            <v>2</v>
          </cell>
          <cell r="H842">
            <v>2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3947.5292307692303</v>
          </cell>
        </row>
        <row r="843">
          <cell r="A843" t="str">
            <v>Albañilería</v>
          </cell>
          <cell r="B843" t="str">
            <v>M. O.1080-4 [4] Revocado de Panel Simple Normal en muros</v>
          </cell>
          <cell r="C843" t="str">
            <v>m²</v>
          </cell>
          <cell r="D843">
            <v>125.71</v>
          </cell>
          <cell r="E843">
            <v>1</v>
          </cell>
          <cell r="F843">
            <v>0</v>
          </cell>
          <cell r="G843">
            <v>2</v>
          </cell>
          <cell r="H843">
            <v>0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0</v>
          </cell>
          <cell r="N843">
            <v>38.624722346303756</v>
          </cell>
        </row>
        <row r="844">
          <cell r="A844" t="str">
            <v>Albañilería</v>
          </cell>
          <cell r="B844" t="str">
            <v>M. O.1080-5 [5] Revocado de Panel Reforzado Normal en Losas</v>
          </cell>
          <cell r="C844" t="str">
            <v>m²</v>
          </cell>
          <cell r="D844">
            <v>125.71</v>
          </cell>
          <cell r="E844">
            <v>1</v>
          </cell>
          <cell r="F844">
            <v>0</v>
          </cell>
          <cell r="G844">
            <v>2</v>
          </cell>
          <cell r="H844">
            <v>0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0</v>
          </cell>
          <cell r="N844">
            <v>38.624722346303756</v>
          </cell>
        </row>
        <row r="845">
          <cell r="A845" t="str">
            <v>Albañilería</v>
          </cell>
          <cell r="B845" t="str">
            <v>M. O.1080-6 [6] Revocado de Panel Escalera</v>
          </cell>
          <cell r="C845" t="str">
            <v>m²</v>
          </cell>
          <cell r="D845">
            <v>108.57</v>
          </cell>
          <cell r="E845">
            <v>1</v>
          </cell>
          <cell r="F845">
            <v>0</v>
          </cell>
          <cell r="G845">
            <v>2</v>
          </cell>
          <cell r="H845">
            <v>0</v>
          </cell>
          <cell r="I845">
            <v>1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39.448785257295889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"/>
      <sheetName val="Hormigón"/>
      <sheetName val="Cuantia"/>
      <sheetName val="Informe Cuantia"/>
    </sheetNames>
    <sheetDataSet>
      <sheetData sheetId="0"/>
      <sheetData sheetId="1">
        <row r="1">
          <cell r="A1" t="str">
            <v>Item</v>
          </cell>
          <cell r="B1" t="str">
            <v>ID Elemento</v>
          </cell>
          <cell r="C1" t="str">
            <v>Elemento</v>
          </cell>
          <cell r="D1" t="str">
            <v>x-x'</v>
          </cell>
          <cell r="E1" t="str">
            <v>y-y'</v>
          </cell>
          <cell r="F1" t="str">
            <v>z-z'</v>
          </cell>
          <cell r="G1" t="str">
            <v>Vol</v>
          </cell>
          <cell r="H1" t="str">
            <v>Cantidad</v>
          </cell>
          <cell r="I1" t="str">
            <v>Vol Total</v>
          </cell>
          <cell r="J1" t="str">
            <v>f'c</v>
          </cell>
          <cell r="K1" t="str">
            <v>Armado</v>
          </cell>
        </row>
        <row r="2">
          <cell r="A2" t="str">
            <v>a.-</v>
          </cell>
          <cell r="B2" t="str">
            <v>Zapata de  Muro [ 0.60 x 50.51 x 0.30 ] - f'c=210 kg/cm²@28d -&gt; 4 Ø 1/2'' + est Ø3/8'' @ 0.20 m</v>
          </cell>
          <cell r="C2" t="str">
            <v>Zapata de  Muro</v>
          </cell>
          <cell r="D2">
            <v>0.6</v>
          </cell>
          <cell r="E2">
            <v>50.505000000000003</v>
          </cell>
          <cell r="F2">
            <v>0.3</v>
          </cell>
          <cell r="G2">
            <v>9.0908999999999995</v>
          </cell>
          <cell r="H2">
            <v>1</v>
          </cell>
          <cell r="I2">
            <v>9.0908999999999995</v>
          </cell>
          <cell r="J2">
            <v>210</v>
          </cell>
          <cell r="K2" t="str">
            <v>4 Ø 1/2'' + est Ø3/8'' @ 0.20 m</v>
          </cell>
        </row>
        <row r="3">
          <cell r="A3" t="str">
            <v>b.-</v>
          </cell>
          <cell r="B3" t="str">
            <v>Zapata Z1 [ 1.00 x 1.00 x 0.40 ] - f'c=210 kg/cm²@28d -&gt; Ø 1/2'' @ 0.15 m AC AD</v>
          </cell>
          <cell r="C3" t="str">
            <v>Zapata Z1</v>
          </cell>
          <cell r="D3">
            <v>1</v>
          </cell>
          <cell r="E3">
            <v>1</v>
          </cell>
          <cell r="F3">
            <v>0.4</v>
          </cell>
          <cell r="G3">
            <v>0.4</v>
          </cell>
          <cell r="H3">
            <v>1</v>
          </cell>
          <cell r="I3">
            <v>0.4</v>
          </cell>
          <cell r="J3">
            <v>210</v>
          </cell>
          <cell r="K3" t="str">
            <v>Ø 1/2'' @ 0.15 m AC AD</v>
          </cell>
        </row>
        <row r="4">
          <cell r="A4" t="str">
            <v>c.-</v>
          </cell>
          <cell r="B4" t="str">
            <v>Columna C1 [ 0.30 x 0.45 x 7.62 ] - f'c=210 kg/cm²@28d -&gt; 6 Ø 3/4'' + est Ø3/8'' @ 0.15 m</v>
          </cell>
          <cell r="C4" t="str">
            <v>Columna C1</v>
          </cell>
          <cell r="D4">
            <v>0.3</v>
          </cell>
          <cell r="E4">
            <v>0.45</v>
          </cell>
          <cell r="F4">
            <v>7.62</v>
          </cell>
          <cell r="G4">
            <v>1.0287000000000002</v>
          </cell>
          <cell r="H4">
            <v>7.0314960629921259</v>
          </cell>
          <cell r="I4">
            <v>7.2333000000000007</v>
          </cell>
          <cell r="J4">
            <v>210</v>
          </cell>
          <cell r="K4" t="str">
            <v>6 Ø 3/4'' + est Ø3/8'' @ 0.15 m</v>
          </cell>
        </row>
        <row r="5">
          <cell r="A5" t="str">
            <v>d.-</v>
          </cell>
          <cell r="B5" t="str">
            <v>Viga V1 [ 0.15 x 0.28 x 29.40 ] - f'c=210 kg/cm²@28d -&gt; 7 Ø 1/2'' + est Ø3/8'' @ 0.15 m</v>
          </cell>
          <cell r="C5" t="str">
            <v>Viga V1</v>
          </cell>
          <cell r="D5">
            <v>0.15</v>
          </cell>
          <cell r="E5">
            <v>0.28000000000000003</v>
          </cell>
          <cell r="F5">
            <v>29.4</v>
          </cell>
          <cell r="G5">
            <v>1.2348000000000001</v>
          </cell>
          <cell r="H5">
            <v>1</v>
          </cell>
          <cell r="I5">
            <v>1.2348000000000001</v>
          </cell>
          <cell r="J5">
            <v>210</v>
          </cell>
          <cell r="K5" t="str">
            <v>7 Ø 1/2'' + est Ø3/8'' @ 0.15 m</v>
          </cell>
        </row>
        <row r="6">
          <cell r="A6" t="str">
            <v>e.-</v>
          </cell>
          <cell r="B6" t="str">
            <v>Dintel D1 [ 0.15 x 0.20 x 1.00 ] - f'c=210 kg/cm²@28d -&gt; 2 Ø1/2'' + 2 Ø 3/8'' + est Ø3/8'' @ 0.20 m</v>
          </cell>
          <cell r="C6" t="str">
            <v>Dintel D1</v>
          </cell>
          <cell r="D6">
            <v>0.15</v>
          </cell>
          <cell r="E6">
            <v>0.2</v>
          </cell>
          <cell r="F6">
            <v>1</v>
          </cell>
          <cell r="G6">
            <v>0.03</v>
          </cell>
          <cell r="H6">
            <v>6</v>
          </cell>
          <cell r="I6">
            <v>0.18</v>
          </cell>
          <cell r="J6">
            <v>210</v>
          </cell>
          <cell r="K6" t="str">
            <v>2 Ø1/2'' + 2 Ø 3/8'' + est Ø3/8'' @ 0.20 m</v>
          </cell>
        </row>
        <row r="7">
          <cell r="A7" t="str">
            <v>f.-</v>
          </cell>
          <cell r="B7" t="str">
            <v>Dintel D2 [ 0.15 x 0.40 x 2.00 ] - f'c=210 kg/cm²@28d -&gt; 3 Ø1/2'' + 3 Ø 3/8'' + est Ø3/8'' @ 0.20 m</v>
          </cell>
          <cell r="C7" t="str">
            <v>Dintel D2</v>
          </cell>
          <cell r="D7">
            <v>0.15</v>
          </cell>
          <cell r="E7">
            <v>0.4</v>
          </cell>
          <cell r="F7">
            <v>2</v>
          </cell>
          <cell r="G7">
            <v>0.12</v>
          </cell>
          <cell r="H7">
            <v>2</v>
          </cell>
          <cell r="I7">
            <v>0.24</v>
          </cell>
          <cell r="J7">
            <v>210</v>
          </cell>
          <cell r="K7" t="str">
            <v>3 Ø1/2'' + 3 Ø 3/8'' + est Ø3/8'' @ 0.20 m</v>
          </cell>
        </row>
        <row r="8">
          <cell r="A8" t="str">
            <v>g.-</v>
          </cell>
          <cell r="B8" t="str">
            <v>Losa  [ 2.85 x 10.65 x 0.12 ] - f'c=210 kg/cm²@28d -&gt; Est Ø3/8'' @ 0.25 m AD</v>
          </cell>
          <cell r="C8" t="str">
            <v xml:space="preserve">Losa </v>
          </cell>
          <cell r="D8">
            <v>2.85</v>
          </cell>
          <cell r="E8">
            <v>10.65</v>
          </cell>
          <cell r="F8">
            <v>0.12</v>
          </cell>
          <cell r="G8">
            <v>3.6423000000000001</v>
          </cell>
          <cell r="H8">
            <v>1</v>
          </cell>
          <cell r="I8">
            <v>3.6423000000000001</v>
          </cell>
          <cell r="J8">
            <v>210</v>
          </cell>
          <cell r="K8" t="str">
            <v>Est Ø3/8'' @ 0.25 m AD</v>
          </cell>
        </row>
        <row r="9">
          <cell r="A9" t="str">
            <v>a.-</v>
          </cell>
          <cell r="B9" t="str">
            <v>Zapata de  Muro [ 0.60 x 67.90 x 0.30 ] - f'c=210 kg/cm²@28d -&gt; 4 Ø 3/8'' + est Ø3/8'' @ 0.20 m</v>
          </cell>
          <cell r="C9" t="str">
            <v>Zapata de  Muro</v>
          </cell>
          <cell r="D9">
            <v>0.6</v>
          </cell>
          <cell r="E9">
            <v>67.900000000000006</v>
          </cell>
          <cell r="F9">
            <v>0.3</v>
          </cell>
          <cell r="G9">
            <v>12.222</v>
          </cell>
          <cell r="H9">
            <v>1</v>
          </cell>
          <cell r="I9">
            <v>12.222</v>
          </cell>
          <cell r="J9">
            <v>210</v>
          </cell>
          <cell r="K9" t="str">
            <v>4 Ø 3/8'' + est Ø3/8'' @ 0.20 m</v>
          </cell>
        </row>
        <row r="10">
          <cell r="A10" t="str">
            <v>b.-</v>
          </cell>
          <cell r="B10" t="str">
            <v>Zapata de  Muro [ 0.45 x 22.36 x 0.25 ] - f'c=210 kg/cm²@28d -&gt; 3 Ø 3/8'' + est Ø3/8'' @ 0.20 m</v>
          </cell>
          <cell r="C10" t="str">
            <v>Zapata de  Muro</v>
          </cell>
          <cell r="D10">
            <v>0.45</v>
          </cell>
          <cell r="E10">
            <v>22.358000000000001</v>
          </cell>
          <cell r="F10">
            <v>0.25</v>
          </cell>
          <cell r="G10">
            <v>2.5152749999999999</v>
          </cell>
          <cell r="H10">
            <v>1</v>
          </cell>
          <cell r="I10">
            <v>2.5152749999999999</v>
          </cell>
          <cell r="J10">
            <v>210</v>
          </cell>
          <cell r="K10" t="str">
            <v>3 Ø 3/8'' + est Ø3/8'' @ 0.20 m</v>
          </cell>
        </row>
        <row r="11">
          <cell r="A11" t="str">
            <v>c.-</v>
          </cell>
          <cell r="B11" t="str">
            <v>Zapata Z1 [ 2.00 x 2.00 x 0.40 ] - f'c=210 kg/cm²@28d -&gt; Ø 3/4'' @ 0.20 m AD</v>
          </cell>
          <cell r="C11" t="str">
            <v>Zapata Z1</v>
          </cell>
          <cell r="D11">
            <v>2</v>
          </cell>
          <cell r="E11">
            <v>2</v>
          </cell>
          <cell r="F11">
            <v>0.4</v>
          </cell>
          <cell r="G11">
            <v>1.6</v>
          </cell>
          <cell r="H11">
            <v>8</v>
          </cell>
          <cell r="I11">
            <v>12.8</v>
          </cell>
          <cell r="J11">
            <v>210</v>
          </cell>
          <cell r="K11" t="str">
            <v>Ø 3/4'' @ 0.20 m AD</v>
          </cell>
        </row>
        <row r="12">
          <cell r="A12" t="str">
            <v>d.-</v>
          </cell>
          <cell r="B12" t="str">
            <v>Zapata Z2 [ 2.50 x 2.50 x 0.40 ] - f'c=210 kg/cm²@28d -&gt; Ø 3/4'' @ 0.20 m AD</v>
          </cell>
          <cell r="C12" t="str">
            <v>Zapata Z2</v>
          </cell>
          <cell r="D12">
            <v>2.5</v>
          </cell>
          <cell r="E12">
            <v>2.5</v>
          </cell>
          <cell r="F12">
            <v>0.4</v>
          </cell>
          <cell r="G12">
            <v>2.5</v>
          </cell>
          <cell r="H12">
            <v>1</v>
          </cell>
          <cell r="I12">
            <v>2.5</v>
          </cell>
          <cell r="J12">
            <v>210</v>
          </cell>
          <cell r="K12" t="str">
            <v>Ø 3/4'' @ 0.20 m AD</v>
          </cell>
        </row>
        <row r="13">
          <cell r="A13" t="str">
            <v>e.-</v>
          </cell>
          <cell r="B13" t="str">
            <v>Columna C1 [ 0.45 x 0.45 x 7.62 ] - f'c=210 kg/cm²@28d -&gt; 8 Ø 3/4'' + 2est Ø3/8'' @ 0.15 m</v>
          </cell>
          <cell r="C13" t="str">
            <v>Columna C1</v>
          </cell>
          <cell r="D13">
            <v>0.45</v>
          </cell>
          <cell r="E13">
            <v>0.45</v>
          </cell>
          <cell r="F13">
            <v>7.62</v>
          </cell>
          <cell r="G13">
            <v>1.54305</v>
          </cell>
          <cell r="H13">
            <v>8</v>
          </cell>
          <cell r="I13">
            <v>12.3444</v>
          </cell>
          <cell r="J13">
            <v>210</v>
          </cell>
          <cell r="K13" t="str">
            <v>8 Ø 3/4'' + 2est Ø3/8'' @ 0.15 m</v>
          </cell>
        </row>
        <row r="14">
          <cell r="A14" t="str">
            <v>f.-</v>
          </cell>
          <cell r="B14" t="str">
            <v>Columna C2 [ 0.30 x 0.60 x 7.62 ] - f'c=210 kg/cm²@28d -&gt; 5 Ø 3/4'' +6 Ø 1/2'' + 2est Ø3/8'' @ 0.15 m</v>
          </cell>
          <cell r="C14" t="str">
            <v>Columna C2</v>
          </cell>
          <cell r="D14">
            <v>0.3</v>
          </cell>
          <cell r="E14">
            <v>0.6</v>
          </cell>
          <cell r="F14">
            <v>7.62</v>
          </cell>
          <cell r="G14">
            <v>1.3715999999999999</v>
          </cell>
          <cell r="H14">
            <v>1</v>
          </cell>
          <cell r="I14">
            <v>1.3715999999999999</v>
          </cell>
          <cell r="J14">
            <v>210</v>
          </cell>
          <cell r="K14" t="str">
            <v>5 Ø 3/4'' +6 Ø 1/2'' + 2est Ø3/8'' @ 0.15 m</v>
          </cell>
        </row>
        <row r="15">
          <cell r="A15" t="str">
            <v>g.-</v>
          </cell>
          <cell r="B15" t="str">
            <v>Losa de Piso [ 12.24 x 11.74 x 0.08 ] - f'c=210 kg/cm²@28d -&gt; Malla Electr. D 2.7 x D 2.7 - 150 x 150</v>
          </cell>
          <cell r="C15" t="str">
            <v>Losa de Piso</v>
          </cell>
          <cell r="D15">
            <v>12.24</v>
          </cell>
          <cell r="E15">
            <v>11.737745098039207</v>
          </cell>
          <cell r="F15">
            <v>0.08</v>
          </cell>
          <cell r="G15">
            <v>11.493599999999992</v>
          </cell>
          <cell r="H15">
            <v>1</v>
          </cell>
          <cell r="I15">
            <v>11.493599999999992</v>
          </cell>
          <cell r="J15">
            <v>210</v>
          </cell>
          <cell r="K15" t="str">
            <v>Malla Electr. D 2.7 x D 2.7 - 150 x 150</v>
          </cell>
        </row>
        <row r="16">
          <cell r="A16" t="str">
            <v>g.-</v>
          </cell>
          <cell r="B16" t="str">
            <v>Losa de Entrepiso [ 13.14 x 11.94 x 0.15 ] - f'c=210 kg/cm²@28d -&gt; Ø 3/8'' @ 0.20 m AD + Adic Ø 3/8''@0.20 m</v>
          </cell>
          <cell r="C16" t="str">
            <v>Losa de Entrepiso</v>
          </cell>
          <cell r="D16">
            <v>13.14</v>
          </cell>
          <cell r="E16">
            <v>11.94</v>
          </cell>
          <cell r="F16">
            <v>0.15</v>
          </cell>
          <cell r="G16">
            <v>23.533740000000002</v>
          </cell>
          <cell r="H16">
            <v>1</v>
          </cell>
          <cell r="I16">
            <v>23.533740000000002</v>
          </cell>
          <cell r="J16">
            <v>210</v>
          </cell>
          <cell r="K16" t="str">
            <v>Ø 3/8'' @ 0.20 m AD + Adic Ø 3/8''@0.20 m</v>
          </cell>
        </row>
        <row r="17">
          <cell r="C17" t="str">
            <v>Muro Arranque ESC 1</v>
          </cell>
          <cell r="D17">
            <v>0.2</v>
          </cell>
          <cell r="E17">
            <v>1.25</v>
          </cell>
          <cell r="F17">
            <v>1</v>
          </cell>
          <cell r="G17">
            <v>0.25</v>
          </cell>
          <cell r="H17">
            <v>1</v>
          </cell>
          <cell r="I17">
            <v>0.25</v>
          </cell>
        </row>
        <row r="18">
          <cell r="I18">
            <v>0</v>
          </cell>
        </row>
      </sheetData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</sheetNames>
    <sheetDataSet>
      <sheetData sheetId="0"/>
      <sheetData sheetId="1"/>
      <sheetData sheetId="2"/>
      <sheetData sheetId="3" refreshError="1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intura"/>
      <sheetName val="Varios"/>
      <sheetName val="Herr+Equip"/>
      <sheetName val="M.O instalacion"/>
      <sheetName val="M.O Fabricacion"/>
      <sheetName val="Corte+Sold"/>
      <sheetName val="Ana.precios un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>
            <v>0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>
            <v>0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>
            <v>0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1316"/>
  <sheetViews>
    <sheetView tabSelected="1" view="pageBreakPreview" topLeftCell="A1260" zoomScaleNormal="100" zoomScaleSheetLayoutView="100" workbookViewId="0">
      <selection activeCell="I1270" sqref="I1270"/>
    </sheetView>
  </sheetViews>
  <sheetFormatPr baseColWidth="10" defaultColWidth="11.42578125" defaultRowHeight="15" x14ac:dyDescent="0.25"/>
  <cols>
    <col min="1" max="1" width="4.7109375" style="140" customWidth="1"/>
    <col min="2" max="2" width="50.28515625" style="114" customWidth="1"/>
    <col min="3" max="3" width="10.28515625" style="103" customWidth="1"/>
    <col min="4" max="4" width="4.7109375" style="121" customWidth="1"/>
    <col min="5" max="5" width="13.140625" style="103" customWidth="1"/>
    <col min="6" max="6" width="14.140625" style="55" customWidth="1"/>
    <col min="7" max="7" width="16.28515625" style="103" customWidth="1"/>
    <col min="8" max="8" width="45" style="3" customWidth="1"/>
    <col min="9" max="9" width="12.85546875" style="4" customWidth="1"/>
    <col min="10" max="10" width="14.28515625" style="4" bestFit="1" customWidth="1"/>
    <col min="11" max="11" width="13.28515625" style="4" customWidth="1"/>
    <col min="12" max="12" width="15.140625" style="4" bestFit="1" customWidth="1"/>
    <col min="13" max="13" width="15" style="4" customWidth="1"/>
    <col min="14" max="14" width="11.42578125" style="4"/>
    <col min="15" max="15" width="13.42578125" style="4" bestFit="1" customWidth="1"/>
    <col min="16" max="16" width="11.42578125" style="4"/>
    <col min="17" max="17" width="15" style="4" bestFit="1" customWidth="1"/>
    <col min="18" max="16384" width="11.42578125" style="4"/>
  </cols>
  <sheetData>
    <row r="1" spans="1:17" s="3" customFormat="1" x14ac:dyDescent="0.25">
      <c r="A1" s="375" t="s">
        <v>0</v>
      </c>
      <c r="B1" s="375"/>
      <c r="C1" s="375"/>
      <c r="D1" s="375"/>
      <c r="E1" s="375"/>
      <c r="F1" s="1"/>
      <c r="G1" s="2"/>
      <c r="J1" s="4"/>
      <c r="K1" s="4"/>
      <c r="L1" s="4"/>
    </row>
    <row r="2" spans="1:17" s="3" customFormat="1" x14ac:dyDescent="0.25">
      <c r="A2" s="376" t="s">
        <v>1</v>
      </c>
      <c r="B2" s="376"/>
      <c r="C2" s="376"/>
      <c r="D2" s="5"/>
      <c r="E2" s="1"/>
      <c r="F2" s="1"/>
      <c r="G2" s="2"/>
      <c r="L2" s="6"/>
    </row>
    <row r="3" spans="1:17" s="3" customFormat="1" x14ac:dyDescent="0.25">
      <c r="A3" s="376" t="s">
        <v>2</v>
      </c>
      <c r="B3" s="376"/>
      <c r="C3" s="376"/>
      <c r="D3" s="5"/>
      <c r="E3" s="1"/>
      <c r="F3" s="1"/>
      <c r="G3" s="2"/>
      <c r="L3" s="6"/>
    </row>
    <row r="4" spans="1:17" x14ac:dyDescent="0.25">
      <c r="A4" s="7"/>
      <c r="B4" s="377"/>
      <c r="C4" s="377"/>
      <c r="D4" s="377"/>
      <c r="E4" s="377"/>
      <c r="F4" s="8"/>
      <c r="G4" s="2"/>
      <c r="L4" s="6"/>
    </row>
    <row r="5" spans="1:17" s="3" customFormat="1" x14ac:dyDescent="0.25">
      <c r="A5" s="378" t="s">
        <v>3</v>
      </c>
      <c r="B5" s="378"/>
      <c r="C5" s="378"/>
      <c r="D5" s="378"/>
      <c r="E5" s="378"/>
      <c r="F5" s="378"/>
      <c r="G5" s="378"/>
      <c r="L5" s="6"/>
    </row>
    <row r="6" spans="1:17" s="3" customFormat="1" x14ac:dyDescent="0.25">
      <c r="A6" s="378" t="s">
        <v>4</v>
      </c>
      <c r="B6" s="378"/>
      <c r="C6" s="378"/>
      <c r="D6" s="378"/>
      <c r="E6" s="378"/>
      <c r="F6" s="378"/>
      <c r="G6" s="378"/>
      <c r="L6" s="6"/>
    </row>
    <row r="7" spans="1:17" ht="15.75" thickBot="1" x14ac:dyDescent="0.3">
      <c r="A7" s="9"/>
      <c r="B7" s="10"/>
      <c r="C7" s="11"/>
      <c r="D7" s="12"/>
      <c r="E7" s="11"/>
      <c r="F7" s="13"/>
      <c r="G7" s="11"/>
    </row>
    <row r="8" spans="1:17" s="21" customFormat="1" ht="15.75" thickBot="1" x14ac:dyDescent="0.3">
      <c r="A8" s="14" t="s">
        <v>5</v>
      </c>
      <c r="B8" s="15" t="s">
        <v>6</v>
      </c>
      <c r="C8" s="16" t="s">
        <v>7</v>
      </c>
      <c r="D8" s="17" t="s">
        <v>8</v>
      </c>
      <c r="E8" s="18" t="s">
        <v>9</v>
      </c>
      <c r="F8" s="18" t="s">
        <v>10</v>
      </c>
      <c r="G8" s="19" t="s">
        <v>11</v>
      </c>
      <c r="H8" s="20"/>
      <c r="J8" s="4"/>
      <c r="K8" s="4"/>
      <c r="L8" s="4"/>
    </row>
    <row r="9" spans="1:17" s="29" customFormat="1" x14ac:dyDescent="0.25">
      <c r="A9" s="22"/>
      <c r="B9" s="23"/>
      <c r="C9" s="24"/>
      <c r="D9" s="25"/>
      <c r="E9" s="26"/>
      <c r="F9" s="27"/>
      <c r="G9" s="24"/>
      <c r="H9" s="28"/>
    </row>
    <row r="10" spans="1:17" s="29" customFormat="1" x14ac:dyDescent="0.25">
      <c r="A10" s="30" t="s">
        <v>12</v>
      </c>
      <c r="B10" s="31" t="s">
        <v>13</v>
      </c>
      <c r="C10" s="24"/>
      <c r="D10" s="25"/>
      <c r="E10" s="26"/>
      <c r="F10" s="27"/>
      <c r="G10" s="24"/>
      <c r="H10" s="28"/>
    </row>
    <row r="11" spans="1:17" s="29" customFormat="1" x14ac:dyDescent="0.25">
      <c r="A11" s="22"/>
      <c r="B11" s="23"/>
      <c r="C11" s="24"/>
      <c r="D11" s="25"/>
      <c r="E11" s="26"/>
      <c r="F11" s="27"/>
      <c r="G11" s="24"/>
      <c r="H11" s="28"/>
    </row>
    <row r="12" spans="1:17" s="29" customFormat="1" x14ac:dyDescent="0.25">
      <c r="A12" s="32"/>
      <c r="B12" s="33" t="s">
        <v>14</v>
      </c>
      <c r="C12" s="34"/>
      <c r="D12" s="35"/>
      <c r="E12" s="36"/>
      <c r="F12" s="37"/>
      <c r="G12" s="38"/>
      <c r="H12" s="39"/>
    </row>
    <row r="13" spans="1:17" s="29" customFormat="1" x14ac:dyDescent="0.25">
      <c r="A13" s="32"/>
      <c r="B13" s="40"/>
      <c r="C13" s="34"/>
      <c r="D13" s="35"/>
      <c r="E13" s="36"/>
      <c r="F13" s="37"/>
      <c r="G13" s="38"/>
      <c r="H13" s="39"/>
    </row>
    <row r="14" spans="1:17" s="48" customFormat="1" ht="15.95" customHeight="1" x14ac:dyDescent="0.25">
      <c r="A14" s="41" t="s">
        <v>15</v>
      </c>
      <c r="B14" s="33" t="s">
        <v>16</v>
      </c>
      <c r="C14" s="42"/>
      <c r="D14" s="43"/>
      <c r="E14" s="44"/>
      <c r="F14" s="45"/>
      <c r="G14" s="46"/>
      <c r="H14" s="47"/>
      <c r="J14" s="49"/>
      <c r="K14" s="49"/>
      <c r="L14" s="49"/>
      <c r="M14" s="49"/>
      <c r="N14" s="49"/>
      <c r="O14" s="49"/>
      <c r="P14" s="49"/>
      <c r="Q14" s="49"/>
    </row>
    <row r="15" spans="1:17" s="48" customFormat="1" ht="15.95" customHeight="1" x14ac:dyDescent="0.25">
      <c r="A15" s="50" t="s">
        <v>17</v>
      </c>
      <c r="B15" s="10" t="s">
        <v>18</v>
      </c>
      <c r="C15" s="51">
        <v>1</v>
      </c>
      <c r="D15" s="52" t="s">
        <v>19</v>
      </c>
      <c r="E15" s="53"/>
      <c r="F15" s="54">
        <f t="shared" ref="F15:F20" si="0">C15*E15</f>
        <v>0</v>
      </c>
      <c r="G15" s="46"/>
      <c r="H15" s="47"/>
      <c r="J15" s="49"/>
      <c r="K15" s="49"/>
      <c r="L15" s="49"/>
      <c r="M15" s="49"/>
      <c r="N15" s="49"/>
      <c r="O15" s="49"/>
      <c r="P15" s="49"/>
      <c r="Q15" s="49"/>
    </row>
    <row r="16" spans="1:17" s="48" customFormat="1" ht="30" customHeight="1" x14ac:dyDescent="0.25">
      <c r="A16" s="50" t="s">
        <v>20</v>
      </c>
      <c r="B16" s="10" t="s">
        <v>21</v>
      </c>
      <c r="C16" s="55">
        <v>170</v>
      </c>
      <c r="D16" s="48" t="s">
        <v>22</v>
      </c>
      <c r="E16" s="53"/>
      <c r="F16" s="54">
        <f t="shared" si="0"/>
        <v>0</v>
      </c>
      <c r="G16" s="47"/>
      <c r="H16" s="47"/>
      <c r="J16" s="49"/>
      <c r="K16" s="49"/>
      <c r="L16" s="49"/>
      <c r="M16" s="49"/>
      <c r="N16" s="49"/>
      <c r="O16" s="49"/>
      <c r="P16" s="49"/>
      <c r="Q16" s="49"/>
    </row>
    <row r="17" spans="1:17" s="48" customFormat="1" ht="15.95" customHeight="1" x14ac:dyDescent="0.25">
      <c r="A17" s="50" t="s">
        <v>23</v>
      </c>
      <c r="B17" s="10" t="s">
        <v>24</v>
      </c>
      <c r="C17" s="51">
        <v>1</v>
      </c>
      <c r="D17" s="48" t="s">
        <v>19</v>
      </c>
      <c r="E17" s="53"/>
      <c r="F17" s="54">
        <f t="shared" si="0"/>
        <v>0</v>
      </c>
      <c r="G17" s="56"/>
      <c r="H17" s="47"/>
      <c r="J17" s="49"/>
      <c r="K17" s="49"/>
      <c r="L17" s="49"/>
      <c r="M17" s="49"/>
      <c r="N17" s="49"/>
      <c r="O17" s="49"/>
      <c r="P17" s="49"/>
      <c r="Q17" s="49"/>
    </row>
    <row r="18" spans="1:17" s="48" customFormat="1" ht="15.95" customHeight="1" x14ac:dyDescent="0.25">
      <c r="A18" s="50" t="s">
        <v>25</v>
      </c>
      <c r="B18" s="57" t="s">
        <v>26</v>
      </c>
      <c r="C18" s="51">
        <v>800</v>
      </c>
      <c r="D18" s="48" t="s">
        <v>27</v>
      </c>
      <c r="E18" s="53"/>
      <c r="F18" s="54">
        <f t="shared" si="0"/>
        <v>0</v>
      </c>
      <c r="G18" s="56"/>
      <c r="H18" s="47"/>
      <c r="J18" s="49"/>
      <c r="K18" s="49"/>
      <c r="L18" s="49"/>
      <c r="M18" s="49"/>
      <c r="N18" s="49"/>
      <c r="O18" s="49"/>
      <c r="P18" s="49"/>
      <c r="Q18" s="49"/>
    </row>
    <row r="19" spans="1:17" s="48" customFormat="1" ht="15.95" customHeight="1" x14ac:dyDescent="0.25">
      <c r="A19" s="50" t="s">
        <v>28</v>
      </c>
      <c r="B19" s="57" t="s">
        <v>29</v>
      </c>
      <c r="C19" s="51">
        <v>160</v>
      </c>
      <c r="D19" s="48" t="s">
        <v>30</v>
      </c>
      <c r="E19" s="53"/>
      <c r="F19" s="54">
        <f t="shared" si="0"/>
        <v>0</v>
      </c>
      <c r="G19" s="58"/>
      <c r="H19" s="47"/>
      <c r="J19" s="49"/>
      <c r="K19" s="49"/>
      <c r="L19" s="49"/>
      <c r="M19" s="49"/>
      <c r="N19" s="49"/>
      <c r="O19" s="49"/>
      <c r="P19" s="49"/>
      <c r="Q19" s="49"/>
    </row>
    <row r="20" spans="1:17" s="48" customFormat="1" ht="14.25" customHeight="1" x14ac:dyDescent="0.25">
      <c r="A20" s="50" t="s">
        <v>31</v>
      </c>
      <c r="B20" s="59" t="s">
        <v>32</v>
      </c>
      <c r="C20" s="51">
        <v>350</v>
      </c>
      <c r="D20" s="48" t="s">
        <v>30</v>
      </c>
      <c r="E20" s="53"/>
      <c r="F20" s="54">
        <f t="shared" si="0"/>
        <v>0</v>
      </c>
      <c r="G20" s="58"/>
      <c r="H20" s="47"/>
      <c r="J20" s="49"/>
      <c r="K20" s="49"/>
      <c r="L20" s="49"/>
      <c r="M20" s="49"/>
      <c r="N20" s="49"/>
      <c r="O20" s="49"/>
      <c r="P20" s="49"/>
      <c r="Q20" s="49"/>
    </row>
    <row r="21" spans="1:17" s="48" customFormat="1" ht="15.95" customHeight="1" x14ac:dyDescent="0.25">
      <c r="A21" s="50" t="s">
        <v>33</v>
      </c>
      <c r="B21" s="10" t="s">
        <v>34</v>
      </c>
      <c r="C21" s="51">
        <v>1214</v>
      </c>
      <c r="D21" s="48" t="s">
        <v>27</v>
      </c>
      <c r="E21" s="53"/>
      <c r="F21" s="54">
        <f>C21*E21</f>
        <v>0</v>
      </c>
      <c r="G21" s="56">
        <f>SUM(F15:F21)</f>
        <v>0</v>
      </c>
      <c r="H21" s="47"/>
      <c r="J21" s="49"/>
      <c r="K21" s="49"/>
      <c r="L21" s="49"/>
      <c r="M21" s="49"/>
      <c r="N21" s="49"/>
      <c r="O21" s="49"/>
      <c r="P21" s="49"/>
      <c r="Q21" s="49"/>
    </row>
    <row r="22" spans="1:17" s="48" customFormat="1" ht="15.95" customHeight="1" x14ac:dyDescent="0.25">
      <c r="A22" s="50"/>
      <c r="B22" s="10"/>
      <c r="C22" s="51"/>
      <c r="E22" s="60"/>
      <c r="F22" s="61"/>
      <c r="G22" s="56"/>
      <c r="H22" s="47"/>
      <c r="J22" s="49"/>
      <c r="K22" s="49"/>
      <c r="L22" s="49"/>
      <c r="M22" s="49"/>
      <c r="N22" s="49"/>
      <c r="O22" s="49"/>
      <c r="P22" s="49"/>
      <c r="Q22" s="49"/>
    </row>
    <row r="23" spans="1:17" s="29" customFormat="1" x14ac:dyDescent="0.25">
      <c r="A23" s="62"/>
      <c r="B23" s="372" t="s">
        <v>35</v>
      </c>
      <c r="C23" s="372"/>
      <c r="D23" s="372"/>
      <c r="E23" s="372"/>
      <c r="F23" s="24" t="s">
        <v>36</v>
      </c>
      <c r="G23" s="63">
        <f>SUM(G21)</f>
        <v>0</v>
      </c>
      <c r="H23" s="39"/>
    </row>
    <row r="24" spans="1:17" s="29" customFormat="1" x14ac:dyDescent="0.25">
      <c r="A24" s="32"/>
      <c r="B24" s="374"/>
      <c r="C24" s="374"/>
      <c r="D24" s="25"/>
      <c r="E24" s="64"/>
      <c r="F24" s="27"/>
      <c r="G24" s="24"/>
      <c r="H24" s="39"/>
    </row>
    <row r="25" spans="1:17" s="48" customFormat="1" ht="15.95" customHeight="1" x14ac:dyDescent="0.25">
      <c r="A25" s="50"/>
      <c r="B25" s="65" t="s">
        <v>37</v>
      </c>
      <c r="C25" s="51"/>
      <c r="E25" s="60"/>
      <c r="F25" s="61"/>
      <c r="G25" s="56"/>
      <c r="H25" s="47"/>
      <c r="J25" s="49"/>
      <c r="K25" s="49"/>
      <c r="L25" s="49"/>
      <c r="M25" s="49"/>
      <c r="N25" s="49"/>
      <c r="O25" s="49"/>
      <c r="P25" s="49"/>
      <c r="Q25" s="49"/>
    </row>
    <row r="26" spans="1:17" s="48" customFormat="1" ht="15.95" customHeight="1" x14ac:dyDescent="0.25">
      <c r="A26" s="50"/>
      <c r="B26" s="65"/>
      <c r="C26" s="51"/>
      <c r="E26" s="60"/>
      <c r="F26" s="61"/>
      <c r="G26" s="56"/>
      <c r="H26" s="47"/>
      <c r="J26" s="49"/>
      <c r="K26" s="49"/>
      <c r="L26" s="49"/>
      <c r="M26" s="49"/>
      <c r="N26" s="49"/>
      <c r="O26" s="49"/>
      <c r="P26" s="49"/>
      <c r="Q26" s="49"/>
    </row>
    <row r="27" spans="1:17" s="48" customFormat="1" ht="15.95" customHeight="1" x14ac:dyDescent="0.25">
      <c r="A27" s="50"/>
      <c r="B27" s="65" t="s">
        <v>38</v>
      </c>
      <c r="C27" s="51"/>
      <c r="E27" s="60"/>
      <c r="F27" s="61"/>
      <c r="G27" s="56"/>
      <c r="H27" s="47"/>
      <c r="J27" s="49"/>
      <c r="K27" s="49"/>
      <c r="L27" s="49"/>
      <c r="M27" s="49"/>
      <c r="N27" s="49"/>
      <c r="O27" s="49"/>
      <c r="P27" s="49"/>
      <c r="Q27" s="49"/>
    </row>
    <row r="28" spans="1:17" s="29" customFormat="1" x14ac:dyDescent="0.25">
      <c r="A28" s="30" t="s">
        <v>15</v>
      </c>
      <c r="B28" s="66" t="s">
        <v>39</v>
      </c>
      <c r="C28" s="67"/>
      <c r="D28" s="68"/>
      <c r="E28" s="53"/>
      <c r="F28" s="54"/>
      <c r="G28" s="69"/>
      <c r="H28" s="28"/>
    </row>
    <row r="29" spans="1:17" s="29" customFormat="1" x14ac:dyDescent="0.25">
      <c r="A29" s="70" t="s">
        <v>17</v>
      </c>
      <c r="B29" s="71" t="s">
        <v>40</v>
      </c>
      <c r="C29" s="51">
        <v>64.81</v>
      </c>
      <c r="D29" s="72" t="s">
        <v>30</v>
      </c>
      <c r="E29" s="53"/>
      <c r="F29" s="54">
        <f t="shared" ref="F29:F37" si="1">C29*E29</f>
        <v>0</v>
      </c>
      <c r="G29" s="69"/>
      <c r="H29" s="28"/>
    </row>
    <row r="30" spans="1:17" s="29" customFormat="1" x14ac:dyDescent="0.25">
      <c r="A30" s="70" t="s">
        <v>20</v>
      </c>
      <c r="B30" s="73" t="s">
        <v>41</v>
      </c>
      <c r="C30" s="51">
        <v>1350</v>
      </c>
      <c r="D30" s="72" t="s">
        <v>27</v>
      </c>
      <c r="E30" s="53"/>
      <c r="F30" s="54">
        <f t="shared" si="1"/>
        <v>0</v>
      </c>
      <c r="G30" s="69"/>
      <c r="H30" s="28"/>
    </row>
    <row r="31" spans="1:17" s="29" customFormat="1" x14ac:dyDescent="0.25">
      <c r="A31" s="70" t="s">
        <v>23</v>
      </c>
      <c r="B31" s="73" t="s">
        <v>42</v>
      </c>
      <c r="C31" s="51">
        <v>21.6</v>
      </c>
      <c r="D31" s="72" t="s">
        <v>30</v>
      </c>
      <c r="E31" s="53"/>
      <c r="F31" s="54">
        <f t="shared" si="1"/>
        <v>0</v>
      </c>
      <c r="G31" s="69"/>
      <c r="H31" s="28"/>
    </row>
    <row r="32" spans="1:17" s="29" customFormat="1" x14ac:dyDescent="0.25">
      <c r="A32" s="70" t="s">
        <v>25</v>
      </c>
      <c r="B32" s="71" t="s">
        <v>43</v>
      </c>
      <c r="C32" s="51">
        <v>96.43</v>
      </c>
      <c r="D32" s="72" t="s">
        <v>30</v>
      </c>
      <c r="E32" s="53"/>
      <c r="F32" s="54">
        <f t="shared" si="1"/>
        <v>0</v>
      </c>
      <c r="G32" s="69"/>
      <c r="H32" s="28"/>
    </row>
    <row r="33" spans="1:8" s="29" customFormat="1" x14ac:dyDescent="0.25">
      <c r="A33" s="70" t="s">
        <v>28</v>
      </c>
      <c r="B33" s="73" t="s">
        <v>44</v>
      </c>
      <c r="C33" s="51">
        <v>4.5</v>
      </c>
      <c r="D33" s="72" t="s">
        <v>30</v>
      </c>
      <c r="E33" s="53"/>
      <c r="F33" s="54">
        <f t="shared" si="1"/>
        <v>0</v>
      </c>
      <c r="G33" s="69"/>
      <c r="H33" s="28"/>
    </row>
    <row r="34" spans="1:8" s="29" customFormat="1" x14ac:dyDescent="0.25">
      <c r="A34" s="70" t="s">
        <v>31</v>
      </c>
      <c r="B34" s="71" t="s">
        <v>45</v>
      </c>
      <c r="C34" s="51">
        <v>886.89</v>
      </c>
      <c r="D34" s="74" t="s">
        <v>27</v>
      </c>
      <c r="E34" s="53"/>
      <c r="F34" s="54">
        <f t="shared" si="1"/>
        <v>0</v>
      </c>
      <c r="G34" s="69"/>
      <c r="H34" s="28"/>
    </row>
    <row r="35" spans="1:8" s="29" customFormat="1" x14ac:dyDescent="0.25">
      <c r="A35" s="70" t="s">
        <v>33</v>
      </c>
      <c r="B35" s="71" t="s">
        <v>46</v>
      </c>
      <c r="C35" s="51">
        <v>220</v>
      </c>
      <c r="D35" s="74" t="s">
        <v>27</v>
      </c>
      <c r="E35" s="53"/>
      <c r="F35" s="54">
        <f t="shared" si="1"/>
        <v>0</v>
      </c>
      <c r="G35" s="69"/>
      <c r="H35" s="28"/>
    </row>
    <row r="36" spans="1:8" s="29" customFormat="1" x14ac:dyDescent="0.25">
      <c r="A36" s="70" t="s">
        <v>47</v>
      </c>
      <c r="B36" s="71" t="s">
        <v>48</v>
      </c>
      <c r="C36" s="51">
        <v>9.92</v>
      </c>
      <c r="D36" s="74" t="s">
        <v>27</v>
      </c>
      <c r="E36" s="53"/>
      <c r="F36" s="54">
        <f t="shared" si="1"/>
        <v>0</v>
      </c>
      <c r="G36" s="69"/>
      <c r="H36" s="28"/>
    </row>
    <row r="37" spans="1:8" s="29" customFormat="1" x14ac:dyDescent="0.25">
      <c r="A37" s="70" t="s">
        <v>49</v>
      </c>
      <c r="B37" s="73" t="s">
        <v>50</v>
      </c>
      <c r="C37" s="51">
        <v>413.71899999999999</v>
      </c>
      <c r="D37" s="72" t="s">
        <v>30</v>
      </c>
      <c r="E37" s="53"/>
      <c r="F37" s="54">
        <f t="shared" si="1"/>
        <v>0</v>
      </c>
      <c r="G37" s="56">
        <f>SUM(F29:F37)</f>
        <v>0</v>
      </c>
      <c r="H37" s="28"/>
    </row>
    <row r="38" spans="1:8" s="29" customFormat="1" x14ac:dyDescent="0.25">
      <c r="A38" s="75"/>
      <c r="B38" s="71"/>
      <c r="C38" s="76"/>
      <c r="D38" s="72"/>
      <c r="E38" s="53"/>
      <c r="F38" s="54"/>
      <c r="G38" s="69"/>
      <c r="H38" s="28"/>
    </row>
    <row r="39" spans="1:8" s="29" customFormat="1" x14ac:dyDescent="0.25">
      <c r="A39" s="77" t="s">
        <v>51</v>
      </c>
      <c r="B39" s="78" t="s">
        <v>39</v>
      </c>
      <c r="C39" s="79"/>
      <c r="D39" s="72"/>
      <c r="E39" s="53"/>
      <c r="F39" s="54"/>
      <c r="G39" s="69"/>
      <c r="H39" s="28"/>
    </row>
    <row r="40" spans="1:8" s="29" customFormat="1" x14ac:dyDescent="0.25">
      <c r="A40" s="70" t="s">
        <v>17</v>
      </c>
      <c r="B40" s="73" t="s">
        <v>41</v>
      </c>
      <c r="C40" s="51">
        <v>1209.7120000000002</v>
      </c>
      <c r="D40" s="72" t="s">
        <v>27</v>
      </c>
      <c r="E40" s="53"/>
      <c r="F40" s="54">
        <f t="shared" ref="F40:F47" si="2">C40*E40</f>
        <v>0</v>
      </c>
      <c r="G40" s="69"/>
      <c r="H40" s="28"/>
    </row>
    <row r="41" spans="1:8" s="29" customFormat="1" ht="14.25" customHeight="1" x14ac:dyDescent="0.25">
      <c r="A41" s="70" t="s">
        <v>20</v>
      </c>
      <c r="B41" s="73" t="s">
        <v>42</v>
      </c>
      <c r="C41" s="51">
        <v>21.6</v>
      </c>
      <c r="D41" s="72" t="s">
        <v>30</v>
      </c>
      <c r="E41" s="53"/>
      <c r="F41" s="54">
        <f t="shared" si="2"/>
        <v>0</v>
      </c>
      <c r="G41" s="69"/>
      <c r="H41" s="28"/>
    </row>
    <row r="42" spans="1:8" s="29" customFormat="1" ht="14.25" customHeight="1" x14ac:dyDescent="0.25">
      <c r="A42" s="70" t="s">
        <v>23</v>
      </c>
      <c r="B42" s="71" t="s">
        <v>43</v>
      </c>
      <c r="C42" s="51">
        <v>96.43</v>
      </c>
      <c r="D42" s="72" t="s">
        <v>30</v>
      </c>
      <c r="E42" s="53"/>
      <c r="F42" s="54">
        <f t="shared" si="2"/>
        <v>0</v>
      </c>
      <c r="G42" s="69"/>
      <c r="H42" s="28"/>
    </row>
    <row r="43" spans="1:8" s="29" customFormat="1" x14ac:dyDescent="0.25">
      <c r="A43" s="70" t="s">
        <v>25</v>
      </c>
      <c r="B43" s="73" t="s">
        <v>44</v>
      </c>
      <c r="C43" s="51">
        <v>4.5</v>
      </c>
      <c r="D43" s="72" t="s">
        <v>30</v>
      </c>
      <c r="E43" s="53"/>
      <c r="F43" s="54">
        <f t="shared" si="2"/>
        <v>0</v>
      </c>
      <c r="G43" s="69"/>
      <c r="H43" s="28"/>
    </row>
    <row r="44" spans="1:8" s="29" customFormat="1" x14ac:dyDescent="0.25">
      <c r="A44" s="70" t="s">
        <v>28</v>
      </c>
      <c r="B44" s="71" t="s">
        <v>45</v>
      </c>
      <c r="C44" s="51">
        <v>886.89</v>
      </c>
      <c r="D44" s="72" t="s">
        <v>27</v>
      </c>
      <c r="E44" s="53"/>
      <c r="F44" s="54">
        <f t="shared" si="2"/>
        <v>0</v>
      </c>
      <c r="G44" s="69"/>
      <c r="H44" s="28"/>
    </row>
    <row r="45" spans="1:8" s="29" customFormat="1" x14ac:dyDescent="0.25">
      <c r="A45" s="70" t="s">
        <v>31</v>
      </c>
      <c r="B45" s="71" t="s">
        <v>48</v>
      </c>
      <c r="C45" s="51">
        <v>9.92</v>
      </c>
      <c r="D45" s="72" t="s">
        <v>27</v>
      </c>
      <c r="E45" s="53"/>
      <c r="F45" s="54">
        <f t="shared" si="2"/>
        <v>0</v>
      </c>
      <c r="G45" s="69"/>
      <c r="H45" s="28"/>
    </row>
    <row r="46" spans="1:8" s="29" customFormat="1" ht="30" x14ac:dyDescent="0.25">
      <c r="A46" s="70" t="s">
        <v>33</v>
      </c>
      <c r="B46" s="73" t="s">
        <v>52</v>
      </c>
      <c r="C46" s="51">
        <f>(C40*0.15)+(C41+C42+C43+(C44*0.1))</f>
        <v>392.67579999999998</v>
      </c>
      <c r="D46" s="72" t="s">
        <v>30</v>
      </c>
      <c r="E46" s="53"/>
      <c r="F46" s="54">
        <f t="shared" si="2"/>
        <v>0</v>
      </c>
      <c r="G46" s="69"/>
      <c r="H46" s="28"/>
    </row>
    <row r="47" spans="1:8" s="29" customFormat="1" x14ac:dyDescent="0.25">
      <c r="A47" s="70" t="s">
        <v>47</v>
      </c>
      <c r="B47" s="73" t="s">
        <v>50</v>
      </c>
      <c r="C47" s="51">
        <f>C46</f>
        <v>392.67579999999998</v>
      </c>
      <c r="D47" s="72" t="s">
        <v>30</v>
      </c>
      <c r="E47" s="53"/>
      <c r="F47" s="54">
        <f t="shared" si="2"/>
        <v>0</v>
      </c>
      <c r="G47" s="56">
        <f>SUM(F40:F47)</f>
        <v>0</v>
      </c>
      <c r="H47" s="28"/>
    </row>
    <row r="48" spans="1:8" s="29" customFormat="1" x14ac:dyDescent="0.25">
      <c r="A48" s="75"/>
      <c r="B48" s="71"/>
      <c r="C48" s="79"/>
      <c r="D48" s="74"/>
      <c r="E48" s="80"/>
      <c r="F48" s="61"/>
      <c r="G48" s="69"/>
      <c r="H48" s="28"/>
    </row>
    <row r="49" spans="1:8" s="29" customFormat="1" x14ac:dyDescent="0.25">
      <c r="A49" s="77" t="s">
        <v>53</v>
      </c>
      <c r="B49" s="78" t="s">
        <v>54</v>
      </c>
      <c r="C49" s="79"/>
      <c r="D49" s="74"/>
      <c r="E49" s="80"/>
      <c r="F49" s="61"/>
      <c r="G49" s="69"/>
      <c r="H49" s="28"/>
    </row>
    <row r="50" spans="1:8" s="29" customFormat="1" x14ac:dyDescent="0.25">
      <c r="A50" s="70" t="s">
        <v>17</v>
      </c>
      <c r="B50" s="73" t="s">
        <v>41</v>
      </c>
      <c r="C50" s="51">
        <v>1209.7120000000002</v>
      </c>
      <c r="D50" s="72" t="s">
        <v>27</v>
      </c>
      <c r="E50" s="53"/>
      <c r="F50" s="54">
        <f t="shared" ref="F50:F57" si="3">C50*E50</f>
        <v>0</v>
      </c>
      <c r="G50" s="69"/>
      <c r="H50" s="28"/>
    </row>
    <row r="51" spans="1:8" s="29" customFormat="1" x14ac:dyDescent="0.25">
      <c r="A51" s="70" t="s">
        <v>20</v>
      </c>
      <c r="B51" s="73" t="s">
        <v>42</v>
      </c>
      <c r="C51" s="51">
        <v>21.6</v>
      </c>
      <c r="D51" s="72" t="s">
        <v>30</v>
      </c>
      <c r="E51" s="53"/>
      <c r="F51" s="54">
        <f t="shared" si="3"/>
        <v>0</v>
      </c>
      <c r="G51" s="69"/>
      <c r="H51" s="28"/>
    </row>
    <row r="52" spans="1:8" s="29" customFormat="1" x14ac:dyDescent="0.25">
      <c r="A52" s="70" t="s">
        <v>23</v>
      </c>
      <c r="B52" s="71" t="s">
        <v>43</v>
      </c>
      <c r="C52" s="51">
        <v>96.43</v>
      </c>
      <c r="D52" s="72" t="s">
        <v>30</v>
      </c>
      <c r="E52" s="53"/>
      <c r="F52" s="54">
        <f t="shared" si="3"/>
        <v>0</v>
      </c>
      <c r="G52" s="69"/>
      <c r="H52" s="28"/>
    </row>
    <row r="53" spans="1:8" s="29" customFormat="1" ht="15" customHeight="1" x14ac:dyDescent="0.25">
      <c r="A53" s="70" t="s">
        <v>25</v>
      </c>
      <c r="B53" s="73" t="s">
        <v>44</v>
      </c>
      <c r="C53" s="51">
        <v>4.5</v>
      </c>
      <c r="D53" s="72" t="s">
        <v>30</v>
      </c>
      <c r="E53" s="53"/>
      <c r="F53" s="54">
        <f t="shared" si="3"/>
        <v>0</v>
      </c>
      <c r="G53" s="69"/>
      <c r="H53" s="28"/>
    </row>
    <row r="54" spans="1:8" s="29" customFormat="1" x14ac:dyDescent="0.25">
      <c r="A54" s="70" t="s">
        <v>28</v>
      </c>
      <c r="B54" s="71" t="s">
        <v>45</v>
      </c>
      <c r="C54" s="51">
        <v>886.89</v>
      </c>
      <c r="D54" s="72" t="s">
        <v>27</v>
      </c>
      <c r="E54" s="53"/>
      <c r="F54" s="54">
        <f t="shared" si="3"/>
        <v>0</v>
      </c>
      <c r="G54" s="69"/>
      <c r="H54" s="28"/>
    </row>
    <row r="55" spans="1:8" s="29" customFormat="1" x14ac:dyDescent="0.25">
      <c r="A55" s="70" t="s">
        <v>31</v>
      </c>
      <c r="B55" s="71" t="s">
        <v>48</v>
      </c>
      <c r="C55" s="51">
        <v>9.92</v>
      </c>
      <c r="D55" s="72" t="s">
        <v>27</v>
      </c>
      <c r="E55" s="53"/>
      <c r="F55" s="54">
        <f t="shared" si="3"/>
        <v>0</v>
      </c>
      <c r="G55" s="69"/>
      <c r="H55" s="28"/>
    </row>
    <row r="56" spans="1:8" s="29" customFormat="1" ht="30" x14ac:dyDescent="0.25">
      <c r="A56" s="70" t="s">
        <v>33</v>
      </c>
      <c r="B56" s="73" t="s">
        <v>52</v>
      </c>
      <c r="C56" s="51">
        <f>(C50*0.15)+(C51+C52+C53+(C54*0.1))</f>
        <v>392.67579999999998</v>
      </c>
      <c r="D56" s="72" t="s">
        <v>30</v>
      </c>
      <c r="E56" s="53"/>
      <c r="F56" s="54">
        <f t="shared" si="3"/>
        <v>0</v>
      </c>
      <c r="G56" s="69"/>
      <c r="H56" s="28"/>
    </row>
    <row r="57" spans="1:8" s="29" customFormat="1" x14ac:dyDescent="0.25">
      <c r="A57" s="70" t="s">
        <v>47</v>
      </c>
      <c r="B57" s="73" t="s">
        <v>50</v>
      </c>
      <c r="C57" s="81">
        <f>C56</f>
        <v>392.67579999999998</v>
      </c>
      <c r="D57" s="72" t="s">
        <v>30</v>
      </c>
      <c r="E57" s="53"/>
      <c r="F57" s="54">
        <f t="shared" si="3"/>
        <v>0</v>
      </c>
      <c r="G57" s="56">
        <f>SUM(F50:F57)</f>
        <v>0</v>
      </c>
      <c r="H57" s="28"/>
    </row>
    <row r="58" spans="1:8" s="29" customFormat="1" x14ac:dyDescent="0.25">
      <c r="A58" s="75"/>
      <c r="B58" s="71"/>
      <c r="C58" s="82"/>
      <c r="D58" s="74"/>
      <c r="E58" s="53"/>
      <c r="F58" s="54"/>
      <c r="G58" s="69"/>
      <c r="H58" s="28"/>
    </row>
    <row r="59" spans="1:8" s="29" customFormat="1" x14ac:dyDescent="0.25">
      <c r="A59" s="77" t="s">
        <v>55</v>
      </c>
      <c r="B59" s="78" t="s">
        <v>56</v>
      </c>
      <c r="C59" s="82"/>
      <c r="D59" s="74"/>
      <c r="E59" s="53"/>
      <c r="F59" s="54"/>
      <c r="G59" s="69"/>
      <c r="H59" s="28"/>
    </row>
    <row r="60" spans="1:8" s="29" customFormat="1" x14ac:dyDescent="0.25">
      <c r="A60" s="70" t="s">
        <v>17</v>
      </c>
      <c r="B60" s="73" t="s">
        <v>41</v>
      </c>
      <c r="C60" s="51">
        <v>282</v>
      </c>
      <c r="D60" s="72" t="s">
        <v>27</v>
      </c>
      <c r="E60" s="53"/>
      <c r="F60" s="54">
        <f t="shared" ref="F60:F66" si="4">C60*E60</f>
        <v>0</v>
      </c>
      <c r="G60" s="69"/>
      <c r="H60" s="28"/>
    </row>
    <row r="61" spans="1:8" s="29" customFormat="1" ht="15" customHeight="1" x14ac:dyDescent="0.25">
      <c r="A61" s="70" t="s">
        <v>20</v>
      </c>
      <c r="B61" s="73" t="s">
        <v>42</v>
      </c>
      <c r="C61" s="51">
        <v>3.57</v>
      </c>
      <c r="D61" s="72" t="s">
        <v>30</v>
      </c>
      <c r="E61" s="53"/>
      <c r="F61" s="54">
        <f t="shared" si="4"/>
        <v>0</v>
      </c>
      <c r="G61" s="69"/>
      <c r="H61" s="28"/>
    </row>
    <row r="62" spans="1:8" s="29" customFormat="1" ht="15" customHeight="1" x14ac:dyDescent="0.25">
      <c r="A62" s="70" t="s">
        <v>23</v>
      </c>
      <c r="B62" s="71" t="s">
        <v>43</v>
      </c>
      <c r="C62" s="51">
        <v>16.72</v>
      </c>
      <c r="D62" s="72" t="s">
        <v>30</v>
      </c>
      <c r="E62" s="53"/>
      <c r="F62" s="54">
        <f t="shared" si="4"/>
        <v>0</v>
      </c>
      <c r="G62" s="69"/>
      <c r="H62" s="28"/>
    </row>
    <row r="63" spans="1:8" s="29" customFormat="1" ht="15" customHeight="1" x14ac:dyDescent="0.25">
      <c r="A63" s="70" t="s">
        <v>25</v>
      </c>
      <c r="B63" s="71" t="s">
        <v>45</v>
      </c>
      <c r="C63" s="51">
        <v>89.76</v>
      </c>
      <c r="D63" s="72" t="s">
        <v>27</v>
      </c>
      <c r="E63" s="53"/>
      <c r="F63" s="54">
        <f t="shared" si="4"/>
        <v>0</v>
      </c>
      <c r="G63" s="69"/>
      <c r="H63" s="28"/>
    </row>
    <row r="64" spans="1:8" s="29" customFormat="1" ht="15" customHeight="1" x14ac:dyDescent="0.25">
      <c r="A64" s="70" t="s">
        <v>28</v>
      </c>
      <c r="B64" s="71" t="s">
        <v>48</v>
      </c>
      <c r="C64" s="51">
        <f>3.63*1.2</f>
        <v>4.3559999999999999</v>
      </c>
      <c r="D64" s="72" t="s">
        <v>27</v>
      </c>
      <c r="E64" s="53"/>
      <c r="F64" s="54">
        <f t="shared" si="4"/>
        <v>0</v>
      </c>
      <c r="G64" s="69"/>
      <c r="H64" s="28"/>
    </row>
    <row r="65" spans="1:8" s="29" customFormat="1" ht="30" customHeight="1" x14ac:dyDescent="0.25">
      <c r="A65" s="70" t="s">
        <v>31</v>
      </c>
      <c r="B65" s="73" t="s">
        <v>52</v>
      </c>
      <c r="C65" s="51">
        <f>(C60*0.15)+(C61+C62+(C63*0.1))</f>
        <v>71.566000000000003</v>
      </c>
      <c r="D65" s="72"/>
      <c r="E65" s="53"/>
      <c r="F65" s="54">
        <f t="shared" si="4"/>
        <v>0</v>
      </c>
      <c r="G65" s="69"/>
      <c r="H65" s="28"/>
    </row>
    <row r="66" spans="1:8" s="29" customFormat="1" ht="15" customHeight="1" x14ac:dyDescent="0.25">
      <c r="A66" s="70" t="s">
        <v>33</v>
      </c>
      <c r="B66" s="73" t="s">
        <v>50</v>
      </c>
      <c r="C66" s="81">
        <f>C65</f>
        <v>71.566000000000003</v>
      </c>
      <c r="D66" s="72" t="s">
        <v>30</v>
      </c>
      <c r="E66" s="53"/>
      <c r="F66" s="54">
        <f t="shared" si="4"/>
        <v>0</v>
      </c>
      <c r="G66" s="56">
        <f>SUM(F60:F66)</f>
        <v>0</v>
      </c>
      <c r="H66" s="28"/>
    </row>
    <row r="67" spans="1:8" s="29" customFormat="1" ht="15" customHeight="1" x14ac:dyDescent="0.25">
      <c r="A67" s="75"/>
      <c r="B67" s="71"/>
      <c r="C67" s="82"/>
      <c r="D67" s="74"/>
      <c r="E67" s="80"/>
      <c r="F67" s="83"/>
      <c r="G67" s="69"/>
      <c r="H67" s="28"/>
    </row>
    <row r="68" spans="1:8" s="29" customFormat="1" ht="15" customHeight="1" x14ac:dyDescent="0.25">
      <c r="A68" s="75"/>
      <c r="B68" s="78" t="s">
        <v>57</v>
      </c>
      <c r="C68" s="82"/>
      <c r="D68" s="74"/>
      <c r="E68" s="80"/>
      <c r="F68" s="83"/>
      <c r="G68" s="69"/>
      <c r="H68" s="28"/>
    </row>
    <row r="69" spans="1:8" s="29" customFormat="1" ht="15" customHeight="1" x14ac:dyDescent="0.25">
      <c r="A69" s="30" t="s">
        <v>15</v>
      </c>
      <c r="B69" s="66" t="s">
        <v>39</v>
      </c>
      <c r="C69" s="82"/>
      <c r="D69" s="74"/>
      <c r="E69" s="80"/>
      <c r="F69" s="83"/>
      <c r="G69" s="69"/>
      <c r="H69" s="28"/>
    </row>
    <row r="70" spans="1:8" s="29" customFormat="1" ht="15" customHeight="1" x14ac:dyDescent="0.25">
      <c r="A70" s="70" t="s">
        <v>17</v>
      </c>
      <c r="B70" s="71" t="s">
        <v>40</v>
      </c>
      <c r="C70" s="51">
        <v>9.57</v>
      </c>
      <c r="D70" s="72" t="s">
        <v>30</v>
      </c>
      <c r="E70" s="53"/>
      <c r="F70" s="54">
        <f t="shared" ref="F70:F77" si="5">C70*E70</f>
        <v>0</v>
      </c>
      <c r="G70" s="69"/>
      <c r="H70" s="28"/>
    </row>
    <row r="71" spans="1:8" s="29" customFormat="1" ht="15" customHeight="1" x14ac:dyDescent="0.25">
      <c r="A71" s="70" t="s">
        <v>20</v>
      </c>
      <c r="B71" s="73" t="s">
        <v>41</v>
      </c>
      <c r="C71" s="51">
        <v>204.1</v>
      </c>
      <c r="D71" s="72" t="s">
        <v>27</v>
      </c>
      <c r="E71" s="53"/>
      <c r="F71" s="54">
        <f t="shared" si="5"/>
        <v>0</v>
      </c>
      <c r="G71" s="69"/>
      <c r="H71" s="28"/>
    </row>
    <row r="72" spans="1:8" s="29" customFormat="1" ht="15" customHeight="1" x14ac:dyDescent="0.25">
      <c r="A72" s="70" t="s">
        <v>23</v>
      </c>
      <c r="B72" s="73" t="s">
        <v>42</v>
      </c>
      <c r="C72" s="51">
        <v>3.19</v>
      </c>
      <c r="D72" s="72" t="s">
        <v>30</v>
      </c>
      <c r="E72" s="53"/>
      <c r="F72" s="54">
        <f t="shared" si="5"/>
        <v>0</v>
      </c>
      <c r="G72" s="69"/>
      <c r="H72" s="28"/>
    </row>
    <row r="73" spans="1:8" s="29" customFormat="1" ht="15" customHeight="1" x14ac:dyDescent="0.25">
      <c r="A73" s="70" t="s">
        <v>25</v>
      </c>
      <c r="B73" s="71" t="s">
        <v>43</v>
      </c>
      <c r="C73" s="51">
        <v>17.329999999999998</v>
      </c>
      <c r="D73" s="72" t="s">
        <v>30</v>
      </c>
      <c r="E73" s="53"/>
      <c r="F73" s="54">
        <f t="shared" si="5"/>
        <v>0</v>
      </c>
      <c r="G73" s="69"/>
      <c r="H73" s="28"/>
    </row>
    <row r="74" spans="1:8" s="29" customFormat="1" x14ac:dyDescent="0.25">
      <c r="A74" s="70" t="s">
        <v>28</v>
      </c>
      <c r="B74" s="73" t="s">
        <v>44</v>
      </c>
      <c r="C74" s="51">
        <v>1.1299999999999999</v>
      </c>
      <c r="D74" s="72" t="s">
        <v>30</v>
      </c>
      <c r="E74" s="53"/>
      <c r="F74" s="54">
        <f t="shared" si="5"/>
        <v>0</v>
      </c>
      <c r="G74" s="69"/>
      <c r="H74" s="28"/>
    </row>
    <row r="75" spans="1:8" s="29" customFormat="1" x14ac:dyDescent="0.25">
      <c r="A75" s="70" t="s">
        <v>31</v>
      </c>
      <c r="B75" s="71" t="s">
        <v>45</v>
      </c>
      <c r="C75" s="51">
        <v>95.94</v>
      </c>
      <c r="D75" s="72" t="s">
        <v>27</v>
      </c>
      <c r="E75" s="53"/>
      <c r="F75" s="54">
        <f t="shared" si="5"/>
        <v>0</v>
      </c>
      <c r="G75" s="69"/>
      <c r="H75" s="28"/>
    </row>
    <row r="76" spans="1:8" s="29" customFormat="1" x14ac:dyDescent="0.25">
      <c r="A76" s="70" t="s">
        <v>33</v>
      </c>
      <c r="B76" s="71" t="s">
        <v>46</v>
      </c>
      <c r="C76" s="51">
        <v>42.12</v>
      </c>
      <c r="D76" s="72" t="s">
        <v>27</v>
      </c>
      <c r="E76" s="53"/>
      <c r="F76" s="54">
        <f t="shared" si="5"/>
        <v>0</v>
      </c>
      <c r="G76" s="69"/>
      <c r="H76" s="28"/>
    </row>
    <row r="77" spans="1:8" s="29" customFormat="1" x14ac:dyDescent="0.25">
      <c r="A77" s="70" t="s">
        <v>47</v>
      </c>
      <c r="B77" s="73" t="s">
        <v>50</v>
      </c>
      <c r="C77" s="51">
        <v>162.21</v>
      </c>
      <c r="D77" s="72" t="s">
        <v>30</v>
      </c>
      <c r="E77" s="53"/>
      <c r="F77" s="54">
        <f t="shared" si="5"/>
        <v>0</v>
      </c>
      <c r="G77" s="56">
        <f>SUM(F70:F77)</f>
        <v>0</v>
      </c>
      <c r="H77" s="28"/>
    </row>
    <row r="78" spans="1:8" s="29" customFormat="1" x14ac:dyDescent="0.25">
      <c r="A78" s="75"/>
      <c r="B78" s="71"/>
      <c r="C78" s="82"/>
      <c r="D78" s="74"/>
      <c r="E78" s="80"/>
      <c r="F78" s="83"/>
      <c r="G78" s="69"/>
      <c r="H78" s="28"/>
    </row>
    <row r="79" spans="1:8" s="29" customFormat="1" x14ac:dyDescent="0.25">
      <c r="A79" s="75"/>
      <c r="B79" s="78" t="s">
        <v>58</v>
      </c>
      <c r="C79" s="82"/>
      <c r="D79" s="74"/>
      <c r="E79" s="80"/>
      <c r="F79" s="83"/>
      <c r="G79" s="69"/>
      <c r="H79" s="28"/>
    </row>
    <row r="80" spans="1:8" s="29" customFormat="1" x14ac:dyDescent="0.25">
      <c r="A80" s="30" t="s">
        <v>15</v>
      </c>
      <c r="B80" s="66" t="s">
        <v>39</v>
      </c>
      <c r="C80" s="82"/>
      <c r="D80" s="74"/>
      <c r="E80" s="80"/>
      <c r="F80" s="83"/>
      <c r="G80" s="69"/>
      <c r="H80" s="28"/>
    </row>
    <row r="81" spans="1:8" s="29" customFormat="1" x14ac:dyDescent="0.25">
      <c r="A81" s="70" t="s">
        <v>17</v>
      </c>
      <c r="B81" s="71" t="s">
        <v>40</v>
      </c>
      <c r="C81" s="51">
        <v>14.65</v>
      </c>
      <c r="D81" s="72" t="s">
        <v>30</v>
      </c>
      <c r="E81" s="53"/>
      <c r="F81" s="54">
        <f t="shared" ref="F81:F89" si="6">C81*E81</f>
        <v>0</v>
      </c>
      <c r="G81" s="69"/>
      <c r="H81" s="28"/>
    </row>
    <row r="82" spans="1:8" s="29" customFormat="1" x14ac:dyDescent="0.25">
      <c r="A82" s="70" t="s">
        <v>20</v>
      </c>
      <c r="B82" s="73" t="s">
        <v>41</v>
      </c>
      <c r="C82" s="51">
        <v>312.51200000000006</v>
      </c>
      <c r="D82" s="72" t="s">
        <v>27</v>
      </c>
      <c r="E82" s="53"/>
      <c r="F82" s="54">
        <f t="shared" si="6"/>
        <v>0</v>
      </c>
      <c r="G82" s="69"/>
      <c r="H82" s="28"/>
    </row>
    <row r="83" spans="1:8" s="29" customFormat="1" x14ac:dyDescent="0.25">
      <c r="A83" s="70" t="s">
        <v>23</v>
      </c>
      <c r="B83" s="73" t="s">
        <v>42</v>
      </c>
      <c r="C83" s="51">
        <v>4.8830000000000009</v>
      </c>
      <c r="D83" s="72" t="s">
        <v>30</v>
      </c>
      <c r="E83" s="53"/>
      <c r="F83" s="54">
        <f t="shared" si="6"/>
        <v>0</v>
      </c>
      <c r="G83" s="69"/>
      <c r="H83" s="28"/>
    </row>
    <row r="84" spans="1:8" s="29" customFormat="1" x14ac:dyDescent="0.25">
      <c r="A84" s="70" t="s">
        <v>25</v>
      </c>
      <c r="B84" s="71" t="s">
        <v>43</v>
      </c>
      <c r="C84" s="51">
        <v>13.351140000000001</v>
      </c>
      <c r="D84" s="72" t="s">
        <v>30</v>
      </c>
      <c r="E84" s="53"/>
      <c r="F84" s="54">
        <f t="shared" si="6"/>
        <v>0</v>
      </c>
      <c r="G84" s="69"/>
      <c r="H84" s="28"/>
    </row>
    <row r="85" spans="1:8" s="29" customFormat="1" x14ac:dyDescent="0.25">
      <c r="A85" s="70" t="s">
        <v>28</v>
      </c>
      <c r="B85" s="73" t="s">
        <v>44</v>
      </c>
      <c r="C85" s="51">
        <v>2.4299999999999997</v>
      </c>
      <c r="D85" s="72" t="s">
        <v>30</v>
      </c>
      <c r="E85" s="53"/>
      <c r="F85" s="54">
        <f t="shared" si="6"/>
        <v>0</v>
      </c>
      <c r="G85" s="69"/>
      <c r="H85" s="28"/>
    </row>
    <row r="86" spans="1:8" s="29" customFormat="1" x14ac:dyDescent="0.25">
      <c r="A86" s="70" t="s">
        <v>31</v>
      </c>
      <c r="B86" s="73" t="s">
        <v>59</v>
      </c>
      <c r="C86" s="51">
        <v>6</v>
      </c>
      <c r="D86" s="72" t="s">
        <v>30</v>
      </c>
      <c r="E86" s="53"/>
      <c r="F86" s="54">
        <f t="shared" si="6"/>
        <v>0</v>
      </c>
      <c r="G86" s="69"/>
      <c r="H86" s="28"/>
    </row>
    <row r="87" spans="1:8" s="29" customFormat="1" x14ac:dyDescent="0.25">
      <c r="A87" s="70" t="s">
        <v>33</v>
      </c>
      <c r="B87" s="57" t="s">
        <v>45</v>
      </c>
      <c r="C87" s="51">
        <v>133.51140000000001</v>
      </c>
      <c r="D87" s="74" t="s">
        <v>27</v>
      </c>
      <c r="E87" s="53"/>
      <c r="F87" s="54">
        <f t="shared" si="6"/>
        <v>0</v>
      </c>
      <c r="G87" s="69"/>
      <c r="H87" s="28"/>
    </row>
    <row r="88" spans="1:8" s="29" customFormat="1" x14ac:dyDescent="0.25">
      <c r="A88" s="70" t="s">
        <v>47</v>
      </c>
      <c r="B88" s="71" t="s">
        <v>46</v>
      </c>
      <c r="C88" s="51">
        <f>12.67+4.4+4.3+12.24+7.49+2.5+0.8+5.77+2.51+4.27+4.8+3.56+4.43+12.67</f>
        <v>82.410000000000011</v>
      </c>
      <c r="D88" s="74" t="s">
        <v>27</v>
      </c>
      <c r="E88" s="53"/>
      <c r="F88" s="54">
        <f t="shared" si="6"/>
        <v>0</v>
      </c>
      <c r="G88" s="69"/>
      <c r="H88" s="28"/>
    </row>
    <row r="89" spans="1:8" s="29" customFormat="1" x14ac:dyDescent="0.25">
      <c r="A89" s="70" t="s">
        <v>49</v>
      </c>
      <c r="B89" s="57" t="s">
        <v>50</v>
      </c>
      <c r="C89" s="51">
        <v>327.2</v>
      </c>
      <c r="D89" s="72" t="s">
        <v>30</v>
      </c>
      <c r="E89" s="53"/>
      <c r="F89" s="54">
        <f t="shared" si="6"/>
        <v>0</v>
      </c>
      <c r="G89" s="56">
        <f>SUM(F81:F89)</f>
        <v>0</v>
      </c>
      <c r="H89" s="28"/>
    </row>
    <row r="90" spans="1:8" s="29" customFormat="1" x14ac:dyDescent="0.25">
      <c r="A90" s="22"/>
      <c r="B90" s="84"/>
      <c r="C90" s="80"/>
      <c r="D90" s="68"/>
      <c r="E90" s="80"/>
      <c r="F90" s="83"/>
      <c r="G90" s="69"/>
      <c r="H90" s="28"/>
    </row>
    <row r="91" spans="1:8" s="29" customFormat="1" x14ac:dyDescent="0.25">
      <c r="A91" s="30" t="s">
        <v>51</v>
      </c>
      <c r="B91" s="66" t="s">
        <v>60</v>
      </c>
      <c r="C91" s="80"/>
      <c r="D91" s="68"/>
      <c r="E91" s="80"/>
      <c r="F91" s="83"/>
      <c r="G91" s="69"/>
      <c r="H91" s="28"/>
    </row>
    <row r="92" spans="1:8" s="29" customFormat="1" x14ac:dyDescent="0.25">
      <c r="A92" s="70" t="s">
        <v>17</v>
      </c>
      <c r="B92" s="73" t="s">
        <v>41</v>
      </c>
      <c r="C92" s="51">
        <v>380.29</v>
      </c>
      <c r="D92" s="74" t="s">
        <v>27</v>
      </c>
      <c r="E92" s="53"/>
      <c r="F92" s="54">
        <f t="shared" ref="F92:F99" si="7">C92*E92</f>
        <v>0</v>
      </c>
      <c r="G92" s="69"/>
      <c r="H92" s="28"/>
    </row>
    <row r="93" spans="1:8" s="29" customFormat="1" x14ac:dyDescent="0.25">
      <c r="A93" s="70" t="s">
        <v>20</v>
      </c>
      <c r="B93" s="73" t="s">
        <v>42</v>
      </c>
      <c r="C93" s="51">
        <v>5.94</v>
      </c>
      <c r="D93" s="74" t="s">
        <v>30</v>
      </c>
      <c r="E93" s="53"/>
      <c r="F93" s="54">
        <f t="shared" si="7"/>
        <v>0</v>
      </c>
      <c r="G93" s="69"/>
      <c r="H93" s="28"/>
    </row>
    <row r="94" spans="1:8" s="29" customFormat="1" x14ac:dyDescent="0.25">
      <c r="A94" s="70" t="s">
        <v>23</v>
      </c>
      <c r="B94" s="71" t="s">
        <v>43</v>
      </c>
      <c r="C94" s="51">
        <v>13.35</v>
      </c>
      <c r="D94" s="74" t="s">
        <v>30</v>
      </c>
      <c r="E94" s="53"/>
      <c r="F94" s="54">
        <f t="shared" si="7"/>
        <v>0</v>
      </c>
      <c r="G94" s="69"/>
      <c r="H94" s="28"/>
    </row>
    <row r="95" spans="1:8" s="29" customFormat="1" x14ac:dyDescent="0.25">
      <c r="A95" s="70" t="s">
        <v>25</v>
      </c>
      <c r="B95" s="73" t="s">
        <v>44</v>
      </c>
      <c r="C95" s="51">
        <v>1.62</v>
      </c>
      <c r="D95" s="74" t="s">
        <v>30</v>
      </c>
      <c r="E95" s="53"/>
      <c r="F95" s="54">
        <f t="shared" si="7"/>
        <v>0</v>
      </c>
      <c r="G95" s="69"/>
      <c r="H95" s="28"/>
    </row>
    <row r="96" spans="1:8" s="29" customFormat="1" x14ac:dyDescent="0.25">
      <c r="A96" s="70" t="s">
        <v>28</v>
      </c>
      <c r="B96" s="73" t="s">
        <v>59</v>
      </c>
      <c r="C96" s="51">
        <v>6</v>
      </c>
      <c r="D96" s="74" t="s">
        <v>30</v>
      </c>
      <c r="E96" s="53"/>
      <c r="F96" s="54">
        <f t="shared" si="7"/>
        <v>0</v>
      </c>
      <c r="G96" s="69"/>
      <c r="H96" s="28"/>
    </row>
    <row r="97" spans="1:8" s="29" customFormat="1" x14ac:dyDescent="0.25">
      <c r="A97" s="70" t="s">
        <v>31</v>
      </c>
      <c r="B97" s="71" t="s">
        <v>45</v>
      </c>
      <c r="C97" s="51">
        <v>133.51</v>
      </c>
      <c r="D97" s="74" t="s">
        <v>27</v>
      </c>
      <c r="E97" s="53"/>
      <c r="F97" s="54">
        <f t="shared" si="7"/>
        <v>0</v>
      </c>
      <c r="G97" s="69"/>
      <c r="H97" s="28"/>
    </row>
    <row r="98" spans="1:8" s="29" customFormat="1" ht="30" x14ac:dyDescent="0.25">
      <c r="A98" s="70" t="s">
        <v>33</v>
      </c>
      <c r="B98" s="73" t="s">
        <v>52</v>
      </c>
      <c r="C98" s="51">
        <v>97.3</v>
      </c>
      <c r="D98" s="74" t="s">
        <v>30</v>
      </c>
      <c r="E98" s="53"/>
      <c r="F98" s="54">
        <f t="shared" si="7"/>
        <v>0</v>
      </c>
      <c r="G98" s="69"/>
      <c r="H98" s="28"/>
    </row>
    <row r="99" spans="1:8" s="29" customFormat="1" x14ac:dyDescent="0.25">
      <c r="A99" s="70" t="s">
        <v>47</v>
      </c>
      <c r="B99" s="73" t="s">
        <v>50</v>
      </c>
      <c r="C99" s="51">
        <f>(C92*0.15)+C96+C93+C94+C95+(C97*0.1)</f>
        <v>97.304500000000004</v>
      </c>
      <c r="D99" s="74" t="s">
        <v>30</v>
      </c>
      <c r="E99" s="53"/>
      <c r="F99" s="54">
        <f t="shared" si="7"/>
        <v>0</v>
      </c>
      <c r="G99" s="56">
        <f>SUM(F92:F99)</f>
        <v>0</v>
      </c>
      <c r="H99" s="28"/>
    </row>
    <row r="100" spans="1:8" s="29" customFormat="1" x14ac:dyDescent="0.25">
      <c r="A100" s="22"/>
      <c r="B100" s="84"/>
      <c r="C100" s="80"/>
      <c r="D100" s="68"/>
      <c r="E100" s="80"/>
      <c r="F100" s="61"/>
      <c r="G100" s="69"/>
      <c r="H100" s="28"/>
    </row>
    <row r="101" spans="1:8" s="29" customFormat="1" x14ac:dyDescent="0.25">
      <c r="A101" s="22"/>
      <c r="B101" s="84"/>
      <c r="C101" s="80"/>
      <c r="D101" s="68"/>
      <c r="E101" s="80"/>
      <c r="F101" s="61"/>
      <c r="G101" s="69"/>
      <c r="H101" s="28"/>
    </row>
    <row r="102" spans="1:8" s="29" customFormat="1" x14ac:dyDescent="0.25">
      <c r="A102" s="22"/>
      <c r="B102" s="78" t="s">
        <v>61</v>
      </c>
      <c r="C102" s="80"/>
      <c r="D102" s="68"/>
      <c r="E102" s="80"/>
      <c r="F102" s="83"/>
      <c r="G102" s="69"/>
      <c r="H102" s="28"/>
    </row>
    <row r="103" spans="1:8" s="29" customFormat="1" x14ac:dyDescent="0.25">
      <c r="A103" s="30" t="s">
        <v>15</v>
      </c>
      <c r="B103" s="66" t="s">
        <v>39</v>
      </c>
      <c r="C103" s="80"/>
      <c r="D103" s="68"/>
      <c r="E103" s="80"/>
      <c r="F103" s="83"/>
      <c r="G103" s="69"/>
      <c r="H103" s="28"/>
    </row>
    <row r="104" spans="1:8" s="29" customFormat="1" x14ac:dyDescent="0.25">
      <c r="A104" s="70" t="s">
        <v>17</v>
      </c>
      <c r="B104" s="71" t="s">
        <v>40</v>
      </c>
      <c r="C104" s="51">
        <v>6.4664999999999999</v>
      </c>
      <c r="D104" s="74" t="s">
        <v>30</v>
      </c>
      <c r="E104" s="53"/>
      <c r="F104" s="54">
        <f t="shared" ref="F104:F112" si="8">C104*E104</f>
        <v>0</v>
      </c>
      <c r="G104" s="69"/>
      <c r="H104" s="28"/>
    </row>
    <row r="105" spans="1:8" s="29" customFormat="1" x14ac:dyDescent="0.25">
      <c r="A105" s="70" t="s">
        <v>20</v>
      </c>
      <c r="B105" s="73" t="s">
        <v>41</v>
      </c>
      <c r="C105" s="51">
        <v>137.952</v>
      </c>
      <c r="D105" s="74" t="s">
        <v>27</v>
      </c>
      <c r="E105" s="53"/>
      <c r="F105" s="54">
        <f t="shared" si="8"/>
        <v>0</v>
      </c>
      <c r="G105" s="69"/>
      <c r="H105" s="28"/>
    </row>
    <row r="106" spans="1:8" s="29" customFormat="1" x14ac:dyDescent="0.25">
      <c r="A106" s="70" t="s">
        <v>23</v>
      </c>
      <c r="B106" s="73" t="s">
        <v>42</v>
      </c>
      <c r="C106" s="51">
        <v>2.1555</v>
      </c>
      <c r="D106" s="74" t="s">
        <v>30</v>
      </c>
      <c r="E106" s="53"/>
      <c r="F106" s="54">
        <f t="shared" si="8"/>
        <v>0</v>
      </c>
      <c r="G106" s="69"/>
      <c r="H106" s="28"/>
    </row>
    <row r="107" spans="1:8" s="29" customFormat="1" x14ac:dyDescent="0.25">
      <c r="A107" s="70" t="s">
        <v>25</v>
      </c>
      <c r="B107" s="71" t="s">
        <v>43</v>
      </c>
      <c r="C107" s="51">
        <v>2.1555</v>
      </c>
      <c r="D107" s="74" t="s">
        <v>30</v>
      </c>
      <c r="E107" s="53"/>
      <c r="F107" s="54">
        <f t="shared" si="8"/>
        <v>0</v>
      </c>
      <c r="G107" s="69"/>
      <c r="H107" s="28"/>
    </row>
    <row r="108" spans="1:8" s="29" customFormat="1" x14ac:dyDescent="0.25">
      <c r="A108" s="70" t="s">
        <v>28</v>
      </c>
      <c r="B108" s="73" t="s">
        <v>44</v>
      </c>
      <c r="C108" s="51">
        <v>8.8199999999999985</v>
      </c>
      <c r="D108" s="74" t="s">
        <v>30</v>
      </c>
      <c r="E108" s="53"/>
      <c r="F108" s="54">
        <f t="shared" si="8"/>
        <v>0</v>
      </c>
      <c r="G108" s="69"/>
      <c r="H108" s="28"/>
    </row>
    <row r="109" spans="1:8" s="29" customFormat="1" x14ac:dyDescent="0.25">
      <c r="A109" s="70" t="s">
        <v>31</v>
      </c>
      <c r="B109" s="73" t="s">
        <v>59</v>
      </c>
      <c r="C109" s="51">
        <v>6</v>
      </c>
      <c r="D109" s="74" t="s">
        <v>30</v>
      </c>
      <c r="E109" s="53"/>
      <c r="F109" s="54">
        <f t="shared" si="8"/>
        <v>0</v>
      </c>
      <c r="G109" s="69"/>
      <c r="H109" s="28"/>
    </row>
    <row r="110" spans="1:8" s="29" customFormat="1" x14ac:dyDescent="0.25">
      <c r="A110" s="70" t="s">
        <v>33</v>
      </c>
      <c r="B110" s="71" t="s">
        <v>45</v>
      </c>
      <c r="C110" s="51">
        <v>89.76</v>
      </c>
      <c r="D110" s="74" t="s">
        <v>27</v>
      </c>
      <c r="E110" s="53"/>
      <c r="F110" s="54">
        <f t="shared" si="8"/>
        <v>0</v>
      </c>
      <c r="G110" s="69"/>
      <c r="H110" s="28"/>
    </row>
    <row r="111" spans="1:8" s="29" customFormat="1" x14ac:dyDescent="0.25">
      <c r="A111" s="70" t="s">
        <v>47</v>
      </c>
      <c r="B111" s="71" t="s">
        <v>46</v>
      </c>
      <c r="C111" s="51">
        <f>12.67+4.4+4.3+12.24+7.49+2.5+0.8+5.77+2.51+4.27+4.8+3.56+4.43+12.67</f>
        <v>82.410000000000011</v>
      </c>
      <c r="D111" s="74" t="s">
        <v>27</v>
      </c>
      <c r="E111" s="53"/>
      <c r="F111" s="54">
        <f t="shared" si="8"/>
        <v>0</v>
      </c>
      <c r="G111" s="69"/>
      <c r="H111" s="28"/>
    </row>
    <row r="112" spans="1:8" s="29" customFormat="1" x14ac:dyDescent="0.25">
      <c r="A112" s="70" t="s">
        <v>49</v>
      </c>
      <c r="B112" s="73" t="s">
        <v>50</v>
      </c>
      <c r="C112" s="51">
        <v>202.88</v>
      </c>
      <c r="D112" s="72" t="s">
        <v>30</v>
      </c>
      <c r="E112" s="53"/>
      <c r="F112" s="54">
        <f t="shared" si="8"/>
        <v>0</v>
      </c>
      <c r="G112" s="56">
        <f>SUM(F104:F112)</f>
        <v>0</v>
      </c>
      <c r="H112" s="28"/>
    </row>
    <row r="113" spans="1:8" s="29" customFormat="1" x14ac:dyDescent="0.25">
      <c r="A113" s="22"/>
      <c r="B113" s="84"/>
      <c r="C113" s="80"/>
      <c r="D113" s="68"/>
      <c r="E113" s="53"/>
      <c r="F113" s="54"/>
      <c r="G113" s="69"/>
      <c r="H113" s="28"/>
    </row>
    <row r="114" spans="1:8" s="29" customFormat="1" x14ac:dyDescent="0.25">
      <c r="A114" s="30" t="s">
        <v>51</v>
      </c>
      <c r="B114" s="66" t="s">
        <v>60</v>
      </c>
      <c r="C114" s="80"/>
      <c r="D114" s="68"/>
      <c r="E114" s="53"/>
      <c r="F114" s="54"/>
      <c r="G114" s="69"/>
      <c r="H114" s="28"/>
    </row>
    <row r="115" spans="1:8" s="29" customFormat="1" x14ac:dyDescent="0.25">
      <c r="A115" s="70" t="s">
        <v>17</v>
      </c>
      <c r="B115" s="71" t="s">
        <v>40</v>
      </c>
      <c r="C115" s="51">
        <v>8.5724999999999998</v>
      </c>
      <c r="D115" s="74" t="s">
        <v>30</v>
      </c>
      <c r="E115" s="53"/>
      <c r="F115" s="54">
        <f t="shared" ref="F115:F124" si="9">C115*E115</f>
        <v>0</v>
      </c>
      <c r="G115" s="69"/>
      <c r="H115" s="28"/>
    </row>
    <row r="116" spans="1:8" s="29" customFormat="1" x14ac:dyDescent="0.25">
      <c r="A116" s="70" t="s">
        <v>20</v>
      </c>
      <c r="B116" s="73" t="s">
        <v>41</v>
      </c>
      <c r="C116" s="51">
        <v>182.88</v>
      </c>
      <c r="D116" s="74" t="s">
        <v>27</v>
      </c>
      <c r="E116" s="53"/>
      <c r="F116" s="54">
        <f t="shared" si="9"/>
        <v>0</v>
      </c>
      <c r="G116" s="69"/>
      <c r="H116" s="28"/>
    </row>
    <row r="117" spans="1:8" s="29" customFormat="1" x14ac:dyDescent="0.25">
      <c r="A117" s="70" t="s">
        <v>23</v>
      </c>
      <c r="B117" s="73" t="s">
        <v>42</v>
      </c>
      <c r="C117" s="51">
        <v>2.8574999999999999</v>
      </c>
      <c r="D117" s="74" t="s">
        <v>30</v>
      </c>
      <c r="E117" s="53"/>
      <c r="F117" s="54">
        <f t="shared" si="9"/>
        <v>0</v>
      </c>
      <c r="G117" s="69"/>
      <c r="H117" s="28"/>
    </row>
    <row r="118" spans="1:8" s="29" customFormat="1" x14ac:dyDescent="0.25">
      <c r="A118" s="70" t="s">
        <v>25</v>
      </c>
      <c r="B118" s="71" t="s">
        <v>43</v>
      </c>
      <c r="C118" s="51">
        <v>9.3207199999999997</v>
      </c>
      <c r="D118" s="74" t="s">
        <v>30</v>
      </c>
      <c r="E118" s="53"/>
      <c r="F118" s="54">
        <f t="shared" si="9"/>
        <v>0</v>
      </c>
      <c r="G118" s="69"/>
      <c r="H118" s="28"/>
    </row>
    <row r="119" spans="1:8" s="29" customFormat="1" x14ac:dyDescent="0.25">
      <c r="A119" s="70" t="s">
        <v>28</v>
      </c>
      <c r="B119" s="73" t="s">
        <v>44</v>
      </c>
      <c r="C119" s="51">
        <v>2.4299999999999997</v>
      </c>
      <c r="D119" s="74" t="s">
        <v>30</v>
      </c>
      <c r="E119" s="53"/>
      <c r="F119" s="54">
        <f t="shared" si="9"/>
        <v>0</v>
      </c>
      <c r="G119" s="69"/>
      <c r="H119" s="28"/>
    </row>
    <row r="120" spans="1:8" s="29" customFormat="1" x14ac:dyDescent="0.25">
      <c r="A120" s="70" t="s">
        <v>31</v>
      </c>
      <c r="B120" s="73" t="s">
        <v>59</v>
      </c>
      <c r="C120" s="51">
        <v>2</v>
      </c>
      <c r="D120" s="74" t="s">
        <v>30</v>
      </c>
      <c r="E120" s="53"/>
      <c r="F120" s="54">
        <f t="shared" si="9"/>
        <v>0</v>
      </c>
      <c r="G120" s="69"/>
      <c r="H120" s="28"/>
    </row>
    <row r="121" spans="1:8" s="29" customFormat="1" x14ac:dyDescent="0.25">
      <c r="A121" s="70" t="s">
        <v>33</v>
      </c>
      <c r="B121" s="71" t="s">
        <v>45</v>
      </c>
      <c r="C121" s="51">
        <v>93.207199999999986</v>
      </c>
      <c r="D121" s="74" t="s">
        <v>27</v>
      </c>
      <c r="E121" s="53"/>
      <c r="F121" s="54">
        <f t="shared" si="9"/>
        <v>0</v>
      </c>
      <c r="G121" s="69"/>
      <c r="H121" s="28"/>
    </row>
    <row r="122" spans="1:8" s="29" customFormat="1" x14ac:dyDescent="0.25">
      <c r="A122" s="70" t="s">
        <v>47</v>
      </c>
      <c r="B122" s="71" t="s">
        <v>46</v>
      </c>
      <c r="C122" s="51">
        <v>52.95</v>
      </c>
      <c r="D122" s="74" t="s">
        <v>27</v>
      </c>
      <c r="E122" s="53"/>
      <c r="F122" s="54">
        <f t="shared" si="9"/>
        <v>0</v>
      </c>
      <c r="G122" s="69"/>
      <c r="H122" s="28"/>
    </row>
    <row r="123" spans="1:8" s="29" customFormat="1" ht="30" x14ac:dyDescent="0.25">
      <c r="A123" s="70" t="s">
        <v>49</v>
      </c>
      <c r="B123" s="73" t="s">
        <v>52</v>
      </c>
      <c r="C123" s="51">
        <v>154.13999999999999</v>
      </c>
      <c r="D123" s="74"/>
      <c r="E123" s="53"/>
      <c r="F123" s="54">
        <f t="shared" si="9"/>
        <v>0</v>
      </c>
      <c r="G123" s="69"/>
      <c r="H123" s="28"/>
    </row>
    <row r="124" spans="1:8" s="29" customFormat="1" x14ac:dyDescent="0.25">
      <c r="A124" s="70" t="s">
        <v>62</v>
      </c>
      <c r="B124" s="73" t="s">
        <v>50</v>
      </c>
      <c r="C124" s="51">
        <v>154.13999999999999</v>
      </c>
      <c r="D124" s="74" t="s">
        <v>30</v>
      </c>
      <c r="E124" s="53"/>
      <c r="F124" s="54">
        <f t="shared" si="9"/>
        <v>0</v>
      </c>
      <c r="G124" s="56">
        <f>SUM(F115:F124)</f>
        <v>0</v>
      </c>
      <c r="H124" s="28"/>
    </row>
    <row r="125" spans="1:8" s="29" customFormat="1" x14ac:dyDescent="0.25">
      <c r="A125" s="22"/>
      <c r="B125" s="84"/>
      <c r="C125" s="80"/>
      <c r="D125" s="68"/>
      <c r="E125" s="80"/>
      <c r="F125" s="83"/>
      <c r="G125" s="69"/>
      <c r="H125" s="28"/>
    </row>
    <row r="126" spans="1:8" s="29" customFormat="1" x14ac:dyDescent="0.25">
      <c r="A126" s="62"/>
      <c r="B126" s="372" t="s">
        <v>63</v>
      </c>
      <c r="C126" s="372"/>
      <c r="D126" s="372"/>
      <c r="E126" s="372"/>
      <c r="F126" s="24" t="s">
        <v>36</v>
      </c>
      <c r="G126" s="63">
        <f>SUM(G37:G124)</f>
        <v>0</v>
      </c>
      <c r="H126" s="39"/>
    </row>
    <row r="127" spans="1:8" s="29" customFormat="1" x14ac:dyDescent="0.25">
      <c r="A127" s="32"/>
      <c r="B127" s="374"/>
      <c r="C127" s="374"/>
      <c r="D127" s="25"/>
      <c r="E127" s="64"/>
      <c r="F127" s="27"/>
      <c r="G127" s="24"/>
      <c r="H127" s="39"/>
    </row>
    <row r="128" spans="1:8" s="29" customFormat="1" x14ac:dyDescent="0.25">
      <c r="A128" s="62"/>
      <c r="B128" s="372" t="s">
        <v>64</v>
      </c>
      <c r="C128" s="372"/>
      <c r="D128" s="372"/>
      <c r="E128" s="372"/>
      <c r="F128" s="24" t="s">
        <v>36</v>
      </c>
      <c r="G128" s="63">
        <f>SUM(G126+G23)</f>
        <v>0</v>
      </c>
      <c r="H128" s="39"/>
    </row>
    <row r="129" spans="1:17" s="29" customFormat="1" x14ac:dyDescent="0.25">
      <c r="A129" s="32"/>
      <c r="B129" s="374"/>
      <c r="C129" s="374"/>
      <c r="D129" s="25"/>
      <c r="E129" s="64"/>
      <c r="F129" s="27"/>
      <c r="G129" s="24"/>
      <c r="H129" s="39"/>
    </row>
    <row r="130" spans="1:17" s="29" customFormat="1" x14ac:dyDescent="0.25">
      <c r="A130" s="32"/>
      <c r="B130" s="85" t="s">
        <v>65</v>
      </c>
      <c r="C130" s="86"/>
      <c r="D130" s="25"/>
      <c r="E130" s="64"/>
      <c r="F130" s="27"/>
      <c r="G130" s="24"/>
      <c r="H130" s="39"/>
    </row>
    <row r="131" spans="1:17" s="29" customFormat="1" x14ac:dyDescent="0.25">
      <c r="A131" s="32"/>
      <c r="B131" s="85"/>
      <c r="C131" s="86"/>
      <c r="D131" s="25"/>
      <c r="E131" s="64"/>
      <c r="F131" s="27"/>
      <c r="G131" s="24"/>
      <c r="H131" s="39"/>
    </row>
    <row r="132" spans="1:17" s="29" customFormat="1" x14ac:dyDescent="0.25">
      <c r="A132" s="41" t="s">
        <v>15</v>
      </c>
      <c r="B132" s="85" t="s">
        <v>66</v>
      </c>
      <c r="C132" s="86"/>
      <c r="D132" s="25"/>
      <c r="E132" s="64"/>
      <c r="F132" s="27"/>
      <c r="G132" s="24"/>
      <c r="H132" s="39"/>
    </row>
    <row r="133" spans="1:17" s="29" customFormat="1" x14ac:dyDescent="0.25">
      <c r="A133" s="50" t="s">
        <v>17</v>
      </c>
      <c r="B133" s="87" t="s">
        <v>67</v>
      </c>
      <c r="C133" s="51">
        <v>115.1</v>
      </c>
      <c r="D133" s="25" t="s">
        <v>27</v>
      </c>
      <c r="E133" s="53"/>
      <c r="F133" s="54">
        <f>C133*E133</f>
        <v>0</v>
      </c>
      <c r="G133" s="56">
        <f>SUM(F133)</f>
        <v>0</v>
      </c>
      <c r="H133" s="39"/>
    </row>
    <row r="134" spans="1:17" s="29" customFormat="1" x14ac:dyDescent="0.25">
      <c r="A134" s="32"/>
      <c r="B134" s="85"/>
      <c r="C134" s="86"/>
      <c r="D134" s="25"/>
      <c r="E134" s="53"/>
      <c r="F134" s="54"/>
      <c r="G134" s="24"/>
      <c r="H134" s="39"/>
    </row>
    <row r="135" spans="1:17" s="90" customFormat="1" ht="15.95" customHeight="1" x14ac:dyDescent="0.25">
      <c r="A135" s="88" t="s">
        <v>51</v>
      </c>
      <c r="B135" s="89" t="s">
        <v>68</v>
      </c>
      <c r="C135" s="51"/>
      <c r="E135" s="53"/>
      <c r="F135" s="54"/>
      <c r="G135" s="56"/>
      <c r="H135" s="47"/>
      <c r="J135" s="91"/>
      <c r="K135" s="91"/>
      <c r="L135" s="91"/>
      <c r="M135" s="91"/>
      <c r="N135" s="91"/>
      <c r="O135" s="91"/>
      <c r="P135" s="91"/>
      <c r="Q135" s="91"/>
    </row>
    <row r="136" spans="1:17" s="90" customFormat="1" ht="15.95" customHeight="1" x14ac:dyDescent="0.25">
      <c r="A136" s="50" t="s">
        <v>17</v>
      </c>
      <c r="B136" s="57" t="s">
        <v>69</v>
      </c>
      <c r="C136" s="51">
        <v>49.31</v>
      </c>
      <c r="D136" s="48" t="s">
        <v>30</v>
      </c>
      <c r="E136" s="53"/>
      <c r="F136" s="54">
        <f>C136*E136</f>
        <v>0</v>
      </c>
      <c r="G136" s="56"/>
      <c r="H136" s="47"/>
      <c r="J136" s="91"/>
      <c r="K136" s="91"/>
      <c r="L136" s="91"/>
      <c r="M136" s="91"/>
      <c r="N136" s="91"/>
      <c r="O136" s="91"/>
      <c r="P136" s="91"/>
      <c r="Q136" s="91"/>
    </row>
    <row r="137" spans="1:17" s="48" customFormat="1" ht="15.95" customHeight="1" x14ac:dyDescent="0.25">
      <c r="A137" s="50" t="s">
        <v>20</v>
      </c>
      <c r="B137" s="57" t="s">
        <v>70</v>
      </c>
      <c r="C137" s="51">
        <v>33.659999999999997</v>
      </c>
      <c r="D137" s="48" t="s">
        <v>30</v>
      </c>
      <c r="E137" s="53"/>
      <c r="F137" s="54">
        <f>C137*E137</f>
        <v>0</v>
      </c>
      <c r="G137" s="56"/>
      <c r="H137" s="47"/>
      <c r="J137" s="49"/>
      <c r="K137" s="49"/>
      <c r="L137" s="49"/>
      <c r="M137" s="49"/>
      <c r="N137" s="49"/>
      <c r="O137" s="49"/>
      <c r="P137" s="49"/>
      <c r="Q137" s="49"/>
    </row>
    <row r="138" spans="1:17" s="48" customFormat="1" ht="15.95" customHeight="1" x14ac:dyDescent="0.25">
      <c r="A138" s="50" t="s">
        <v>23</v>
      </c>
      <c r="B138" s="57" t="s">
        <v>71</v>
      </c>
      <c r="C138" s="51">
        <v>30.44</v>
      </c>
      <c r="D138" s="48" t="s">
        <v>27</v>
      </c>
      <c r="E138" s="53"/>
      <c r="F138" s="54">
        <f>C138*E138</f>
        <v>0</v>
      </c>
      <c r="G138" s="56"/>
      <c r="H138" s="47"/>
      <c r="J138" s="49"/>
      <c r="K138" s="49"/>
      <c r="L138" s="49"/>
      <c r="M138" s="49"/>
      <c r="N138" s="49"/>
      <c r="O138" s="49"/>
      <c r="P138" s="49"/>
      <c r="Q138" s="49"/>
    </row>
    <row r="139" spans="1:17" s="48" customFormat="1" ht="15.95" customHeight="1" x14ac:dyDescent="0.25">
      <c r="A139" s="50" t="s">
        <v>25</v>
      </c>
      <c r="B139" s="57" t="s">
        <v>72</v>
      </c>
      <c r="C139" s="51">
        <v>75.66</v>
      </c>
      <c r="D139" s="48" t="s">
        <v>30</v>
      </c>
      <c r="E139" s="53"/>
      <c r="F139" s="54">
        <f>C139*E139</f>
        <v>0</v>
      </c>
      <c r="G139" s="56">
        <f>SUM(F136:F139)</f>
        <v>0</v>
      </c>
      <c r="H139" s="47"/>
      <c r="J139" s="49"/>
      <c r="K139" s="49"/>
      <c r="L139" s="49"/>
      <c r="M139" s="49"/>
      <c r="N139" s="49"/>
      <c r="O139" s="49"/>
      <c r="P139" s="49"/>
      <c r="Q139" s="49"/>
    </row>
    <row r="140" spans="1:17" s="48" customFormat="1" ht="15.95" customHeight="1" x14ac:dyDescent="0.25">
      <c r="A140" s="50"/>
      <c r="C140" s="92"/>
      <c r="F140" s="58"/>
      <c r="G140" s="47"/>
      <c r="H140" s="47"/>
      <c r="J140" s="49"/>
      <c r="K140" s="49"/>
      <c r="L140" s="49"/>
      <c r="M140" s="49"/>
      <c r="N140" s="49"/>
      <c r="O140" s="49"/>
      <c r="P140" s="49"/>
      <c r="Q140" s="49"/>
    </row>
    <row r="141" spans="1:17" x14ac:dyDescent="0.25">
      <c r="A141" s="88" t="s">
        <v>53</v>
      </c>
      <c r="B141" s="93" t="s">
        <v>73</v>
      </c>
      <c r="C141" s="55"/>
      <c r="D141" s="94"/>
      <c r="E141" s="55"/>
      <c r="F141" s="95"/>
      <c r="G141" s="96"/>
      <c r="H141" s="4"/>
    </row>
    <row r="142" spans="1:17" s="29" customFormat="1" x14ac:dyDescent="0.25">
      <c r="A142" s="22" t="s">
        <v>17</v>
      </c>
      <c r="B142" s="84" t="s">
        <v>74</v>
      </c>
      <c r="C142" s="51">
        <v>14.79</v>
      </c>
      <c r="D142" s="68" t="s">
        <v>30</v>
      </c>
      <c r="E142" s="53"/>
      <c r="F142" s="54">
        <f t="shared" ref="F142:F149" si="10">C142*E142</f>
        <v>0</v>
      </c>
      <c r="G142" s="69"/>
      <c r="H142" s="28"/>
    </row>
    <row r="143" spans="1:17" s="29" customFormat="1" x14ac:dyDescent="0.25">
      <c r="A143" s="22" t="s">
        <v>20</v>
      </c>
      <c r="B143" s="84" t="s">
        <v>75</v>
      </c>
      <c r="C143" s="51">
        <v>3.61</v>
      </c>
      <c r="D143" s="68" t="s">
        <v>30</v>
      </c>
      <c r="E143" s="53"/>
      <c r="F143" s="54">
        <f t="shared" si="10"/>
        <v>0</v>
      </c>
      <c r="G143" s="69"/>
      <c r="H143" s="28"/>
    </row>
    <row r="144" spans="1:17" s="29" customFormat="1" x14ac:dyDescent="0.25">
      <c r="A144" s="22" t="s">
        <v>23</v>
      </c>
      <c r="B144" s="84" t="s">
        <v>76</v>
      </c>
      <c r="C144" s="51">
        <v>0.44</v>
      </c>
      <c r="D144" s="68" t="s">
        <v>30</v>
      </c>
      <c r="E144" s="53"/>
      <c r="F144" s="54">
        <f t="shared" si="10"/>
        <v>0</v>
      </c>
      <c r="G144" s="69"/>
      <c r="H144" s="28"/>
    </row>
    <row r="145" spans="1:8" s="29" customFormat="1" x14ac:dyDescent="0.25">
      <c r="A145" s="22" t="s">
        <v>25</v>
      </c>
      <c r="B145" s="81" t="s">
        <v>77</v>
      </c>
      <c r="C145" s="51">
        <v>2.66</v>
      </c>
      <c r="D145" s="68" t="s">
        <v>30</v>
      </c>
      <c r="E145" s="53"/>
      <c r="F145" s="54">
        <f t="shared" si="10"/>
        <v>0</v>
      </c>
      <c r="G145" s="69"/>
      <c r="H145" s="28"/>
    </row>
    <row r="146" spans="1:8" s="29" customFormat="1" x14ac:dyDescent="0.25">
      <c r="A146" s="22" t="s">
        <v>28</v>
      </c>
      <c r="B146" s="81" t="s">
        <v>78</v>
      </c>
      <c r="C146" s="51">
        <v>2.2400000000000002</v>
      </c>
      <c r="D146" s="68" t="s">
        <v>30</v>
      </c>
      <c r="E146" s="53"/>
      <c r="F146" s="54">
        <f t="shared" si="10"/>
        <v>0</v>
      </c>
      <c r="G146" s="69"/>
      <c r="H146" s="28"/>
    </row>
    <row r="147" spans="1:8" s="29" customFormat="1" x14ac:dyDescent="0.25">
      <c r="A147" s="22" t="s">
        <v>31</v>
      </c>
      <c r="B147" s="84" t="s">
        <v>79</v>
      </c>
      <c r="C147" s="51">
        <v>2.98</v>
      </c>
      <c r="D147" s="68" t="s">
        <v>30</v>
      </c>
      <c r="E147" s="97"/>
      <c r="F147" s="54">
        <f t="shared" si="10"/>
        <v>0</v>
      </c>
      <c r="G147" s="24"/>
      <c r="H147" s="28"/>
    </row>
    <row r="148" spans="1:8" s="29" customFormat="1" x14ac:dyDescent="0.25">
      <c r="A148" s="22" t="s">
        <v>33</v>
      </c>
      <c r="B148" s="84" t="s">
        <v>80</v>
      </c>
      <c r="C148" s="51">
        <v>13.82</v>
      </c>
      <c r="D148" s="68" t="s">
        <v>30</v>
      </c>
      <c r="E148" s="97"/>
      <c r="F148" s="54">
        <f t="shared" si="10"/>
        <v>0</v>
      </c>
      <c r="G148" s="24"/>
      <c r="H148" s="28"/>
    </row>
    <row r="149" spans="1:8" s="29" customFormat="1" ht="30" x14ac:dyDescent="0.25">
      <c r="A149" s="22" t="s">
        <v>47</v>
      </c>
      <c r="B149" s="84" t="s">
        <v>81</v>
      </c>
      <c r="C149" s="51">
        <v>105.4</v>
      </c>
      <c r="D149" s="68" t="s">
        <v>27</v>
      </c>
      <c r="E149" s="97"/>
      <c r="F149" s="54">
        <f t="shared" si="10"/>
        <v>0</v>
      </c>
      <c r="G149" s="56">
        <f>SUM(F142:F149)</f>
        <v>0</v>
      </c>
      <c r="H149" s="28"/>
    </row>
    <row r="150" spans="1:8" s="29" customFormat="1" ht="17.25" customHeight="1" x14ac:dyDescent="0.25">
      <c r="A150" s="22"/>
      <c r="B150" s="84"/>
      <c r="C150" s="51"/>
      <c r="D150" s="68"/>
      <c r="E150" s="53"/>
      <c r="F150" s="54"/>
      <c r="G150" s="56"/>
      <c r="H150" s="28"/>
    </row>
    <row r="151" spans="1:8" x14ac:dyDescent="0.25">
      <c r="A151" s="30" t="s">
        <v>55</v>
      </c>
      <c r="B151" s="98" t="s">
        <v>82</v>
      </c>
      <c r="C151" s="51"/>
      <c r="D151" s="99"/>
      <c r="E151" s="55"/>
      <c r="F151" s="95"/>
      <c r="G151" s="56"/>
      <c r="H151" s="4"/>
    </row>
    <row r="152" spans="1:8" s="29" customFormat="1" ht="30" x14ac:dyDescent="0.25">
      <c r="A152" s="22" t="s">
        <v>17</v>
      </c>
      <c r="B152" s="84" t="s">
        <v>83</v>
      </c>
      <c r="C152" s="51">
        <v>96.85</v>
      </c>
      <c r="D152" s="68" t="s">
        <v>27</v>
      </c>
      <c r="E152" s="80"/>
      <c r="F152" s="83">
        <f>C152*E152</f>
        <v>0</v>
      </c>
      <c r="G152" s="56"/>
      <c r="H152" s="28"/>
    </row>
    <row r="153" spans="1:8" s="29" customFormat="1" ht="30" x14ac:dyDescent="0.25">
      <c r="A153" s="22" t="s">
        <v>20</v>
      </c>
      <c r="B153" s="84" t="s">
        <v>84</v>
      </c>
      <c r="C153" s="51">
        <v>147.06</v>
      </c>
      <c r="D153" s="68" t="s">
        <v>27</v>
      </c>
      <c r="E153" s="80"/>
      <c r="F153" s="83">
        <f>C153*E153</f>
        <v>0</v>
      </c>
      <c r="G153" s="56"/>
      <c r="H153" s="28"/>
    </row>
    <row r="154" spans="1:8" s="29" customFormat="1" ht="15" customHeight="1" x14ac:dyDescent="0.25">
      <c r="A154" s="22" t="s">
        <v>23</v>
      </c>
      <c r="B154" s="81" t="s">
        <v>85</v>
      </c>
      <c r="C154" s="51">
        <v>25.55</v>
      </c>
      <c r="D154" s="68" t="s">
        <v>27</v>
      </c>
      <c r="E154" s="80"/>
      <c r="F154" s="83">
        <f>C154*E154</f>
        <v>0</v>
      </c>
      <c r="G154" s="56">
        <f>SUM(F152:F154)</f>
        <v>0</v>
      </c>
      <c r="H154" s="28"/>
    </row>
    <row r="155" spans="1:8" x14ac:dyDescent="0.25">
      <c r="A155" s="100"/>
      <c r="B155" s="101"/>
      <c r="C155" s="51"/>
      <c r="D155" s="94"/>
      <c r="E155" s="55"/>
      <c r="F155" s="95"/>
      <c r="G155" s="96"/>
      <c r="H155" s="95"/>
    </row>
    <row r="156" spans="1:8" s="29" customFormat="1" x14ac:dyDescent="0.25">
      <c r="A156" s="30" t="s">
        <v>86</v>
      </c>
      <c r="B156" s="66" t="s">
        <v>87</v>
      </c>
      <c r="C156" s="51"/>
      <c r="D156" s="68"/>
      <c r="E156" s="53"/>
      <c r="F156" s="83"/>
      <c r="G156" s="69"/>
      <c r="H156" s="28"/>
    </row>
    <row r="157" spans="1:8" s="29" customFormat="1" x14ac:dyDescent="0.25">
      <c r="A157" s="22" t="s">
        <v>17</v>
      </c>
      <c r="B157" s="84" t="s">
        <v>88</v>
      </c>
      <c r="C157" s="51">
        <v>141.65</v>
      </c>
      <c r="D157" s="68" t="s">
        <v>27</v>
      </c>
      <c r="E157" s="53"/>
      <c r="F157" s="54">
        <f>C157*E157</f>
        <v>0</v>
      </c>
      <c r="G157" s="69"/>
      <c r="H157" s="28"/>
    </row>
    <row r="158" spans="1:8" s="29" customFormat="1" x14ac:dyDescent="0.25">
      <c r="A158" s="22" t="s">
        <v>20</v>
      </c>
      <c r="B158" s="84" t="s">
        <v>89</v>
      </c>
      <c r="C158" s="51">
        <v>102.61</v>
      </c>
      <c r="D158" s="68" t="s">
        <v>27</v>
      </c>
      <c r="E158" s="53"/>
      <c r="F158" s="54">
        <f>C158*E158</f>
        <v>0</v>
      </c>
      <c r="G158" s="69"/>
      <c r="H158" s="28"/>
    </row>
    <row r="159" spans="1:8" s="29" customFormat="1" ht="30" x14ac:dyDescent="0.25">
      <c r="A159" s="22" t="s">
        <v>23</v>
      </c>
      <c r="B159" s="102" t="s">
        <v>90</v>
      </c>
      <c r="C159" s="51">
        <v>179.04</v>
      </c>
      <c r="D159" s="68" t="s">
        <v>27</v>
      </c>
      <c r="E159" s="53"/>
      <c r="F159" s="54">
        <f>C159*E159</f>
        <v>0</v>
      </c>
      <c r="G159" s="69"/>
      <c r="H159" s="28"/>
    </row>
    <row r="160" spans="1:8" s="29" customFormat="1" ht="30" x14ac:dyDescent="0.25">
      <c r="A160" s="22" t="s">
        <v>25</v>
      </c>
      <c r="B160" s="102" t="s">
        <v>91</v>
      </c>
      <c r="C160" s="51">
        <v>179.04</v>
      </c>
      <c r="D160" s="68" t="s">
        <v>27</v>
      </c>
      <c r="E160" s="53"/>
      <c r="F160" s="54">
        <f>C160*E160</f>
        <v>0</v>
      </c>
      <c r="G160" s="69"/>
      <c r="H160" s="28"/>
    </row>
    <row r="161" spans="1:10" s="29" customFormat="1" x14ac:dyDescent="0.25">
      <c r="A161" s="22" t="s">
        <v>28</v>
      </c>
      <c r="B161" s="84" t="s">
        <v>92</v>
      </c>
      <c r="C161" s="51">
        <v>125.81</v>
      </c>
      <c r="D161" s="68" t="s">
        <v>22</v>
      </c>
      <c r="E161" s="53"/>
      <c r="F161" s="54">
        <f>C161*E161</f>
        <v>0</v>
      </c>
      <c r="G161" s="103">
        <f>SUM(F157:F161)</f>
        <v>0</v>
      </c>
      <c r="H161" s="28"/>
    </row>
    <row r="162" spans="1:10" s="29" customFormat="1" x14ac:dyDescent="0.25">
      <c r="A162" s="22"/>
      <c r="B162" s="104"/>
      <c r="C162" s="51"/>
      <c r="D162" s="105"/>
      <c r="E162" s="106"/>
      <c r="F162" s="69"/>
      <c r="G162" s="103"/>
      <c r="H162" s="28"/>
    </row>
    <row r="163" spans="1:10" s="29" customFormat="1" x14ac:dyDescent="0.25">
      <c r="A163" s="88" t="s">
        <v>93</v>
      </c>
      <c r="B163" s="66" t="s">
        <v>94</v>
      </c>
      <c r="C163" s="51"/>
      <c r="D163" s="68"/>
      <c r="E163" s="53"/>
      <c r="F163" s="83"/>
      <c r="G163" s="103"/>
      <c r="H163" s="28"/>
    </row>
    <row r="164" spans="1:10" s="29" customFormat="1" ht="30" x14ac:dyDescent="0.25">
      <c r="A164" s="22" t="s">
        <v>17</v>
      </c>
      <c r="B164" s="102" t="s">
        <v>95</v>
      </c>
      <c r="C164" s="51">
        <v>80.599999999999994</v>
      </c>
      <c r="D164" s="68" t="s">
        <v>27</v>
      </c>
      <c r="E164" s="53"/>
      <c r="F164" s="54">
        <f>C164*E164</f>
        <v>0</v>
      </c>
      <c r="G164" s="103"/>
      <c r="H164" s="28"/>
    </row>
    <row r="165" spans="1:10" s="29" customFormat="1" ht="30" x14ac:dyDescent="0.25">
      <c r="A165" s="22" t="s">
        <v>20</v>
      </c>
      <c r="B165" s="84" t="s">
        <v>96</v>
      </c>
      <c r="C165" s="51">
        <v>58.94</v>
      </c>
      <c r="D165" s="68" t="s">
        <v>22</v>
      </c>
      <c r="E165" s="53"/>
      <c r="F165" s="54">
        <f>C165*E165</f>
        <v>0</v>
      </c>
      <c r="G165" s="103"/>
      <c r="H165" s="28"/>
    </row>
    <row r="166" spans="1:10" s="29" customFormat="1" x14ac:dyDescent="0.25">
      <c r="A166" s="22" t="s">
        <v>23</v>
      </c>
      <c r="B166" s="102" t="s">
        <v>97</v>
      </c>
      <c r="C166" s="51">
        <v>7.39</v>
      </c>
      <c r="D166" s="68" t="s">
        <v>27</v>
      </c>
      <c r="E166" s="53"/>
      <c r="F166" s="54">
        <f>C166*E166</f>
        <v>0</v>
      </c>
      <c r="G166" s="107">
        <f>SUM(F164:F166)</f>
        <v>0</v>
      </c>
      <c r="H166" s="28"/>
    </row>
    <row r="167" spans="1:10" s="29" customFormat="1" x14ac:dyDescent="0.25">
      <c r="A167" s="108"/>
      <c r="B167" s="102"/>
      <c r="C167" s="51"/>
      <c r="D167" s="68"/>
      <c r="E167" s="97"/>
      <c r="F167" s="27"/>
      <c r="G167" s="107"/>
      <c r="H167" s="28"/>
    </row>
    <row r="168" spans="1:10" ht="18" customHeight="1" x14ac:dyDescent="0.25">
      <c r="A168" s="30" t="s">
        <v>98</v>
      </c>
      <c r="B168" s="109" t="s">
        <v>99</v>
      </c>
      <c r="C168" s="51"/>
      <c r="D168" s="110"/>
      <c r="E168" s="97"/>
      <c r="F168" s="111"/>
      <c r="G168" s="107"/>
      <c r="H168" s="112"/>
      <c r="I168" s="112"/>
      <c r="J168" s="113"/>
    </row>
    <row r="169" spans="1:10" ht="30" x14ac:dyDescent="0.25">
      <c r="A169" s="22" t="s">
        <v>17</v>
      </c>
      <c r="B169" s="102" t="s">
        <v>100</v>
      </c>
      <c r="C169" s="51">
        <v>120.76</v>
      </c>
      <c r="D169" s="25" t="s">
        <v>27</v>
      </c>
      <c r="E169" s="97"/>
      <c r="F169" s="54">
        <f>C169*E169</f>
        <v>0</v>
      </c>
      <c r="G169" s="107"/>
      <c r="H169" s="114"/>
      <c r="I169" s="115"/>
      <c r="J169" s="25"/>
    </row>
    <row r="170" spans="1:10" s="29" customFormat="1" ht="30" x14ac:dyDescent="0.25">
      <c r="A170" s="22" t="s">
        <v>20</v>
      </c>
      <c r="B170" s="102" t="s">
        <v>101</v>
      </c>
      <c r="C170" s="51">
        <v>2.0499999999999998</v>
      </c>
      <c r="D170" s="68" t="s">
        <v>27</v>
      </c>
      <c r="E170" s="97"/>
      <c r="F170" s="54">
        <f>C170*E170</f>
        <v>0</v>
      </c>
      <c r="G170" s="107">
        <f>SUM(F169:F170)</f>
        <v>0</v>
      </c>
      <c r="H170" s="28"/>
    </row>
    <row r="171" spans="1:10" s="29" customFormat="1" x14ac:dyDescent="0.25">
      <c r="A171" s="22"/>
      <c r="B171" s="102"/>
      <c r="C171" s="51"/>
      <c r="D171" s="68"/>
      <c r="E171" s="53"/>
      <c r="F171" s="54"/>
      <c r="G171" s="107"/>
      <c r="H171" s="28"/>
    </row>
    <row r="172" spans="1:10" s="29" customFormat="1" x14ac:dyDescent="0.25">
      <c r="A172" s="30" t="s">
        <v>102</v>
      </c>
      <c r="B172" s="66" t="s">
        <v>103</v>
      </c>
      <c r="C172" s="51"/>
      <c r="D172" s="68"/>
      <c r="E172" s="53"/>
      <c r="F172" s="83"/>
      <c r="G172" s="107"/>
      <c r="H172" s="28"/>
    </row>
    <row r="173" spans="1:10" s="29" customFormat="1" x14ac:dyDescent="0.25">
      <c r="A173" s="22" t="s">
        <v>17</v>
      </c>
      <c r="B173" s="102" t="s">
        <v>104</v>
      </c>
      <c r="C173" s="51">
        <v>96.21</v>
      </c>
      <c r="D173" s="68" t="s">
        <v>27</v>
      </c>
      <c r="E173" s="53"/>
      <c r="F173" s="54">
        <f>C173*E173</f>
        <v>0</v>
      </c>
      <c r="G173" s="107"/>
      <c r="H173" s="28"/>
    </row>
    <row r="174" spans="1:10" s="29" customFormat="1" ht="45" x14ac:dyDescent="0.25">
      <c r="A174" s="22" t="s">
        <v>20</v>
      </c>
      <c r="B174" s="84" t="s">
        <v>105</v>
      </c>
      <c r="C174" s="51">
        <v>119.98</v>
      </c>
      <c r="D174" s="68" t="s">
        <v>27</v>
      </c>
      <c r="E174" s="53"/>
      <c r="F174" s="54">
        <f>C174*E174</f>
        <v>0</v>
      </c>
      <c r="G174" s="107"/>
      <c r="H174" s="28"/>
    </row>
    <row r="175" spans="1:10" s="29" customFormat="1" x14ac:dyDescent="0.25">
      <c r="A175" s="22" t="s">
        <v>23</v>
      </c>
      <c r="B175" s="84" t="s">
        <v>106</v>
      </c>
      <c r="C175" s="51">
        <v>51.63</v>
      </c>
      <c r="D175" s="68" t="s">
        <v>22</v>
      </c>
      <c r="E175" s="53"/>
      <c r="F175" s="54">
        <f>C175*E175</f>
        <v>0</v>
      </c>
      <c r="G175" s="107"/>
      <c r="H175" s="28"/>
    </row>
    <row r="176" spans="1:10" s="29" customFormat="1" x14ac:dyDescent="0.25">
      <c r="A176" s="22" t="s">
        <v>25</v>
      </c>
      <c r="B176" s="84" t="s">
        <v>107</v>
      </c>
      <c r="C176" s="51">
        <v>41.43</v>
      </c>
      <c r="D176" s="68" t="s">
        <v>22</v>
      </c>
      <c r="E176" s="53"/>
      <c r="F176" s="54">
        <f>C176*E176</f>
        <v>0</v>
      </c>
      <c r="G176" s="107">
        <f>SUM(F173:F176)</f>
        <v>0</v>
      </c>
      <c r="H176" s="28"/>
    </row>
    <row r="177" spans="1:8" s="29" customFormat="1" x14ac:dyDescent="0.25">
      <c r="A177" s="22"/>
      <c r="B177" s="104"/>
      <c r="C177" s="51"/>
      <c r="D177" s="105"/>
      <c r="E177" s="106"/>
      <c r="F177" s="69"/>
      <c r="G177" s="69"/>
      <c r="H177" s="28"/>
    </row>
    <row r="178" spans="1:8" s="29" customFormat="1" x14ac:dyDescent="0.25">
      <c r="A178" s="30" t="s">
        <v>108</v>
      </c>
      <c r="B178" s="116" t="s">
        <v>109</v>
      </c>
      <c r="C178" s="51"/>
      <c r="D178" s="105"/>
      <c r="E178" s="106"/>
      <c r="F178" s="69"/>
      <c r="G178" s="69"/>
      <c r="H178" s="28"/>
    </row>
    <row r="179" spans="1:8" s="29" customFormat="1" ht="30" x14ac:dyDescent="0.25">
      <c r="A179" s="22" t="s">
        <v>17</v>
      </c>
      <c r="B179" s="102" t="s">
        <v>110</v>
      </c>
      <c r="C179" s="51">
        <v>1.97</v>
      </c>
      <c r="D179" s="68" t="s">
        <v>27</v>
      </c>
      <c r="E179" s="53"/>
      <c r="F179" s="54">
        <f>C179*E179</f>
        <v>0</v>
      </c>
      <c r="G179" s="69"/>
      <c r="H179" s="28"/>
    </row>
    <row r="180" spans="1:8" s="29" customFormat="1" ht="30" x14ac:dyDescent="0.25">
      <c r="A180" s="22" t="s">
        <v>20</v>
      </c>
      <c r="B180" s="102" t="s">
        <v>111</v>
      </c>
      <c r="C180" s="51">
        <v>9.2200000000000006</v>
      </c>
      <c r="D180" s="68" t="s">
        <v>112</v>
      </c>
      <c r="E180" s="53"/>
      <c r="F180" s="54">
        <f>C180*E180</f>
        <v>0</v>
      </c>
      <c r="G180" s="69"/>
      <c r="H180" s="28"/>
    </row>
    <row r="181" spans="1:8" s="29" customFormat="1" ht="30" x14ac:dyDescent="0.25">
      <c r="A181" s="22" t="s">
        <v>23</v>
      </c>
      <c r="B181" s="102" t="s">
        <v>113</v>
      </c>
      <c r="C181" s="51">
        <v>9.2200000000000006</v>
      </c>
      <c r="D181" s="68" t="s">
        <v>112</v>
      </c>
      <c r="E181" s="53"/>
      <c r="F181" s="54">
        <f>C181*E181</f>
        <v>0</v>
      </c>
      <c r="G181" s="107">
        <f>SUM(F179:F181)</f>
        <v>0</v>
      </c>
      <c r="H181" s="28"/>
    </row>
    <row r="182" spans="1:8" s="29" customFormat="1" x14ac:dyDescent="0.25">
      <c r="A182" s="22"/>
      <c r="B182" s="104"/>
      <c r="C182" s="51"/>
      <c r="D182" s="105"/>
      <c r="E182" s="106"/>
      <c r="F182" s="54"/>
      <c r="G182" s="69"/>
      <c r="H182" s="28"/>
    </row>
    <row r="183" spans="1:8" s="29" customFormat="1" x14ac:dyDescent="0.25">
      <c r="A183" s="30" t="s">
        <v>114</v>
      </c>
      <c r="B183" s="66" t="s">
        <v>115</v>
      </c>
      <c r="C183" s="51"/>
      <c r="D183" s="117"/>
      <c r="E183" s="118"/>
      <c r="F183" s="83"/>
      <c r="G183" s="69"/>
      <c r="H183" s="28"/>
    </row>
    <row r="184" spans="1:8" s="29" customFormat="1" ht="45" x14ac:dyDescent="0.25">
      <c r="A184" s="22" t="s">
        <v>17</v>
      </c>
      <c r="B184" s="102" t="s">
        <v>116</v>
      </c>
      <c r="C184" s="51">
        <v>2.73</v>
      </c>
      <c r="D184" s="119" t="s">
        <v>27</v>
      </c>
      <c r="E184" s="53"/>
      <c r="F184" s="83">
        <f>C184*E184</f>
        <v>0</v>
      </c>
      <c r="G184" s="120"/>
      <c r="H184" s="28"/>
    </row>
    <row r="185" spans="1:8" s="29" customFormat="1" ht="30" customHeight="1" x14ac:dyDescent="0.25">
      <c r="A185" s="22" t="s">
        <v>20</v>
      </c>
      <c r="B185" s="102" t="s">
        <v>117</v>
      </c>
      <c r="C185" s="51">
        <v>7</v>
      </c>
      <c r="D185" s="119" t="s">
        <v>19</v>
      </c>
      <c r="E185" s="53"/>
      <c r="F185" s="83">
        <f>C185*E185</f>
        <v>0</v>
      </c>
      <c r="G185" s="69"/>
      <c r="H185" s="28"/>
    </row>
    <row r="186" spans="1:8" s="29" customFormat="1" ht="30" x14ac:dyDescent="0.25">
      <c r="A186" s="22" t="s">
        <v>23</v>
      </c>
      <c r="B186" s="102" t="s">
        <v>118</v>
      </c>
      <c r="C186" s="51">
        <v>5</v>
      </c>
      <c r="D186" s="119" t="s">
        <v>19</v>
      </c>
      <c r="E186" s="53"/>
      <c r="F186" s="83">
        <f>C186*E186</f>
        <v>0</v>
      </c>
      <c r="G186" s="69"/>
      <c r="H186" s="28"/>
    </row>
    <row r="187" spans="1:8" s="29" customFormat="1" ht="30" x14ac:dyDescent="0.25">
      <c r="A187" s="22" t="s">
        <v>25</v>
      </c>
      <c r="B187" s="84" t="s">
        <v>119</v>
      </c>
      <c r="C187" s="51">
        <v>1</v>
      </c>
      <c r="D187" s="119" t="s">
        <v>19</v>
      </c>
      <c r="E187" s="53"/>
      <c r="F187" s="83">
        <f>C187*E187</f>
        <v>0</v>
      </c>
      <c r="G187" s="81"/>
      <c r="H187" s="28"/>
    </row>
    <row r="188" spans="1:8" s="29" customFormat="1" x14ac:dyDescent="0.25">
      <c r="A188" s="22" t="s">
        <v>28</v>
      </c>
      <c r="B188" s="84" t="s">
        <v>120</v>
      </c>
      <c r="C188" s="51">
        <v>9.7200000000000006</v>
      </c>
      <c r="D188" s="119" t="s">
        <v>27</v>
      </c>
      <c r="E188" s="53"/>
      <c r="F188" s="83">
        <f>C188*E188</f>
        <v>0</v>
      </c>
      <c r="G188" s="107">
        <f>SUM(F184:F188)</f>
        <v>0</v>
      </c>
      <c r="H188" s="28"/>
    </row>
    <row r="189" spans="1:8" s="29" customFormat="1" x14ac:dyDescent="0.25">
      <c r="A189" s="7"/>
      <c r="B189" s="84"/>
      <c r="C189" s="51"/>
      <c r="D189" s="121"/>
      <c r="E189" s="80"/>
      <c r="F189" s="83"/>
      <c r="G189" s="120"/>
      <c r="H189" s="28"/>
    </row>
    <row r="190" spans="1:8" s="115" customFormat="1" x14ac:dyDescent="0.25">
      <c r="A190" s="30" t="s">
        <v>114</v>
      </c>
      <c r="B190" s="66" t="s">
        <v>121</v>
      </c>
      <c r="C190" s="51"/>
      <c r="D190" s="110"/>
      <c r="E190" s="122"/>
      <c r="F190" s="111"/>
      <c r="G190" s="123"/>
    </row>
    <row r="191" spans="1:8" s="29" customFormat="1" x14ac:dyDescent="0.25">
      <c r="A191" s="22" t="s">
        <v>17</v>
      </c>
      <c r="B191" s="84" t="s">
        <v>122</v>
      </c>
      <c r="C191" s="51">
        <v>3</v>
      </c>
      <c r="D191" s="68" t="s">
        <v>19</v>
      </c>
      <c r="E191" s="53"/>
      <c r="F191" s="83">
        <f t="shared" ref="F191:F214" si="11">C191*E191</f>
        <v>0</v>
      </c>
      <c r="G191" s="69"/>
      <c r="H191" s="28"/>
    </row>
    <row r="192" spans="1:8" s="29" customFormat="1" x14ac:dyDescent="0.25">
      <c r="A192" s="22" t="s">
        <v>20</v>
      </c>
      <c r="B192" s="84" t="s">
        <v>123</v>
      </c>
      <c r="C192" s="51">
        <v>1</v>
      </c>
      <c r="D192" s="68" t="s">
        <v>19</v>
      </c>
      <c r="E192" s="53"/>
      <c r="F192" s="83">
        <f t="shared" si="11"/>
        <v>0</v>
      </c>
      <c r="G192" s="69"/>
      <c r="H192" s="28"/>
    </row>
    <row r="193" spans="1:8" s="23" customFormat="1" ht="30" customHeight="1" x14ac:dyDescent="0.25">
      <c r="A193" s="124" t="s">
        <v>23</v>
      </c>
      <c r="B193" s="84" t="s">
        <v>124</v>
      </c>
      <c r="C193" s="125">
        <v>1</v>
      </c>
      <c r="D193" s="119" t="s">
        <v>19</v>
      </c>
      <c r="E193" s="53"/>
      <c r="F193" s="83">
        <f t="shared" si="11"/>
        <v>0</v>
      </c>
      <c r="G193" s="126"/>
      <c r="H193" s="127"/>
    </row>
    <row r="194" spans="1:8" s="29" customFormat="1" ht="15" customHeight="1" x14ac:dyDescent="0.25">
      <c r="A194" s="22" t="s">
        <v>25</v>
      </c>
      <c r="B194" s="84" t="s">
        <v>125</v>
      </c>
      <c r="C194" s="51">
        <v>1</v>
      </c>
      <c r="D194" s="68" t="s">
        <v>19</v>
      </c>
      <c r="E194" s="53"/>
      <c r="F194" s="83">
        <f t="shared" si="11"/>
        <v>0</v>
      </c>
      <c r="G194" s="69"/>
      <c r="H194" s="28"/>
    </row>
    <row r="195" spans="1:8" s="29" customFormat="1" x14ac:dyDescent="0.25">
      <c r="A195" s="22" t="s">
        <v>28</v>
      </c>
      <c r="B195" s="84" t="s">
        <v>126</v>
      </c>
      <c r="C195" s="51">
        <v>1</v>
      </c>
      <c r="D195" s="68" t="s">
        <v>19</v>
      </c>
      <c r="E195" s="53"/>
      <c r="F195" s="83">
        <f t="shared" si="11"/>
        <v>0</v>
      </c>
      <c r="G195" s="69"/>
      <c r="H195" s="28"/>
    </row>
    <row r="196" spans="1:8" s="29" customFormat="1" x14ac:dyDescent="0.25">
      <c r="A196" s="22" t="s">
        <v>31</v>
      </c>
      <c r="B196" s="84" t="s">
        <v>127</v>
      </c>
      <c r="C196" s="51">
        <v>1</v>
      </c>
      <c r="D196" s="68" t="s">
        <v>19</v>
      </c>
      <c r="E196" s="53"/>
      <c r="F196" s="83">
        <f t="shared" si="11"/>
        <v>0</v>
      </c>
      <c r="G196" s="69"/>
      <c r="H196" s="28"/>
    </row>
    <row r="197" spans="1:8" s="29" customFormat="1" x14ac:dyDescent="0.25">
      <c r="A197" s="22" t="s">
        <v>33</v>
      </c>
      <c r="B197" s="84" t="s">
        <v>128</v>
      </c>
      <c r="C197" s="51">
        <v>3</v>
      </c>
      <c r="D197" s="68" t="s">
        <v>19</v>
      </c>
      <c r="E197" s="53"/>
      <c r="F197" s="83">
        <f t="shared" si="11"/>
        <v>0</v>
      </c>
      <c r="G197" s="69"/>
      <c r="H197" s="28"/>
    </row>
    <row r="198" spans="1:8" x14ac:dyDescent="0.25">
      <c r="A198" s="22" t="s">
        <v>47</v>
      </c>
      <c r="B198" s="84" t="s">
        <v>129</v>
      </c>
      <c r="C198" s="51">
        <v>2</v>
      </c>
      <c r="D198" s="68" t="s">
        <v>19</v>
      </c>
      <c r="E198" s="53"/>
      <c r="F198" s="83">
        <f t="shared" si="11"/>
        <v>0</v>
      </c>
      <c r="G198" s="96"/>
      <c r="H198" s="4"/>
    </row>
    <row r="199" spans="1:8" ht="30" x14ac:dyDescent="0.25">
      <c r="A199" s="22"/>
      <c r="B199" s="84" t="s">
        <v>130</v>
      </c>
      <c r="C199" s="51">
        <v>4</v>
      </c>
      <c r="D199" s="68" t="s">
        <v>19</v>
      </c>
      <c r="E199" s="53"/>
      <c r="F199" s="83">
        <f t="shared" si="11"/>
        <v>0</v>
      </c>
      <c r="G199" s="96"/>
      <c r="H199" s="4"/>
    </row>
    <row r="200" spans="1:8" x14ac:dyDescent="0.25">
      <c r="A200" s="22" t="s">
        <v>49</v>
      </c>
      <c r="B200" s="84" t="s">
        <v>131</v>
      </c>
      <c r="C200" s="51">
        <v>3</v>
      </c>
      <c r="D200" s="68" t="s">
        <v>19</v>
      </c>
      <c r="E200" s="53"/>
      <c r="F200" s="83">
        <f t="shared" si="11"/>
        <v>0</v>
      </c>
      <c r="G200" s="69"/>
      <c r="H200" s="4"/>
    </row>
    <row r="201" spans="1:8" x14ac:dyDescent="0.25">
      <c r="A201" s="22" t="s">
        <v>62</v>
      </c>
      <c r="B201" s="84" t="s">
        <v>132</v>
      </c>
      <c r="C201" s="51">
        <v>1</v>
      </c>
      <c r="D201" s="68" t="s">
        <v>19</v>
      </c>
      <c r="E201" s="53"/>
      <c r="F201" s="83">
        <f t="shared" si="11"/>
        <v>0</v>
      </c>
      <c r="G201" s="96"/>
      <c r="H201" s="4"/>
    </row>
    <row r="202" spans="1:8" s="29" customFormat="1" ht="30" x14ac:dyDescent="0.25">
      <c r="A202" s="22" t="s">
        <v>133</v>
      </c>
      <c r="B202" s="84" t="s">
        <v>134</v>
      </c>
      <c r="C202" s="51">
        <v>53.97</v>
      </c>
      <c r="D202" s="68" t="s">
        <v>22</v>
      </c>
      <c r="E202" s="53"/>
      <c r="F202" s="83">
        <f t="shared" si="11"/>
        <v>0</v>
      </c>
      <c r="G202" s="69"/>
      <c r="H202" s="28"/>
    </row>
    <row r="203" spans="1:8" ht="30" x14ac:dyDescent="0.25">
      <c r="A203" s="22" t="s">
        <v>135</v>
      </c>
      <c r="B203" s="84" t="s">
        <v>136</v>
      </c>
      <c r="C203" s="51">
        <v>10.71</v>
      </c>
      <c r="D203" s="68" t="s">
        <v>22</v>
      </c>
      <c r="E203" s="53"/>
      <c r="F203" s="83">
        <f t="shared" si="11"/>
        <v>0</v>
      </c>
      <c r="G203" s="69"/>
      <c r="H203" s="4"/>
    </row>
    <row r="204" spans="1:8" ht="30" x14ac:dyDescent="0.25">
      <c r="A204" s="22" t="s">
        <v>137</v>
      </c>
      <c r="B204" s="84" t="s">
        <v>138</v>
      </c>
      <c r="C204" s="51">
        <v>32.24</v>
      </c>
      <c r="D204" s="68" t="s">
        <v>22</v>
      </c>
      <c r="E204" s="53"/>
      <c r="F204" s="83">
        <f t="shared" si="11"/>
        <v>0</v>
      </c>
      <c r="G204" s="69"/>
      <c r="H204" s="4"/>
    </row>
    <row r="205" spans="1:8" ht="30" x14ac:dyDescent="0.25">
      <c r="A205" s="22" t="s">
        <v>139</v>
      </c>
      <c r="B205" s="84" t="s">
        <v>140</v>
      </c>
      <c r="C205" s="51">
        <v>15.28</v>
      </c>
      <c r="D205" s="68" t="s">
        <v>22</v>
      </c>
      <c r="E205" s="53"/>
      <c r="F205" s="83">
        <f t="shared" si="11"/>
        <v>0</v>
      </c>
      <c r="G205" s="69"/>
      <c r="H205" s="4"/>
    </row>
    <row r="206" spans="1:8" ht="30" x14ac:dyDescent="0.25">
      <c r="A206" s="22" t="s">
        <v>141</v>
      </c>
      <c r="B206" s="84" t="s">
        <v>142</v>
      </c>
      <c r="C206" s="51">
        <v>7.98</v>
      </c>
      <c r="D206" s="68" t="s">
        <v>22</v>
      </c>
      <c r="E206" s="53"/>
      <c r="F206" s="83">
        <f t="shared" si="11"/>
        <v>0</v>
      </c>
      <c r="G206" s="69"/>
      <c r="H206" s="4"/>
    </row>
    <row r="207" spans="1:8" x14ac:dyDescent="0.25">
      <c r="A207" s="22" t="s">
        <v>143</v>
      </c>
      <c r="B207" s="84" t="s">
        <v>144</v>
      </c>
      <c r="C207" s="51">
        <v>3</v>
      </c>
      <c r="D207" s="68" t="s">
        <v>19</v>
      </c>
      <c r="E207" s="53"/>
      <c r="F207" s="83">
        <f t="shared" si="11"/>
        <v>0</v>
      </c>
      <c r="G207" s="69"/>
      <c r="H207" s="4"/>
    </row>
    <row r="208" spans="1:8" x14ac:dyDescent="0.25">
      <c r="A208" s="22" t="s">
        <v>145</v>
      </c>
      <c r="B208" s="84" t="s">
        <v>146</v>
      </c>
      <c r="C208" s="51">
        <v>2</v>
      </c>
      <c r="D208" s="68" t="s">
        <v>19</v>
      </c>
      <c r="E208" s="53"/>
      <c r="F208" s="83">
        <f t="shared" si="11"/>
        <v>0</v>
      </c>
      <c r="G208" s="69"/>
      <c r="H208" s="4"/>
    </row>
    <row r="209" spans="1:8" x14ac:dyDescent="0.25">
      <c r="A209" s="22" t="s">
        <v>147</v>
      </c>
      <c r="B209" s="84" t="s">
        <v>148</v>
      </c>
      <c r="C209" s="51">
        <v>1</v>
      </c>
      <c r="D209" s="68" t="s">
        <v>19</v>
      </c>
      <c r="E209" s="53"/>
      <c r="F209" s="83">
        <f t="shared" si="11"/>
        <v>0</v>
      </c>
      <c r="G209" s="69"/>
      <c r="H209" s="4"/>
    </row>
    <row r="210" spans="1:8" x14ac:dyDescent="0.25">
      <c r="A210" s="22" t="s">
        <v>149</v>
      </c>
      <c r="B210" s="128" t="s">
        <v>150</v>
      </c>
      <c r="C210" s="51">
        <v>3</v>
      </c>
      <c r="D210" s="68" t="s">
        <v>151</v>
      </c>
      <c r="E210" s="53"/>
      <c r="F210" s="83">
        <f t="shared" si="11"/>
        <v>0</v>
      </c>
      <c r="G210" s="69"/>
      <c r="H210" s="4"/>
    </row>
    <row r="211" spans="1:8" x14ac:dyDescent="0.25">
      <c r="A211" s="22" t="s">
        <v>152</v>
      </c>
      <c r="B211" s="128" t="s">
        <v>153</v>
      </c>
      <c r="C211" s="51">
        <v>2</v>
      </c>
      <c r="D211" s="25" t="s">
        <v>19</v>
      </c>
      <c r="E211" s="53"/>
      <c r="F211" s="83">
        <f>C211*E211</f>
        <v>0</v>
      </c>
      <c r="G211" s="24"/>
      <c r="H211" s="4"/>
    </row>
    <row r="212" spans="1:8" x14ac:dyDescent="0.25">
      <c r="A212" s="22" t="s">
        <v>154</v>
      </c>
      <c r="B212" s="128" t="s">
        <v>155</v>
      </c>
      <c r="C212" s="51">
        <v>2</v>
      </c>
      <c r="D212" s="25" t="s">
        <v>19</v>
      </c>
      <c r="E212" s="53"/>
      <c r="F212" s="83">
        <f>C212*E212</f>
        <v>0</v>
      </c>
      <c r="G212" s="24"/>
      <c r="H212" s="4"/>
    </row>
    <row r="213" spans="1:8" x14ac:dyDescent="0.25">
      <c r="A213" s="22" t="s">
        <v>156</v>
      </c>
      <c r="B213" s="128" t="s">
        <v>157</v>
      </c>
      <c r="C213" s="51">
        <v>1</v>
      </c>
      <c r="D213" s="25" t="s">
        <v>19</v>
      </c>
      <c r="E213" s="53"/>
      <c r="F213" s="83">
        <f>C213*E213</f>
        <v>0</v>
      </c>
      <c r="G213" s="24"/>
      <c r="H213" s="4"/>
    </row>
    <row r="214" spans="1:8" x14ac:dyDescent="0.25">
      <c r="A214" s="22" t="s">
        <v>158</v>
      </c>
      <c r="B214" s="128" t="s">
        <v>159</v>
      </c>
      <c r="C214" s="51">
        <v>1</v>
      </c>
      <c r="D214" s="25" t="s">
        <v>19</v>
      </c>
      <c r="E214" s="53"/>
      <c r="F214" s="83">
        <f t="shared" si="11"/>
        <v>0</v>
      </c>
      <c r="G214" s="24"/>
      <c r="H214" s="4"/>
    </row>
    <row r="215" spans="1:8" x14ac:dyDescent="0.25">
      <c r="A215" s="22" t="s">
        <v>160</v>
      </c>
      <c r="B215" s="128" t="s">
        <v>161</v>
      </c>
      <c r="C215" s="51">
        <v>1</v>
      </c>
      <c r="D215" s="25" t="s">
        <v>19</v>
      </c>
      <c r="E215" s="53"/>
      <c r="F215" s="83">
        <f>C215*E215</f>
        <v>0</v>
      </c>
      <c r="G215" s="24"/>
      <c r="H215" s="4"/>
    </row>
    <row r="216" spans="1:8" s="29" customFormat="1" x14ac:dyDescent="0.25">
      <c r="A216" s="22" t="s">
        <v>162</v>
      </c>
      <c r="B216" s="128" t="s">
        <v>163</v>
      </c>
      <c r="C216" s="51">
        <v>1</v>
      </c>
      <c r="D216" s="25" t="s">
        <v>164</v>
      </c>
      <c r="E216" s="53"/>
      <c r="F216" s="83">
        <f>C216*E216</f>
        <v>0</v>
      </c>
      <c r="G216" s="96"/>
      <c r="H216" s="28"/>
    </row>
    <row r="217" spans="1:8" s="29" customFormat="1" x14ac:dyDescent="0.25">
      <c r="A217" s="22" t="s">
        <v>165</v>
      </c>
      <c r="B217" s="128" t="s">
        <v>166</v>
      </c>
      <c r="C217" s="51">
        <v>1</v>
      </c>
      <c r="D217" s="25" t="s">
        <v>164</v>
      </c>
      <c r="E217" s="53"/>
      <c r="F217" s="83">
        <f>C217*E217</f>
        <v>0</v>
      </c>
      <c r="G217" s="129">
        <f>SUM(F191:F217)</f>
        <v>0</v>
      </c>
      <c r="H217" s="28"/>
    </row>
    <row r="218" spans="1:8" x14ac:dyDescent="0.25">
      <c r="A218" s="130"/>
      <c r="C218" s="51"/>
      <c r="E218" s="55"/>
      <c r="H218" s="4"/>
    </row>
    <row r="219" spans="1:8" s="29" customFormat="1" x14ac:dyDescent="0.25">
      <c r="A219" s="30" t="s">
        <v>167</v>
      </c>
      <c r="B219" s="66" t="s">
        <v>168</v>
      </c>
      <c r="C219" s="51"/>
      <c r="D219" s="68"/>
      <c r="E219" s="53"/>
      <c r="F219" s="83"/>
      <c r="G219" s="69"/>
      <c r="H219" s="28"/>
    </row>
    <row r="220" spans="1:8" s="29" customFormat="1" x14ac:dyDescent="0.25">
      <c r="A220" s="22" t="s">
        <v>17</v>
      </c>
      <c r="B220" s="84" t="s">
        <v>169</v>
      </c>
      <c r="C220" s="51">
        <v>423.3</v>
      </c>
      <c r="D220" s="68" t="s">
        <v>27</v>
      </c>
      <c r="E220" s="53"/>
      <c r="F220" s="83">
        <f>C220*E220</f>
        <v>0</v>
      </c>
      <c r="G220" s="69"/>
      <c r="H220" s="28"/>
    </row>
    <row r="221" spans="1:8" s="29" customFormat="1" x14ac:dyDescent="0.25">
      <c r="A221" s="22" t="s">
        <v>20</v>
      </c>
      <c r="B221" s="84" t="s">
        <v>170</v>
      </c>
      <c r="C221" s="51">
        <v>177.34</v>
      </c>
      <c r="D221" s="68" t="s">
        <v>27</v>
      </c>
      <c r="E221" s="53"/>
      <c r="F221" s="83">
        <f>C221*E221</f>
        <v>0</v>
      </c>
      <c r="G221" s="69"/>
      <c r="H221" s="28"/>
    </row>
    <row r="222" spans="1:8" s="29" customFormat="1" x14ac:dyDescent="0.25">
      <c r="A222" s="22" t="s">
        <v>23</v>
      </c>
      <c r="B222" s="84" t="s">
        <v>171</v>
      </c>
      <c r="C222" s="51">
        <v>245.96</v>
      </c>
      <c r="D222" s="68" t="s">
        <v>27</v>
      </c>
      <c r="E222" s="97"/>
      <c r="F222" s="83">
        <f>C222*E222</f>
        <v>0</v>
      </c>
      <c r="G222" s="129">
        <f>SUM(F220:F222)</f>
        <v>0</v>
      </c>
      <c r="H222" s="28"/>
    </row>
    <row r="223" spans="1:8" s="29" customFormat="1" x14ac:dyDescent="0.25">
      <c r="A223" s="22"/>
      <c r="B223" s="84"/>
      <c r="C223" s="51"/>
      <c r="D223" s="68"/>
      <c r="E223" s="80"/>
      <c r="F223" s="83"/>
      <c r="G223" s="69"/>
      <c r="H223" s="28"/>
    </row>
    <row r="224" spans="1:8" s="29" customFormat="1" x14ac:dyDescent="0.25">
      <c r="A224" s="30" t="s">
        <v>172</v>
      </c>
      <c r="B224" s="66" t="s">
        <v>173</v>
      </c>
      <c r="C224" s="51"/>
      <c r="D224" s="68"/>
      <c r="E224" s="53"/>
      <c r="F224" s="83"/>
      <c r="G224" s="69"/>
      <c r="H224" s="28"/>
    </row>
    <row r="225" spans="1:8" s="29" customFormat="1" ht="15" customHeight="1" x14ac:dyDescent="0.25">
      <c r="A225" s="22" t="s">
        <v>17</v>
      </c>
      <c r="B225" s="102" t="s">
        <v>174</v>
      </c>
      <c r="C225" s="51">
        <v>1.06</v>
      </c>
      <c r="D225" s="68" t="s">
        <v>27</v>
      </c>
      <c r="E225" s="53"/>
      <c r="F225" s="83">
        <f t="shared" ref="F225:F232" si="12">C225*E225</f>
        <v>0</v>
      </c>
      <c r="G225" s="69"/>
      <c r="H225" s="28"/>
    </row>
    <row r="226" spans="1:8" s="29" customFormat="1" ht="30" customHeight="1" x14ac:dyDescent="0.25">
      <c r="A226" s="22" t="s">
        <v>20</v>
      </c>
      <c r="B226" s="84" t="s">
        <v>175</v>
      </c>
      <c r="C226" s="51">
        <v>5.15</v>
      </c>
      <c r="D226" s="68" t="s">
        <v>22</v>
      </c>
      <c r="E226" s="53"/>
      <c r="F226" s="83">
        <f t="shared" si="12"/>
        <v>0</v>
      </c>
      <c r="G226" s="69"/>
      <c r="H226" s="28"/>
    </row>
    <row r="227" spans="1:8" s="29" customFormat="1" ht="30" customHeight="1" x14ac:dyDescent="0.25">
      <c r="A227" s="22" t="s">
        <v>23</v>
      </c>
      <c r="B227" s="84" t="s">
        <v>176</v>
      </c>
      <c r="C227" s="51">
        <v>3.03</v>
      </c>
      <c r="D227" s="68" t="s">
        <v>27</v>
      </c>
      <c r="E227" s="53"/>
      <c r="F227" s="83">
        <f t="shared" si="12"/>
        <v>0</v>
      </c>
      <c r="G227" s="69"/>
      <c r="H227" s="28"/>
    </row>
    <row r="228" spans="1:8" s="29" customFormat="1" ht="30" customHeight="1" x14ac:dyDescent="0.25">
      <c r="A228" s="22" t="s">
        <v>25</v>
      </c>
      <c r="B228" s="84" t="s">
        <v>177</v>
      </c>
      <c r="C228" s="51">
        <v>4.7</v>
      </c>
      <c r="D228" s="68" t="s">
        <v>22</v>
      </c>
      <c r="E228" s="53"/>
      <c r="F228" s="83">
        <f t="shared" si="12"/>
        <v>0</v>
      </c>
      <c r="G228" s="69"/>
      <c r="H228" s="28"/>
    </row>
    <row r="229" spans="1:8" s="29" customFormat="1" ht="45" x14ac:dyDescent="0.25">
      <c r="A229" s="22" t="s">
        <v>28</v>
      </c>
      <c r="B229" s="114" t="s">
        <v>178</v>
      </c>
      <c r="C229" s="51">
        <v>10.35</v>
      </c>
      <c r="D229" s="68" t="s">
        <v>22</v>
      </c>
      <c r="E229" s="53"/>
      <c r="F229" s="83">
        <f t="shared" si="12"/>
        <v>0</v>
      </c>
      <c r="G229" s="81"/>
      <c r="H229" s="28"/>
    </row>
    <row r="230" spans="1:8" s="29" customFormat="1" ht="15" customHeight="1" x14ac:dyDescent="0.25">
      <c r="A230" s="22" t="s">
        <v>31</v>
      </c>
      <c r="B230" s="84" t="s">
        <v>179</v>
      </c>
      <c r="C230" s="83">
        <v>1</v>
      </c>
      <c r="D230" s="68" t="s">
        <v>19</v>
      </c>
      <c r="E230" s="53"/>
      <c r="F230" s="83">
        <f t="shared" si="12"/>
        <v>0</v>
      </c>
      <c r="G230" s="81"/>
      <c r="H230" s="28"/>
    </row>
    <row r="231" spans="1:8" ht="15" customHeight="1" x14ac:dyDescent="0.25">
      <c r="A231" s="22" t="s">
        <v>33</v>
      </c>
      <c r="B231" s="84" t="s">
        <v>180</v>
      </c>
      <c r="C231" s="83">
        <v>11</v>
      </c>
      <c r="D231" s="68" t="s">
        <v>19</v>
      </c>
      <c r="E231" s="81"/>
      <c r="F231" s="83">
        <f t="shared" si="12"/>
        <v>0</v>
      </c>
      <c r="G231" s="131"/>
      <c r="H231" s="4"/>
    </row>
    <row r="232" spans="1:8" ht="15" customHeight="1" x14ac:dyDescent="0.25">
      <c r="A232" s="22" t="s">
        <v>47</v>
      </c>
      <c r="B232" s="84" t="s">
        <v>181</v>
      </c>
      <c r="C232" s="83">
        <v>1</v>
      </c>
      <c r="D232" s="68" t="s">
        <v>19</v>
      </c>
      <c r="E232" s="53"/>
      <c r="F232" s="83">
        <f t="shared" si="12"/>
        <v>0</v>
      </c>
      <c r="G232" s="129">
        <f>SUM(F225:F232)</f>
        <v>0</v>
      </c>
      <c r="H232" s="4"/>
    </row>
    <row r="233" spans="1:8" ht="15" customHeight="1" x14ac:dyDescent="0.25">
      <c r="A233" s="22"/>
      <c r="B233" s="29"/>
      <c r="C233" s="132"/>
      <c r="D233" s="29"/>
      <c r="E233" s="29"/>
      <c r="F233" s="81"/>
      <c r="G233" s="131"/>
      <c r="H233" s="4"/>
    </row>
    <row r="234" spans="1:8" ht="15" customHeight="1" x14ac:dyDescent="0.25">
      <c r="A234" s="22"/>
      <c r="B234" s="372" t="s">
        <v>182</v>
      </c>
      <c r="C234" s="372"/>
      <c r="D234" s="372"/>
      <c r="E234" s="372"/>
      <c r="F234" s="24" t="s">
        <v>36</v>
      </c>
      <c r="G234" s="63">
        <f>SUM(G133:G232)</f>
        <v>0</v>
      </c>
      <c r="H234" s="4"/>
    </row>
    <row r="235" spans="1:8" ht="15" customHeight="1" x14ac:dyDescent="0.25">
      <c r="A235" s="22"/>
      <c r="B235" s="29"/>
      <c r="C235" s="133"/>
      <c r="D235" s="29"/>
      <c r="E235" s="29"/>
      <c r="F235" s="81"/>
      <c r="G235" s="131"/>
      <c r="H235" s="4"/>
    </row>
    <row r="236" spans="1:8" s="29" customFormat="1" ht="15" customHeight="1" x14ac:dyDescent="0.25">
      <c r="A236" s="32"/>
      <c r="B236" s="85" t="s">
        <v>183</v>
      </c>
      <c r="C236" s="86"/>
      <c r="D236" s="25"/>
      <c r="E236" s="64"/>
      <c r="F236" s="27"/>
      <c r="G236" s="24"/>
      <c r="H236" s="39"/>
    </row>
    <row r="237" spans="1:8" ht="15" customHeight="1" x14ac:dyDescent="0.25">
      <c r="A237" s="22"/>
      <c r="B237" s="29"/>
      <c r="C237" s="133"/>
      <c r="D237" s="29"/>
      <c r="E237" s="29"/>
      <c r="F237" s="81"/>
      <c r="G237" s="131"/>
      <c r="H237" s="4"/>
    </row>
    <row r="238" spans="1:8" ht="15" customHeight="1" x14ac:dyDescent="0.25">
      <c r="A238" s="22"/>
      <c r="B238" s="134" t="s">
        <v>184</v>
      </c>
      <c r="C238" s="133"/>
      <c r="D238" s="29"/>
      <c r="E238" s="29"/>
      <c r="F238" s="81"/>
      <c r="G238" s="131"/>
      <c r="H238" s="4"/>
    </row>
    <row r="239" spans="1:8" ht="15" customHeight="1" x14ac:dyDescent="0.25">
      <c r="A239" s="22"/>
      <c r="B239" s="29"/>
      <c r="C239" s="133"/>
      <c r="D239" s="29"/>
      <c r="E239" s="29"/>
      <c r="F239" s="81"/>
      <c r="G239" s="131"/>
      <c r="H239" s="4"/>
    </row>
    <row r="240" spans="1:8" ht="15" customHeight="1" x14ac:dyDescent="0.25">
      <c r="A240" s="41" t="s">
        <v>15</v>
      </c>
      <c r="B240" s="134" t="s">
        <v>185</v>
      </c>
      <c r="C240" s="133"/>
      <c r="D240" s="29"/>
      <c r="E240" s="29"/>
      <c r="F240" s="81"/>
      <c r="G240" s="131"/>
      <c r="H240" s="4"/>
    </row>
    <row r="241" spans="1:17" ht="15" customHeight="1" x14ac:dyDescent="0.25">
      <c r="A241" s="50" t="s">
        <v>17</v>
      </c>
      <c r="B241" s="29" t="s">
        <v>67</v>
      </c>
      <c r="C241" s="51">
        <v>476.3</v>
      </c>
      <c r="D241" s="48" t="s">
        <v>27</v>
      </c>
      <c r="E241" s="53"/>
      <c r="F241" s="54">
        <f>C241*E241</f>
        <v>0</v>
      </c>
      <c r="G241" s="56">
        <f>SUM(F241)</f>
        <v>0</v>
      </c>
      <c r="H241" s="4"/>
    </row>
    <row r="242" spans="1:17" ht="15" customHeight="1" x14ac:dyDescent="0.25">
      <c r="A242" s="22"/>
      <c r="B242" s="29"/>
      <c r="C242" s="133"/>
      <c r="D242" s="29"/>
      <c r="E242" s="53"/>
      <c r="F242" s="54"/>
      <c r="G242" s="131"/>
      <c r="H242" s="4"/>
    </row>
    <row r="243" spans="1:17" s="90" customFormat="1" ht="15" customHeight="1" x14ac:dyDescent="0.25">
      <c r="A243" s="88" t="s">
        <v>51</v>
      </c>
      <c r="B243" s="89" t="s">
        <v>68</v>
      </c>
      <c r="C243" s="51"/>
      <c r="E243" s="53"/>
      <c r="F243" s="54"/>
      <c r="G243" s="56"/>
      <c r="H243" s="47"/>
      <c r="J243" s="91"/>
      <c r="K243" s="91"/>
      <c r="L243" s="91"/>
      <c r="M243" s="91"/>
      <c r="N243" s="91"/>
      <c r="O243" s="91"/>
      <c r="P243" s="91"/>
      <c r="Q243" s="91"/>
    </row>
    <row r="244" spans="1:17" s="90" customFormat="1" ht="15" customHeight="1" x14ac:dyDescent="0.25">
      <c r="A244" s="50" t="s">
        <v>17</v>
      </c>
      <c r="B244" s="57" t="s">
        <v>69</v>
      </c>
      <c r="C244" s="51">
        <v>143.11000000000001</v>
      </c>
      <c r="D244" s="48" t="s">
        <v>30</v>
      </c>
      <c r="E244" s="53"/>
      <c r="F244" s="54">
        <f>C244*E244</f>
        <v>0</v>
      </c>
      <c r="G244" s="56"/>
      <c r="H244" s="47"/>
      <c r="J244" s="91"/>
      <c r="K244" s="91"/>
      <c r="L244" s="91"/>
      <c r="M244" s="91"/>
      <c r="N244" s="91"/>
      <c r="O244" s="91"/>
      <c r="P244" s="91"/>
      <c r="Q244" s="91"/>
    </row>
    <row r="245" spans="1:17" s="48" customFormat="1" ht="15" customHeight="1" x14ac:dyDescent="0.25">
      <c r="A245" s="50" t="s">
        <v>20</v>
      </c>
      <c r="B245" s="57" t="s">
        <v>70</v>
      </c>
      <c r="C245" s="51">
        <v>83.24</v>
      </c>
      <c r="D245" s="48" t="s">
        <v>30</v>
      </c>
      <c r="E245" s="53"/>
      <c r="F245" s="54">
        <f>C245*E245</f>
        <v>0</v>
      </c>
      <c r="G245" s="56"/>
      <c r="H245" s="47"/>
      <c r="J245" s="49"/>
      <c r="K245" s="49"/>
      <c r="L245" s="49"/>
      <c r="M245" s="49"/>
      <c r="N245" s="49"/>
      <c r="O245" s="49"/>
      <c r="P245" s="49"/>
      <c r="Q245" s="49"/>
    </row>
    <row r="246" spans="1:17" s="48" customFormat="1" ht="15" customHeight="1" x14ac:dyDescent="0.25">
      <c r="A246" s="50" t="s">
        <v>23</v>
      </c>
      <c r="B246" s="57" t="s">
        <v>71</v>
      </c>
      <c r="C246" s="51">
        <v>102.81</v>
      </c>
      <c r="D246" s="48" t="s">
        <v>27</v>
      </c>
      <c r="E246" s="53"/>
      <c r="F246" s="54">
        <f>C246*E246</f>
        <v>0</v>
      </c>
      <c r="G246" s="56"/>
      <c r="H246" s="47"/>
      <c r="J246" s="49"/>
      <c r="K246" s="49"/>
      <c r="L246" s="49"/>
      <c r="M246" s="49"/>
      <c r="N246" s="49"/>
      <c r="O246" s="49"/>
      <c r="P246" s="49"/>
      <c r="Q246" s="49"/>
    </row>
    <row r="247" spans="1:17" s="48" customFormat="1" ht="15" customHeight="1" x14ac:dyDescent="0.25">
      <c r="A247" s="50" t="s">
        <v>25</v>
      </c>
      <c r="B247" s="57" t="s">
        <v>186</v>
      </c>
      <c r="C247" s="51">
        <v>396.81</v>
      </c>
      <c r="D247" s="48" t="s">
        <v>30</v>
      </c>
      <c r="E247" s="53"/>
      <c r="F247" s="54">
        <f>C247*E247</f>
        <v>0</v>
      </c>
      <c r="G247" s="56">
        <f>SUM(F244:F247)</f>
        <v>0</v>
      </c>
      <c r="H247" s="47"/>
      <c r="J247" s="49"/>
      <c r="K247" s="49"/>
      <c r="L247" s="49"/>
      <c r="M247" s="49"/>
      <c r="N247" s="49"/>
      <c r="O247" s="49"/>
      <c r="P247" s="49"/>
      <c r="Q247" s="49"/>
    </row>
    <row r="248" spans="1:17" ht="15" customHeight="1" x14ac:dyDescent="0.25">
      <c r="A248" s="22"/>
      <c r="B248" s="29"/>
      <c r="C248" s="133"/>
      <c r="D248" s="29"/>
      <c r="E248" s="29"/>
      <c r="F248" s="81"/>
      <c r="G248" s="131"/>
      <c r="H248" s="4"/>
    </row>
    <row r="249" spans="1:17" x14ac:dyDescent="0.25">
      <c r="A249" s="88" t="s">
        <v>53</v>
      </c>
      <c r="B249" s="93" t="s">
        <v>73</v>
      </c>
      <c r="C249" s="55"/>
      <c r="D249" s="94"/>
      <c r="E249" s="55"/>
      <c r="F249" s="95"/>
      <c r="G249" s="96"/>
      <c r="H249" s="4"/>
    </row>
    <row r="250" spans="1:17" s="29" customFormat="1" x14ac:dyDescent="0.25">
      <c r="A250" s="22" t="s">
        <v>17</v>
      </c>
      <c r="B250" s="84" t="s">
        <v>187</v>
      </c>
      <c r="C250" s="83">
        <v>18.23</v>
      </c>
      <c r="D250" s="68" t="s">
        <v>30</v>
      </c>
      <c r="E250" s="53"/>
      <c r="F250" s="54">
        <f t="shared" ref="F250:F270" si="13">C250*E250</f>
        <v>0</v>
      </c>
      <c r="G250" s="69"/>
      <c r="H250" s="28"/>
    </row>
    <row r="251" spans="1:17" s="29" customFormat="1" x14ac:dyDescent="0.25">
      <c r="A251" s="22" t="s">
        <v>20</v>
      </c>
      <c r="B251" s="84" t="s">
        <v>188</v>
      </c>
      <c r="C251" s="83">
        <v>24.51</v>
      </c>
      <c r="D251" s="68" t="s">
        <v>30</v>
      </c>
      <c r="E251" s="53"/>
      <c r="F251" s="54">
        <f t="shared" si="13"/>
        <v>0</v>
      </c>
      <c r="G251" s="69"/>
      <c r="H251" s="28"/>
    </row>
    <row r="252" spans="1:17" s="29" customFormat="1" x14ac:dyDescent="0.25">
      <c r="A252" s="22" t="s">
        <v>23</v>
      </c>
      <c r="B252" s="84" t="s">
        <v>189</v>
      </c>
      <c r="C252" s="83">
        <v>1.1000000000000001</v>
      </c>
      <c r="D252" s="68" t="s">
        <v>30</v>
      </c>
      <c r="E252" s="53"/>
      <c r="F252" s="54">
        <f t="shared" si="13"/>
        <v>0</v>
      </c>
      <c r="G252" s="69"/>
      <c r="H252" s="135"/>
    </row>
    <row r="253" spans="1:17" s="29" customFormat="1" x14ac:dyDescent="0.25">
      <c r="A253" s="22" t="s">
        <v>25</v>
      </c>
      <c r="B253" s="84" t="s">
        <v>190</v>
      </c>
      <c r="C253" s="83">
        <v>5.1100000000000003</v>
      </c>
      <c r="D253" s="68" t="s">
        <v>30</v>
      </c>
      <c r="E253" s="53"/>
      <c r="F253" s="54">
        <f t="shared" si="13"/>
        <v>0</v>
      </c>
      <c r="G253" s="69"/>
      <c r="H253" s="135"/>
    </row>
    <row r="254" spans="1:17" s="29" customFormat="1" x14ac:dyDescent="0.25">
      <c r="A254" s="22" t="s">
        <v>28</v>
      </c>
      <c r="B254" s="84" t="s">
        <v>191</v>
      </c>
      <c r="C254" s="81">
        <v>7.47</v>
      </c>
      <c r="D254" s="68" t="s">
        <v>30</v>
      </c>
      <c r="E254" s="53"/>
      <c r="F254" s="54">
        <f t="shared" si="13"/>
        <v>0</v>
      </c>
      <c r="G254" s="69"/>
      <c r="H254" s="28"/>
    </row>
    <row r="255" spans="1:17" s="29" customFormat="1" x14ac:dyDescent="0.25">
      <c r="A255" s="22" t="s">
        <v>31</v>
      </c>
      <c r="B255" s="84" t="s">
        <v>192</v>
      </c>
      <c r="C255" s="81">
        <v>2.38</v>
      </c>
      <c r="D255" s="68" t="s">
        <v>30</v>
      </c>
      <c r="E255" s="53"/>
      <c r="F255" s="54">
        <f t="shared" si="13"/>
        <v>0</v>
      </c>
      <c r="G255" s="69"/>
      <c r="H255" s="28"/>
    </row>
    <row r="256" spans="1:17" s="29" customFormat="1" x14ac:dyDescent="0.25">
      <c r="A256" s="22" t="s">
        <v>33</v>
      </c>
      <c r="B256" s="84" t="s">
        <v>193</v>
      </c>
      <c r="C256" s="81">
        <v>4.2</v>
      </c>
      <c r="D256" s="68" t="s">
        <v>30</v>
      </c>
      <c r="E256" s="53"/>
      <c r="F256" s="54">
        <f t="shared" si="13"/>
        <v>0</v>
      </c>
      <c r="G256" s="69"/>
      <c r="H256" s="28"/>
    </row>
    <row r="257" spans="1:8" s="29" customFormat="1" x14ac:dyDescent="0.25">
      <c r="A257" s="22" t="s">
        <v>47</v>
      </c>
      <c r="B257" s="84" t="s">
        <v>194</v>
      </c>
      <c r="C257" s="81">
        <v>8.8000000000000007</v>
      </c>
      <c r="D257" s="68" t="s">
        <v>30</v>
      </c>
      <c r="E257" s="53"/>
      <c r="F257" s="54">
        <f t="shared" si="13"/>
        <v>0</v>
      </c>
      <c r="G257" s="69"/>
      <c r="H257" s="28"/>
    </row>
    <row r="258" spans="1:8" s="29" customFormat="1" x14ac:dyDescent="0.25">
      <c r="A258" s="22" t="s">
        <v>49</v>
      </c>
      <c r="B258" s="84" t="s">
        <v>195</v>
      </c>
      <c r="C258" s="83">
        <v>2.83</v>
      </c>
      <c r="D258" s="68" t="s">
        <v>30</v>
      </c>
      <c r="E258" s="53"/>
      <c r="F258" s="54">
        <f t="shared" si="13"/>
        <v>0</v>
      </c>
      <c r="G258" s="69"/>
      <c r="H258" s="28"/>
    </row>
    <row r="259" spans="1:8" s="29" customFormat="1" x14ac:dyDescent="0.25">
      <c r="A259" s="22" t="s">
        <v>62</v>
      </c>
      <c r="B259" s="84" t="s">
        <v>196</v>
      </c>
      <c r="C259" s="83">
        <v>0.68</v>
      </c>
      <c r="D259" s="68" t="s">
        <v>30</v>
      </c>
      <c r="E259" s="53"/>
      <c r="F259" s="54">
        <f t="shared" si="13"/>
        <v>0</v>
      </c>
      <c r="G259" s="69"/>
      <c r="H259" s="28"/>
    </row>
    <row r="260" spans="1:8" s="29" customFormat="1" x14ac:dyDescent="0.25">
      <c r="A260" s="22" t="s">
        <v>133</v>
      </c>
      <c r="B260" s="81" t="s">
        <v>197</v>
      </c>
      <c r="C260" s="83">
        <v>3.47</v>
      </c>
      <c r="D260" s="68" t="s">
        <v>30</v>
      </c>
      <c r="E260" s="53"/>
      <c r="F260" s="54">
        <f t="shared" si="13"/>
        <v>0</v>
      </c>
      <c r="G260" s="69"/>
      <c r="H260" s="28"/>
    </row>
    <row r="261" spans="1:8" s="29" customFormat="1" x14ac:dyDescent="0.25">
      <c r="A261" s="22" t="s">
        <v>135</v>
      </c>
      <c r="B261" s="81" t="s">
        <v>198</v>
      </c>
      <c r="C261" s="83">
        <v>0.46</v>
      </c>
      <c r="D261" s="68" t="s">
        <v>30</v>
      </c>
      <c r="E261" s="53"/>
      <c r="F261" s="54">
        <f t="shared" si="13"/>
        <v>0</v>
      </c>
      <c r="G261" s="69"/>
      <c r="H261" s="28"/>
    </row>
    <row r="262" spans="1:8" s="29" customFormat="1" x14ac:dyDescent="0.25">
      <c r="A262" s="22" t="s">
        <v>137</v>
      </c>
      <c r="B262" s="136" t="s">
        <v>199</v>
      </c>
      <c r="C262" s="83">
        <v>0.46</v>
      </c>
      <c r="D262" s="68" t="s">
        <v>30</v>
      </c>
      <c r="E262" s="53"/>
      <c r="F262" s="54">
        <f t="shared" si="13"/>
        <v>0</v>
      </c>
      <c r="G262" s="69"/>
      <c r="H262" s="28"/>
    </row>
    <row r="263" spans="1:8" s="29" customFormat="1" x14ac:dyDescent="0.25">
      <c r="A263" s="22" t="s">
        <v>139</v>
      </c>
      <c r="B263" s="84" t="s">
        <v>200</v>
      </c>
      <c r="C263" s="83">
        <v>7.0000000000000007E-2</v>
      </c>
      <c r="D263" s="68" t="s">
        <v>30</v>
      </c>
      <c r="E263" s="53"/>
      <c r="F263" s="54">
        <f t="shared" si="13"/>
        <v>0</v>
      </c>
      <c r="G263" s="69"/>
      <c r="H263" s="135"/>
    </row>
    <row r="264" spans="1:8" s="29" customFormat="1" x14ac:dyDescent="0.25">
      <c r="A264" s="22" t="s">
        <v>141</v>
      </c>
      <c r="B264" s="84" t="s">
        <v>201</v>
      </c>
      <c r="C264" s="83">
        <v>0.03</v>
      </c>
      <c r="D264" s="68" t="s">
        <v>30</v>
      </c>
      <c r="E264" s="53"/>
      <c r="F264" s="54">
        <f t="shared" si="13"/>
        <v>0</v>
      </c>
      <c r="G264" s="69"/>
      <c r="H264" s="135"/>
    </row>
    <row r="265" spans="1:8" s="29" customFormat="1" x14ac:dyDescent="0.25">
      <c r="A265" s="22" t="s">
        <v>143</v>
      </c>
      <c r="B265" s="84" t="s">
        <v>202</v>
      </c>
      <c r="C265" s="83">
        <v>3.56</v>
      </c>
      <c r="D265" s="68" t="s">
        <v>30</v>
      </c>
      <c r="E265" s="53"/>
      <c r="F265" s="54">
        <f t="shared" si="13"/>
        <v>0</v>
      </c>
      <c r="G265" s="69"/>
      <c r="H265" s="135"/>
    </row>
    <row r="266" spans="1:8" s="29" customFormat="1" x14ac:dyDescent="0.25">
      <c r="A266" s="22" t="s">
        <v>145</v>
      </c>
      <c r="B266" s="84" t="s">
        <v>203</v>
      </c>
      <c r="C266" s="83">
        <v>0.34</v>
      </c>
      <c r="D266" s="68" t="s">
        <v>30</v>
      </c>
      <c r="E266" s="53"/>
      <c r="F266" s="54">
        <f t="shared" si="13"/>
        <v>0</v>
      </c>
      <c r="G266" s="69"/>
      <c r="H266" s="28"/>
    </row>
    <row r="267" spans="1:8" s="29" customFormat="1" x14ac:dyDescent="0.25">
      <c r="A267" s="22" t="s">
        <v>147</v>
      </c>
      <c r="B267" s="81" t="s">
        <v>204</v>
      </c>
      <c r="C267" s="83">
        <v>6.17</v>
      </c>
      <c r="D267" s="68" t="s">
        <v>30</v>
      </c>
      <c r="E267" s="53"/>
      <c r="F267" s="54">
        <f t="shared" si="13"/>
        <v>0</v>
      </c>
      <c r="G267" s="81"/>
      <c r="H267" s="28"/>
    </row>
    <row r="268" spans="1:8" s="29" customFormat="1" x14ac:dyDescent="0.25">
      <c r="A268" s="22" t="s">
        <v>149</v>
      </c>
      <c r="B268" s="84" t="s">
        <v>205</v>
      </c>
      <c r="C268" s="83">
        <v>12.84</v>
      </c>
      <c r="D268" s="68" t="s">
        <v>30</v>
      </c>
      <c r="E268" s="53"/>
      <c r="F268" s="54">
        <f t="shared" si="13"/>
        <v>0</v>
      </c>
      <c r="G268" s="69"/>
      <c r="H268" s="28"/>
    </row>
    <row r="269" spans="1:8" s="29" customFormat="1" ht="17.25" customHeight="1" x14ac:dyDescent="0.25">
      <c r="A269" s="22" t="s">
        <v>152</v>
      </c>
      <c r="B269" s="84" t="s">
        <v>206</v>
      </c>
      <c r="C269" s="83">
        <v>10.72</v>
      </c>
      <c r="D269" s="68" t="s">
        <v>30</v>
      </c>
      <c r="E269" s="53"/>
      <c r="F269" s="54">
        <f t="shared" si="13"/>
        <v>0</v>
      </c>
      <c r="G269" s="69"/>
      <c r="H269" s="28"/>
    </row>
    <row r="270" spans="1:8" s="29" customFormat="1" ht="30" customHeight="1" x14ac:dyDescent="0.25">
      <c r="A270" s="22" t="s">
        <v>154</v>
      </c>
      <c r="B270" s="84" t="s">
        <v>207</v>
      </c>
      <c r="C270" s="83">
        <v>423.68</v>
      </c>
      <c r="D270" s="68" t="s">
        <v>27</v>
      </c>
      <c r="E270" s="53"/>
      <c r="F270" s="54">
        <f t="shared" si="13"/>
        <v>0</v>
      </c>
      <c r="G270" s="56">
        <f>SUM(F250:F270)</f>
        <v>0</v>
      </c>
      <c r="H270" s="28"/>
    </row>
    <row r="271" spans="1:8" s="29" customFormat="1" x14ac:dyDescent="0.25">
      <c r="A271" s="22"/>
      <c r="B271" s="84"/>
      <c r="C271" s="83"/>
      <c r="D271" s="68"/>
      <c r="E271" s="53"/>
      <c r="F271" s="54"/>
      <c r="G271" s="69"/>
      <c r="H271" s="28"/>
    </row>
    <row r="272" spans="1:8" x14ac:dyDescent="0.25">
      <c r="A272" s="30" t="s">
        <v>55</v>
      </c>
      <c r="B272" s="98" t="s">
        <v>208</v>
      </c>
      <c r="C272" s="55"/>
      <c r="D272" s="99"/>
      <c r="E272" s="55"/>
      <c r="F272" s="95"/>
      <c r="G272" s="96"/>
      <c r="H272" s="4"/>
    </row>
    <row r="273" spans="1:8" s="29" customFormat="1" ht="30" x14ac:dyDescent="0.25">
      <c r="A273" s="22" t="s">
        <v>17</v>
      </c>
      <c r="B273" s="84" t="s">
        <v>83</v>
      </c>
      <c r="C273" s="83">
        <v>237.86</v>
      </c>
      <c r="D273" s="68" t="s">
        <v>27</v>
      </c>
      <c r="E273" s="53"/>
      <c r="F273" s="54">
        <f>C273*E273</f>
        <v>0</v>
      </c>
      <c r="G273" s="69"/>
      <c r="H273" s="28"/>
    </row>
    <row r="274" spans="1:8" s="29" customFormat="1" ht="30" x14ac:dyDescent="0.25">
      <c r="A274" s="22" t="s">
        <v>20</v>
      </c>
      <c r="B274" s="84" t="s">
        <v>84</v>
      </c>
      <c r="C274" s="83">
        <v>400.38</v>
      </c>
      <c r="D274" s="68" t="s">
        <v>27</v>
      </c>
      <c r="E274" s="53"/>
      <c r="F274" s="54">
        <f>C274*E274</f>
        <v>0</v>
      </c>
      <c r="G274" s="81"/>
      <c r="H274" s="28"/>
    </row>
    <row r="275" spans="1:8" ht="15" customHeight="1" x14ac:dyDescent="0.25">
      <c r="A275" s="100" t="s">
        <v>23</v>
      </c>
      <c r="B275" s="101" t="s">
        <v>209</v>
      </c>
      <c r="C275" s="83">
        <v>15.54</v>
      </c>
      <c r="D275" s="94" t="s">
        <v>27</v>
      </c>
      <c r="E275" s="55"/>
      <c r="F275" s="54">
        <f>C275*E275</f>
        <v>0</v>
      </c>
      <c r="G275" s="56">
        <f>SUM(F273:F275)</f>
        <v>0</v>
      </c>
      <c r="H275" s="95"/>
    </row>
    <row r="276" spans="1:8" ht="15" customHeight="1" x14ac:dyDescent="0.25">
      <c r="A276" s="100"/>
      <c r="B276" s="101"/>
      <c r="C276" s="83"/>
      <c r="D276" s="94"/>
      <c r="E276" s="55"/>
      <c r="F276" s="95"/>
      <c r="G276" s="56"/>
      <c r="H276" s="95"/>
    </row>
    <row r="277" spans="1:8" s="29" customFormat="1" ht="15" customHeight="1" x14ac:dyDescent="0.25">
      <c r="A277" s="30" t="s">
        <v>86</v>
      </c>
      <c r="B277" s="66" t="s">
        <v>87</v>
      </c>
      <c r="C277" s="83"/>
      <c r="D277" s="68"/>
      <c r="E277" s="53"/>
      <c r="F277" s="83"/>
      <c r="G277" s="56"/>
      <c r="H277" s="28"/>
    </row>
    <row r="278" spans="1:8" s="29" customFormat="1" x14ac:dyDescent="0.25">
      <c r="A278" s="22" t="s">
        <v>17</v>
      </c>
      <c r="B278" s="84" t="s">
        <v>88</v>
      </c>
      <c r="C278" s="83">
        <v>330.97</v>
      </c>
      <c r="D278" s="68" t="s">
        <v>27</v>
      </c>
      <c r="E278" s="53"/>
      <c r="F278" s="54">
        <f>C278*E278</f>
        <v>0</v>
      </c>
      <c r="G278" s="56"/>
      <c r="H278" s="28"/>
    </row>
    <row r="279" spans="1:8" s="29" customFormat="1" x14ac:dyDescent="0.25">
      <c r="A279" s="22" t="s">
        <v>20</v>
      </c>
      <c r="B279" s="84" t="s">
        <v>210</v>
      </c>
      <c r="C279" s="83">
        <v>318.75</v>
      </c>
      <c r="D279" s="68" t="s">
        <v>27</v>
      </c>
      <c r="E279" s="53"/>
      <c r="F279" s="54">
        <f>C279*E279</f>
        <v>0</v>
      </c>
      <c r="G279" s="56"/>
      <c r="H279" s="28"/>
    </row>
    <row r="280" spans="1:8" s="29" customFormat="1" ht="30" x14ac:dyDescent="0.25">
      <c r="A280" s="22" t="s">
        <v>23</v>
      </c>
      <c r="B280" s="102" t="s">
        <v>90</v>
      </c>
      <c r="C280" s="83">
        <v>98.63</v>
      </c>
      <c r="D280" s="68" t="s">
        <v>27</v>
      </c>
      <c r="E280" s="53"/>
      <c r="F280" s="54">
        <f>C280*E280</f>
        <v>0</v>
      </c>
      <c r="G280" s="56"/>
      <c r="H280" s="28"/>
    </row>
    <row r="281" spans="1:8" s="29" customFormat="1" ht="30" x14ac:dyDescent="0.25">
      <c r="A281" s="22" t="s">
        <v>25</v>
      </c>
      <c r="B281" s="102" t="s">
        <v>91</v>
      </c>
      <c r="C281" s="83">
        <v>98.63</v>
      </c>
      <c r="D281" s="68" t="s">
        <v>27</v>
      </c>
      <c r="E281" s="53"/>
      <c r="F281" s="54">
        <f>C281*E281</f>
        <v>0</v>
      </c>
      <c r="G281" s="56"/>
      <c r="H281" s="28"/>
    </row>
    <row r="282" spans="1:8" s="29" customFormat="1" ht="15" customHeight="1" x14ac:dyDescent="0.25">
      <c r="A282" s="22" t="s">
        <v>28</v>
      </c>
      <c r="B282" s="84" t="s">
        <v>92</v>
      </c>
      <c r="C282" s="83">
        <v>634.04999999999995</v>
      </c>
      <c r="D282" s="68" t="s">
        <v>22</v>
      </c>
      <c r="E282" s="53"/>
      <c r="F282" s="54">
        <f>C282*E282</f>
        <v>0</v>
      </c>
      <c r="G282" s="56">
        <f>SUM(F278:F282)</f>
        <v>0</v>
      </c>
      <c r="H282" s="28"/>
    </row>
    <row r="283" spans="1:8" ht="15" customHeight="1" x14ac:dyDescent="0.25">
      <c r="A283" s="100"/>
      <c r="B283" s="101"/>
      <c r="C283" s="83"/>
      <c r="D283" s="94"/>
      <c r="E283" s="55"/>
      <c r="F283" s="95"/>
      <c r="G283" s="56"/>
      <c r="H283" s="95"/>
    </row>
    <row r="284" spans="1:8" s="29" customFormat="1" ht="15" customHeight="1" x14ac:dyDescent="0.25">
      <c r="A284" s="88" t="s">
        <v>93</v>
      </c>
      <c r="B284" s="66" t="s">
        <v>94</v>
      </c>
      <c r="C284" s="83"/>
      <c r="D284" s="68"/>
      <c r="E284" s="53"/>
      <c r="F284" s="83"/>
      <c r="G284" s="56"/>
      <c r="H284" s="28"/>
    </row>
    <row r="285" spans="1:8" s="29" customFormat="1" x14ac:dyDescent="0.25">
      <c r="A285" s="22" t="s">
        <v>17</v>
      </c>
      <c r="B285" s="102" t="s">
        <v>211</v>
      </c>
      <c r="C285" s="83">
        <v>123.52</v>
      </c>
      <c r="D285" s="68" t="s">
        <v>27</v>
      </c>
      <c r="E285" s="53"/>
      <c r="F285" s="54">
        <f>C285*E285</f>
        <v>0</v>
      </c>
      <c r="G285" s="56">
        <f>SUM(F285)</f>
        <v>0</v>
      </c>
      <c r="H285" s="28"/>
    </row>
    <row r="286" spans="1:8" ht="15" customHeight="1" x14ac:dyDescent="0.25">
      <c r="A286" s="100"/>
      <c r="B286" s="101"/>
      <c r="C286" s="83"/>
      <c r="D286" s="94"/>
      <c r="E286" s="55"/>
      <c r="F286" s="95"/>
      <c r="G286" s="56"/>
      <c r="H286" s="95"/>
    </row>
    <row r="287" spans="1:8" s="29" customFormat="1" ht="15" customHeight="1" x14ac:dyDescent="0.25">
      <c r="A287" s="30" t="s">
        <v>98</v>
      </c>
      <c r="B287" s="66" t="s">
        <v>103</v>
      </c>
      <c r="C287" s="83"/>
      <c r="D287" s="68"/>
      <c r="E287" s="53"/>
      <c r="F287" s="83"/>
      <c r="G287" s="56"/>
      <c r="H287" s="28"/>
    </row>
    <row r="288" spans="1:8" s="29" customFormat="1" ht="15" customHeight="1" x14ac:dyDescent="0.25">
      <c r="A288" s="22" t="s">
        <v>17</v>
      </c>
      <c r="B288" s="102" t="s">
        <v>104</v>
      </c>
      <c r="C288" s="83">
        <v>52</v>
      </c>
      <c r="D288" s="68" t="s">
        <v>27</v>
      </c>
      <c r="E288" s="53"/>
      <c r="F288" s="54">
        <f>C288*E288</f>
        <v>0</v>
      </c>
      <c r="G288" s="56">
        <f>SUM(F288:F288)</f>
        <v>0</v>
      </c>
      <c r="H288" s="28"/>
    </row>
    <row r="289" spans="1:8" ht="15" customHeight="1" x14ac:dyDescent="0.25">
      <c r="A289" s="100"/>
      <c r="B289" s="101"/>
      <c r="C289" s="83"/>
      <c r="D289" s="94"/>
      <c r="E289" s="55"/>
      <c r="F289" s="95"/>
      <c r="G289" s="56"/>
      <c r="H289" s="95"/>
    </row>
    <row r="290" spans="1:8" ht="15" customHeight="1" x14ac:dyDescent="0.25">
      <c r="A290" s="30" t="s">
        <v>102</v>
      </c>
      <c r="B290" s="137" t="s">
        <v>212</v>
      </c>
      <c r="C290" s="83"/>
      <c r="D290" s="94"/>
      <c r="E290" s="55"/>
      <c r="F290" s="95"/>
      <c r="G290" s="56"/>
      <c r="H290" s="95"/>
    </row>
    <row r="291" spans="1:8" ht="15" customHeight="1" x14ac:dyDescent="0.25">
      <c r="A291" s="22" t="s">
        <v>17</v>
      </c>
      <c r="B291" s="101" t="s">
        <v>213</v>
      </c>
      <c r="C291" s="83">
        <v>49.87</v>
      </c>
      <c r="D291" s="94" t="s">
        <v>22</v>
      </c>
      <c r="E291" s="53"/>
      <c r="F291" s="54">
        <f>C291*E291</f>
        <v>0</v>
      </c>
      <c r="G291" s="56"/>
      <c r="H291" s="95"/>
    </row>
    <row r="292" spans="1:8" ht="15" customHeight="1" x14ac:dyDescent="0.25">
      <c r="A292" s="22" t="s">
        <v>20</v>
      </c>
      <c r="B292" s="101" t="s">
        <v>214</v>
      </c>
      <c r="C292" s="83">
        <v>6.62</v>
      </c>
      <c r="D292" s="94" t="s">
        <v>22</v>
      </c>
      <c r="E292" s="53"/>
      <c r="F292" s="54">
        <f>C292*E292</f>
        <v>0</v>
      </c>
      <c r="G292" s="56">
        <f>SUM(F291:F292)</f>
        <v>0</v>
      </c>
      <c r="H292" s="95"/>
    </row>
    <row r="293" spans="1:8" ht="15" customHeight="1" x14ac:dyDescent="0.25">
      <c r="A293" s="100"/>
      <c r="B293" s="101"/>
      <c r="C293" s="83"/>
      <c r="D293" s="94"/>
      <c r="E293" s="55"/>
      <c r="F293" s="95"/>
      <c r="G293" s="56"/>
      <c r="H293" s="95"/>
    </row>
    <row r="294" spans="1:8" s="29" customFormat="1" ht="15" customHeight="1" x14ac:dyDescent="0.25">
      <c r="A294" s="88" t="s">
        <v>108</v>
      </c>
      <c r="B294" s="66" t="s">
        <v>115</v>
      </c>
      <c r="C294" s="83"/>
      <c r="D294" s="117"/>
      <c r="E294" s="118"/>
      <c r="F294" s="83"/>
      <c r="G294" s="56"/>
      <c r="H294" s="28"/>
    </row>
    <row r="295" spans="1:8" s="29" customFormat="1" ht="30" customHeight="1" x14ac:dyDescent="0.25">
      <c r="A295" s="22" t="s">
        <v>17</v>
      </c>
      <c r="B295" s="84" t="s">
        <v>215</v>
      </c>
      <c r="C295" s="83">
        <v>10.92</v>
      </c>
      <c r="D295" s="94" t="s">
        <v>27</v>
      </c>
      <c r="E295" s="53"/>
      <c r="F295" s="83">
        <f t="shared" ref="F295:F300" si="14">C295*E295</f>
        <v>0</v>
      </c>
      <c r="G295" s="56"/>
      <c r="H295" s="28"/>
    </row>
    <row r="296" spans="1:8" s="29" customFormat="1" ht="30" customHeight="1" x14ac:dyDescent="0.25">
      <c r="A296" s="22" t="s">
        <v>20</v>
      </c>
      <c r="B296" s="84" t="s">
        <v>216</v>
      </c>
      <c r="C296" s="83">
        <v>1</v>
      </c>
      <c r="D296" s="94" t="s">
        <v>19</v>
      </c>
      <c r="E296" s="53"/>
      <c r="F296" s="83">
        <f t="shared" si="14"/>
        <v>0</v>
      </c>
      <c r="G296" s="56"/>
      <c r="H296" s="28"/>
    </row>
    <row r="297" spans="1:8" s="29" customFormat="1" ht="30" customHeight="1" x14ac:dyDescent="0.25">
      <c r="A297" s="22" t="s">
        <v>23</v>
      </c>
      <c r="B297" s="84" t="s">
        <v>217</v>
      </c>
      <c r="C297" s="83">
        <v>5.4</v>
      </c>
      <c r="D297" s="94" t="s">
        <v>27</v>
      </c>
      <c r="E297" s="53"/>
      <c r="F297" s="83">
        <f t="shared" si="14"/>
        <v>0</v>
      </c>
      <c r="G297" s="56"/>
      <c r="H297" s="28"/>
    </row>
    <row r="298" spans="1:8" s="29" customFormat="1" ht="30" customHeight="1" x14ac:dyDescent="0.25">
      <c r="A298" s="22" t="s">
        <v>25</v>
      </c>
      <c r="B298" s="84" t="s">
        <v>218</v>
      </c>
      <c r="C298" s="83">
        <v>1</v>
      </c>
      <c r="D298" s="94" t="s">
        <v>19</v>
      </c>
      <c r="E298" s="53"/>
      <c r="F298" s="83">
        <f t="shared" si="14"/>
        <v>0</v>
      </c>
      <c r="G298" s="56"/>
      <c r="H298" s="28"/>
    </row>
    <row r="299" spans="1:8" s="29" customFormat="1" ht="30" customHeight="1" x14ac:dyDescent="0.25">
      <c r="A299" s="22" t="s">
        <v>28</v>
      </c>
      <c r="B299" s="84" t="s">
        <v>219</v>
      </c>
      <c r="C299" s="83">
        <v>19.02</v>
      </c>
      <c r="D299" s="94" t="s">
        <v>19</v>
      </c>
      <c r="E299" s="53"/>
      <c r="F299" s="83">
        <f t="shared" si="14"/>
        <v>0</v>
      </c>
      <c r="G299" s="56"/>
      <c r="H299" s="28"/>
    </row>
    <row r="300" spans="1:8" s="29" customFormat="1" ht="30" customHeight="1" x14ac:dyDescent="0.25">
      <c r="A300" s="22" t="s">
        <v>31</v>
      </c>
      <c r="B300" s="84" t="s">
        <v>220</v>
      </c>
      <c r="C300" s="83">
        <v>3.6</v>
      </c>
      <c r="D300" s="94" t="s">
        <v>27</v>
      </c>
      <c r="E300" s="53"/>
      <c r="F300" s="83">
        <f t="shared" si="14"/>
        <v>0</v>
      </c>
      <c r="G300" s="56">
        <f>SUM(F295:F300)</f>
        <v>0</v>
      </c>
      <c r="H300" s="28"/>
    </row>
    <row r="301" spans="1:8" s="29" customFormat="1" x14ac:dyDescent="0.25">
      <c r="A301" s="7"/>
      <c r="B301" s="138"/>
      <c r="C301" s="83"/>
      <c r="D301" s="121"/>
      <c r="E301" s="80"/>
      <c r="F301" s="83"/>
      <c r="G301" s="56"/>
      <c r="H301" s="28"/>
    </row>
    <row r="302" spans="1:8" s="115" customFormat="1" x14ac:dyDescent="0.25">
      <c r="A302" s="30" t="s">
        <v>114</v>
      </c>
      <c r="B302" s="66" t="s">
        <v>121</v>
      </c>
      <c r="C302" s="83"/>
      <c r="D302" s="110"/>
      <c r="E302" s="122"/>
      <c r="F302" s="111"/>
      <c r="G302" s="56"/>
    </row>
    <row r="303" spans="1:8" s="29" customFormat="1" x14ac:dyDescent="0.25">
      <c r="A303" s="22" t="s">
        <v>17</v>
      </c>
      <c r="B303" s="84" t="s">
        <v>221</v>
      </c>
      <c r="C303" s="83">
        <v>6</v>
      </c>
      <c r="D303" s="68" t="s">
        <v>19</v>
      </c>
      <c r="E303" s="53"/>
      <c r="F303" s="83">
        <f>C303*E303</f>
        <v>0</v>
      </c>
      <c r="G303" s="69"/>
      <c r="H303" s="28"/>
    </row>
    <row r="304" spans="1:8" s="29" customFormat="1" ht="30" x14ac:dyDescent="0.25">
      <c r="A304" s="22" t="s">
        <v>20</v>
      </c>
      <c r="B304" s="84" t="s">
        <v>222</v>
      </c>
      <c r="C304" s="83">
        <v>2</v>
      </c>
      <c r="D304" s="68" t="s">
        <v>19</v>
      </c>
      <c r="E304" s="53"/>
      <c r="F304" s="83">
        <f>C304*E304</f>
        <v>0</v>
      </c>
      <c r="G304" s="69"/>
      <c r="H304" s="28"/>
    </row>
    <row r="305" spans="1:8" s="29" customFormat="1" ht="30" x14ac:dyDescent="0.25">
      <c r="A305" s="22" t="s">
        <v>23</v>
      </c>
      <c r="B305" s="84" t="s">
        <v>223</v>
      </c>
      <c r="C305" s="83">
        <v>1</v>
      </c>
      <c r="D305" s="68" t="s">
        <v>19</v>
      </c>
      <c r="E305" s="53"/>
      <c r="F305" s="83">
        <f>C305*E305</f>
        <v>0</v>
      </c>
      <c r="G305" s="69"/>
      <c r="H305" s="28"/>
    </row>
    <row r="306" spans="1:8" s="29" customFormat="1" ht="30" x14ac:dyDescent="0.25">
      <c r="A306" s="22" t="s">
        <v>25</v>
      </c>
      <c r="B306" s="84" t="s">
        <v>224</v>
      </c>
      <c r="C306" s="83">
        <v>1</v>
      </c>
      <c r="D306" s="68" t="s">
        <v>19</v>
      </c>
      <c r="E306" s="53"/>
      <c r="F306" s="83">
        <f>C306*E306</f>
        <v>0</v>
      </c>
      <c r="G306" s="69"/>
      <c r="H306" s="28"/>
    </row>
    <row r="307" spans="1:8" s="29" customFormat="1" ht="30" x14ac:dyDescent="0.25">
      <c r="A307" s="22" t="s">
        <v>28</v>
      </c>
      <c r="B307" s="84" t="s">
        <v>225</v>
      </c>
      <c r="C307" s="83">
        <v>2</v>
      </c>
      <c r="D307" s="68" t="s">
        <v>19</v>
      </c>
      <c r="E307" s="53"/>
      <c r="F307" s="83">
        <f>C307*E307</f>
        <v>0</v>
      </c>
      <c r="G307" s="69"/>
      <c r="H307" s="28"/>
    </row>
    <row r="308" spans="1:8" s="29" customFormat="1" ht="45" x14ac:dyDescent="0.25">
      <c r="A308" s="22" t="s">
        <v>31</v>
      </c>
      <c r="B308" s="84" t="s">
        <v>226</v>
      </c>
      <c r="C308" s="83">
        <v>4</v>
      </c>
      <c r="D308" s="68" t="s">
        <v>19</v>
      </c>
      <c r="E308" s="53"/>
      <c r="F308" s="83">
        <f t="shared" ref="F308:F329" si="15">C308*E308</f>
        <v>0</v>
      </c>
      <c r="G308" s="69"/>
      <c r="H308" s="28"/>
    </row>
    <row r="309" spans="1:8" s="29" customFormat="1" ht="30" x14ac:dyDescent="0.25">
      <c r="A309" s="22" t="s">
        <v>33</v>
      </c>
      <c r="B309" s="84" t="s">
        <v>227</v>
      </c>
      <c r="C309" s="83">
        <v>1</v>
      </c>
      <c r="D309" s="68" t="s">
        <v>19</v>
      </c>
      <c r="E309" s="53"/>
      <c r="F309" s="83">
        <f t="shared" si="15"/>
        <v>0</v>
      </c>
      <c r="G309" s="69"/>
      <c r="H309" s="28"/>
    </row>
    <row r="310" spans="1:8" s="29" customFormat="1" ht="45" x14ac:dyDescent="0.25">
      <c r="A310" s="22" t="s">
        <v>47</v>
      </c>
      <c r="B310" s="84" t="s">
        <v>228</v>
      </c>
      <c r="C310" s="83">
        <v>2</v>
      </c>
      <c r="D310" s="68" t="s">
        <v>19</v>
      </c>
      <c r="E310" s="53"/>
      <c r="F310" s="83">
        <f t="shared" si="15"/>
        <v>0</v>
      </c>
      <c r="G310" s="69"/>
      <c r="H310" s="28"/>
    </row>
    <row r="311" spans="1:8" s="29" customFormat="1" x14ac:dyDescent="0.25">
      <c r="A311" s="130" t="s">
        <v>49</v>
      </c>
      <c r="B311" s="84" t="s">
        <v>229</v>
      </c>
      <c r="C311" s="83">
        <v>5</v>
      </c>
      <c r="D311" s="68" t="s">
        <v>19</v>
      </c>
      <c r="E311" s="53"/>
      <c r="F311" s="83">
        <f t="shared" si="15"/>
        <v>0</v>
      </c>
      <c r="G311" s="69"/>
      <c r="H311" s="28"/>
    </row>
    <row r="312" spans="1:8" s="29" customFormat="1" x14ac:dyDescent="0.25">
      <c r="A312" s="130" t="s">
        <v>62</v>
      </c>
      <c r="B312" s="84" t="s">
        <v>230</v>
      </c>
      <c r="C312" s="83">
        <v>2</v>
      </c>
      <c r="D312" s="68" t="s">
        <v>19</v>
      </c>
      <c r="E312" s="53"/>
      <c r="F312" s="83">
        <f t="shared" si="15"/>
        <v>0</v>
      </c>
      <c r="G312" s="69"/>
      <c r="H312" s="28"/>
    </row>
    <row r="313" spans="1:8" s="29" customFormat="1" x14ac:dyDescent="0.25">
      <c r="A313" s="22" t="s">
        <v>133</v>
      </c>
      <c r="B313" s="84" t="s">
        <v>231</v>
      </c>
      <c r="C313" s="83">
        <v>4</v>
      </c>
      <c r="D313" s="68" t="s">
        <v>19</v>
      </c>
      <c r="E313" s="53"/>
      <c r="F313" s="83">
        <f t="shared" si="15"/>
        <v>0</v>
      </c>
      <c r="G313" s="69"/>
      <c r="H313" s="28"/>
    </row>
    <row r="314" spans="1:8" s="29" customFormat="1" x14ac:dyDescent="0.25">
      <c r="A314" s="22" t="s">
        <v>135</v>
      </c>
      <c r="B314" s="84" t="s">
        <v>232</v>
      </c>
      <c r="C314" s="83">
        <v>5</v>
      </c>
      <c r="D314" s="68" t="s">
        <v>19</v>
      </c>
      <c r="E314" s="53"/>
      <c r="F314" s="83">
        <f t="shared" si="15"/>
        <v>0</v>
      </c>
      <c r="G314" s="69"/>
      <c r="H314" s="28"/>
    </row>
    <row r="315" spans="1:8" s="29" customFormat="1" x14ac:dyDescent="0.25">
      <c r="A315" s="22" t="s">
        <v>137</v>
      </c>
      <c r="B315" s="84" t="s">
        <v>131</v>
      </c>
      <c r="C315" s="83">
        <v>9</v>
      </c>
      <c r="D315" s="68" t="s">
        <v>19</v>
      </c>
      <c r="E315" s="53"/>
      <c r="F315" s="83">
        <f t="shared" si="15"/>
        <v>0</v>
      </c>
      <c r="G315" s="69"/>
      <c r="H315" s="28"/>
    </row>
    <row r="316" spans="1:8" s="29" customFormat="1" ht="30" x14ac:dyDescent="0.25">
      <c r="A316" s="139" t="s">
        <v>139</v>
      </c>
      <c r="B316" s="84" t="s">
        <v>130</v>
      </c>
      <c r="C316" s="83">
        <v>13</v>
      </c>
      <c r="D316" s="68" t="s">
        <v>19</v>
      </c>
      <c r="E316" s="53"/>
      <c r="F316" s="83">
        <f t="shared" si="15"/>
        <v>0</v>
      </c>
      <c r="G316" s="69"/>
      <c r="H316" s="28"/>
    </row>
    <row r="317" spans="1:8" s="29" customFormat="1" ht="30" x14ac:dyDescent="0.25">
      <c r="A317" s="139" t="s">
        <v>143</v>
      </c>
      <c r="B317" s="84" t="s">
        <v>138</v>
      </c>
      <c r="C317" s="83">
        <v>86.26</v>
      </c>
      <c r="D317" s="68" t="s">
        <v>22</v>
      </c>
      <c r="E317" s="53"/>
      <c r="F317" s="83">
        <f t="shared" si="15"/>
        <v>0</v>
      </c>
      <c r="G317" s="69"/>
      <c r="H317" s="28"/>
    </row>
    <row r="318" spans="1:8" s="29" customFormat="1" ht="30" x14ac:dyDescent="0.25">
      <c r="A318" s="139" t="s">
        <v>145</v>
      </c>
      <c r="B318" s="84" t="s">
        <v>140</v>
      </c>
      <c r="C318" s="83">
        <v>20.84</v>
      </c>
      <c r="D318" s="68" t="s">
        <v>22</v>
      </c>
      <c r="E318" s="53"/>
      <c r="F318" s="83">
        <f t="shared" si="15"/>
        <v>0</v>
      </c>
      <c r="G318" s="69"/>
      <c r="H318" s="28"/>
    </row>
    <row r="319" spans="1:8" s="29" customFormat="1" x14ac:dyDescent="0.25">
      <c r="A319" s="139" t="s">
        <v>147</v>
      </c>
      <c r="B319" s="84" t="s">
        <v>144</v>
      </c>
      <c r="C319" s="83">
        <v>1</v>
      </c>
      <c r="D319" s="68" t="s">
        <v>19</v>
      </c>
      <c r="E319" s="53"/>
      <c r="F319" s="83">
        <f t="shared" si="15"/>
        <v>0</v>
      </c>
      <c r="G319" s="69"/>
      <c r="H319" s="28"/>
    </row>
    <row r="320" spans="1:8" s="29" customFormat="1" x14ac:dyDescent="0.25">
      <c r="A320" s="140" t="s">
        <v>149</v>
      </c>
      <c r="B320" s="84" t="s">
        <v>146</v>
      </c>
      <c r="C320" s="83">
        <v>2</v>
      </c>
      <c r="D320" s="68" t="s">
        <v>19</v>
      </c>
      <c r="E320" s="53"/>
      <c r="F320" s="83">
        <f t="shared" si="15"/>
        <v>0</v>
      </c>
      <c r="G320" s="69"/>
      <c r="H320" s="28"/>
    </row>
    <row r="321" spans="1:8" s="29" customFormat="1" ht="30" x14ac:dyDescent="0.25">
      <c r="A321" s="140" t="s">
        <v>152</v>
      </c>
      <c r="B321" s="84" t="s">
        <v>136</v>
      </c>
      <c r="C321" s="83">
        <v>18.29</v>
      </c>
      <c r="D321" s="68" t="s">
        <v>22</v>
      </c>
      <c r="E321" s="53"/>
      <c r="F321" s="83">
        <f t="shared" si="15"/>
        <v>0</v>
      </c>
      <c r="G321" s="69"/>
      <c r="H321" s="28"/>
    </row>
    <row r="322" spans="1:8" s="29" customFormat="1" ht="30" x14ac:dyDescent="0.25">
      <c r="A322" s="140" t="s">
        <v>154</v>
      </c>
      <c r="B322" s="84" t="s">
        <v>233</v>
      </c>
      <c r="C322" s="83">
        <v>24.85</v>
      </c>
      <c r="D322" s="68" t="s">
        <v>22</v>
      </c>
      <c r="E322" s="53"/>
      <c r="F322" s="83">
        <f t="shared" si="15"/>
        <v>0</v>
      </c>
      <c r="G322" s="69"/>
      <c r="H322" s="28"/>
    </row>
    <row r="323" spans="1:8" s="29" customFormat="1" ht="30" x14ac:dyDescent="0.25">
      <c r="A323" s="140" t="s">
        <v>156</v>
      </c>
      <c r="B323" s="84" t="s">
        <v>134</v>
      </c>
      <c r="C323" s="83">
        <v>13.43</v>
      </c>
      <c r="D323" s="68" t="s">
        <v>22</v>
      </c>
      <c r="E323" s="53"/>
      <c r="F323" s="83">
        <f t="shared" si="15"/>
        <v>0</v>
      </c>
      <c r="G323" s="69"/>
      <c r="H323" s="28"/>
    </row>
    <row r="324" spans="1:8" s="29" customFormat="1" ht="30" x14ac:dyDescent="0.25">
      <c r="A324" s="140" t="s">
        <v>158</v>
      </c>
      <c r="B324" s="84" t="s">
        <v>234</v>
      </c>
      <c r="C324" s="83">
        <v>82.56</v>
      </c>
      <c r="D324" s="68" t="s">
        <v>22</v>
      </c>
      <c r="E324" s="53"/>
      <c r="F324" s="83">
        <f t="shared" si="15"/>
        <v>0</v>
      </c>
      <c r="G324" s="69"/>
      <c r="H324" s="28"/>
    </row>
    <row r="325" spans="1:8" s="29" customFormat="1" ht="30" x14ac:dyDescent="0.25">
      <c r="A325" s="140" t="s">
        <v>235</v>
      </c>
      <c r="B325" s="84" t="s">
        <v>236</v>
      </c>
      <c r="C325" s="83">
        <v>64.91</v>
      </c>
      <c r="D325" s="68" t="s">
        <v>22</v>
      </c>
      <c r="E325" s="53"/>
      <c r="F325" s="83">
        <f t="shared" si="15"/>
        <v>0</v>
      </c>
      <c r="G325" s="123"/>
      <c r="H325" s="28"/>
    </row>
    <row r="326" spans="1:8" s="29" customFormat="1" ht="30" x14ac:dyDescent="0.25">
      <c r="A326" s="140" t="s">
        <v>160</v>
      </c>
      <c r="B326" s="84" t="s">
        <v>138</v>
      </c>
      <c r="C326" s="83">
        <v>56.738127800000001</v>
      </c>
      <c r="D326" s="68" t="s">
        <v>22</v>
      </c>
      <c r="E326" s="53"/>
      <c r="F326" s="83">
        <f t="shared" si="15"/>
        <v>0</v>
      </c>
      <c r="G326" s="123"/>
      <c r="H326" s="28"/>
    </row>
    <row r="327" spans="1:8" s="29" customFormat="1" ht="30" x14ac:dyDescent="0.25">
      <c r="A327" s="140" t="s">
        <v>162</v>
      </c>
      <c r="B327" s="84" t="s">
        <v>140</v>
      </c>
      <c r="C327" s="83">
        <v>14.809831600000001</v>
      </c>
      <c r="D327" s="68" t="s">
        <v>22</v>
      </c>
      <c r="E327" s="53"/>
      <c r="F327" s="83">
        <f t="shared" si="15"/>
        <v>0</v>
      </c>
      <c r="G327" s="81"/>
      <c r="H327" s="28"/>
    </row>
    <row r="328" spans="1:8" x14ac:dyDescent="0.25">
      <c r="A328" s="140" t="s">
        <v>165</v>
      </c>
      <c r="B328" s="114" t="s">
        <v>237</v>
      </c>
      <c r="C328" s="83">
        <v>1</v>
      </c>
      <c r="D328" s="121" t="s">
        <v>164</v>
      </c>
      <c r="E328" s="53"/>
      <c r="F328" s="83">
        <f t="shared" si="15"/>
        <v>0</v>
      </c>
      <c r="H328" s="4"/>
    </row>
    <row r="329" spans="1:8" x14ac:dyDescent="0.25">
      <c r="A329" s="141" t="s">
        <v>238</v>
      </c>
      <c r="B329" s="114" t="s">
        <v>239</v>
      </c>
      <c r="C329" s="83">
        <v>1</v>
      </c>
      <c r="D329" s="121" t="s">
        <v>164</v>
      </c>
      <c r="E329" s="53"/>
      <c r="F329" s="83">
        <f t="shared" si="15"/>
        <v>0</v>
      </c>
      <c r="G329" s="129">
        <f>SUM(F303:F329)</f>
        <v>0</v>
      </c>
      <c r="H329" s="4"/>
    </row>
    <row r="330" spans="1:8" x14ac:dyDescent="0.25">
      <c r="A330" s="130"/>
      <c r="C330" s="83"/>
      <c r="E330" s="53"/>
      <c r="F330" s="83"/>
      <c r="H330" s="4"/>
    </row>
    <row r="331" spans="1:8" s="29" customFormat="1" x14ac:dyDescent="0.25">
      <c r="A331" s="30" t="s">
        <v>167</v>
      </c>
      <c r="B331" s="66" t="s">
        <v>168</v>
      </c>
      <c r="C331" s="83"/>
      <c r="D331" s="68"/>
      <c r="E331" s="53"/>
      <c r="F331" s="83"/>
      <c r="G331" s="69"/>
      <c r="H331" s="28"/>
    </row>
    <row r="332" spans="1:8" s="29" customFormat="1" x14ac:dyDescent="0.25">
      <c r="A332" s="22" t="s">
        <v>17</v>
      </c>
      <c r="B332" s="84" t="s">
        <v>169</v>
      </c>
      <c r="C332" s="83">
        <v>330.97</v>
      </c>
      <c r="D332" s="68" t="s">
        <v>27</v>
      </c>
      <c r="E332" s="53"/>
      <c r="F332" s="83">
        <f>C332*E332</f>
        <v>0</v>
      </c>
      <c r="G332" s="129"/>
      <c r="H332" s="28"/>
    </row>
    <row r="333" spans="1:8" s="29" customFormat="1" x14ac:dyDescent="0.25">
      <c r="A333" s="22" t="s">
        <v>20</v>
      </c>
      <c r="B333" s="84" t="s">
        <v>171</v>
      </c>
      <c r="C333" s="83">
        <v>330.97</v>
      </c>
      <c r="D333" s="68" t="s">
        <v>27</v>
      </c>
      <c r="E333" s="53"/>
      <c r="F333" s="83">
        <f>C333*E333</f>
        <v>0</v>
      </c>
      <c r="G333" s="129">
        <f>SUM(F332:F333)</f>
        <v>0</v>
      </c>
      <c r="H333" s="28"/>
    </row>
    <row r="334" spans="1:8" s="29" customFormat="1" x14ac:dyDescent="0.25">
      <c r="A334" s="22"/>
      <c r="B334" s="84"/>
      <c r="C334" s="83"/>
      <c r="D334" s="68"/>
      <c r="E334" s="80"/>
      <c r="F334" s="83"/>
      <c r="G334" s="129"/>
      <c r="H334" s="28"/>
    </row>
    <row r="335" spans="1:8" s="29" customFormat="1" x14ac:dyDescent="0.25">
      <c r="A335" s="30" t="s">
        <v>172</v>
      </c>
      <c r="B335" s="66" t="s">
        <v>173</v>
      </c>
      <c r="C335" s="83"/>
      <c r="D335" s="68"/>
      <c r="E335" s="53"/>
      <c r="F335" s="83"/>
      <c r="G335" s="129"/>
      <c r="H335" s="28"/>
    </row>
    <row r="336" spans="1:8" s="29" customFormat="1" ht="45" customHeight="1" x14ac:dyDescent="0.25">
      <c r="A336" s="22" t="s">
        <v>17</v>
      </c>
      <c r="B336" s="114" t="s">
        <v>178</v>
      </c>
      <c r="C336" s="83">
        <v>9.6300000000000008</v>
      </c>
      <c r="D336" s="68" t="s">
        <v>22</v>
      </c>
      <c r="E336" s="53"/>
      <c r="F336" s="83">
        <f t="shared" ref="F336:F341" si="16">C336*E336</f>
        <v>0</v>
      </c>
      <c r="G336" s="129"/>
      <c r="H336" s="28"/>
    </row>
    <row r="337" spans="1:8" s="29" customFormat="1" ht="30" customHeight="1" x14ac:dyDescent="0.25">
      <c r="A337" s="22" t="s">
        <v>20</v>
      </c>
      <c r="B337" s="84" t="s">
        <v>240</v>
      </c>
      <c r="C337" s="83">
        <v>39.93</v>
      </c>
      <c r="D337" s="68" t="s">
        <v>27</v>
      </c>
      <c r="E337" s="53"/>
      <c r="F337" s="83">
        <f t="shared" si="16"/>
        <v>0</v>
      </c>
      <c r="G337" s="81"/>
      <c r="H337" s="28"/>
    </row>
    <row r="338" spans="1:8" x14ac:dyDescent="0.25">
      <c r="A338" s="22" t="s">
        <v>23</v>
      </c>
      <c r="B338" s="84" t="s">
        <v>179</v>
      </c>
      <c r="C338" s="83">
        <v>1</v>
      </c>
      <c r="D338" s="68" t="s">
        <v>19</v>
      </c>
      <c r="E338" s="53"/>
      <c r="F338" s="83">
        <f t="shared" si="16"/>
        <v>0</v>
      </c>
      <c r="G338" s="129"/>
      <c r="H338" s="4"/>
    </row>
    <row r="339" spans="1:8" ht="30" x14ac:dyDescent="0.25">
      <c r="A339" s="22" t="s">
        <v>25</v>
      </c>
      <c r="B339" s="84" t="s">
        <v>180</v>
      </c>
      <c r="C339" s="83">
        <v>17</v>
      </c>
      <c r="D339" s="68" t="s">
        <v>19</v>
      </c>
      <c r="E339" s="53"/>
      <c r="F339" s="83">
        <f t="shared" si="16"/>
        <v>0</v>
      </c>
      <c r="G339" s="129"/>
      <c r="H339" s="4"/>
    </row>
    <row r="340" spans="1:8" x14ac:dyDescent="0.25">
      <c r="A340" s="22" t="s">
        <v>28</v>
      </c>
      <c r="B340" s="84" t="s">
        <v>241</v>
      </c>
      <c r="C340" s="83">
        <v>2</v>
      </c>
      <c r="D340" s="68" t="s">
        <v>19</v>
      </c>
      <c r="E340" s="53"/>
      <c r="F340" s="83">
        <f t="shared" si="16"/>
        <v>0</v>
      </c>
      <c r="H340" s="4"/>
    </row>
    <row r="341" spans="1:8" x14ac:dyDescent="0.25">
      <c r="A341" s="22" t="s">
        <v>31</v>
      </c>
      <c r="B341" s="29" t="s">
        <v>242</v>
      </c>
      <c r="C341" s="83">
        <v>1</v>
      </c>
      <c r="D341" s="68" t="s">
        <v>19</v>
      </c>
      <c r="E341" s="53"/>
      <c r="F341" s="83">
        <f t="shared" si="16"/>
        <v>0</v>
      </c>
      <c r="G341" s="129">
        <f>SUM(F336:F341)</f>
        <v>0</v>
      </c>
      <c r="H341" s="4"/>
    </row>
    <row r="342" spans="1:8" x14ac:dyDescent="0.25">
      <c r="A342" s="22"/>
      <c r="B342" s="29"/>
      <c r="C342" s="133"/>
      <c r="D342" s="29"/>
      <c r="E342" s="29"/>
      <c r="F342" s="81"/>
      <c r="G342" s="129"/>
      <c r="H342" s="4"/>
    </row>
    <row r="343" spans="1:8" x14ac:dyDescent="0.25">
      <c r="A343" s="22"/>
      <c r="B343" s="372" t="s">
        <v>243</v>
      </c>
      <c r="C343" s="372"/>
      <c r="D343" s="372"/>
      <c r="E343" s="372"/>
      <c r="F343" s="81"/>
      <c r="G343" s="129">
        <f>SUM(G241:G341)</f>
        <v>0</v>
      </c>
      <c r="H343" s="4"/>
    </row>
    <row r="344" spans="1:8" x14ac:dyDescent="0.25">
      <c r="A344" s="22"/>
      <c r="B344" s="29"/>
      <c r="C344" s="133"/>
      <c r="D344" s="29"/>
      <c r="E344" s="29"/>
      <c r="F344" s="81"/>
      <c r="G344" s="129"/>
      <c r="H344" s="4"/>
    </row>
    <row r="345" spans="1:8" x14ac:dyDescent="0.25">
      <c r="A345" s="22"/>
      <c r="B345" s="134" t="s">
        <v>244</v>
      </c>
      <c r="C345" s="133"/>
      <c r="D345" s="29"/>
      <c r="E345" s="29"/>
      <c r="F345" s="81"/>
      <c r="H345" s="4"/>
    </row>
    <row r="346" spans="1:8" x14ac:dyDescent="0.25">
      <c r="A346" s="22"/>
      <c r="B346" s="29"/>
      <c r="C346" s="133"/>
      <c r="D346" s="29"/>
      <c r="E346" s="29"/>
      <c r="F346" s="81"/>
      <c r="H346" s="4"/>
    </row>
    <row r="347" spans="1:8" ht="15" customHeight="1" x14ac:dyDescent="0.25">
      <c r="A347" s="41" t="s">
        <v>15</v>
      </c>
      <c r="B347" s="134" t="s">
        <v>185</v>
      </c>
      <c r="C347" s="133"/>
      <c r="D347" s="29"/>
      <c r="E347" s="29"/>
      <c r="F347" s="81"/>
      <c r="G347" s="131"/>
      <c r="H347" s="4"/>
    </row>
    <row r="348" spans="1:8" ht="15" customHeight="1" x14ac:dyDescent="0.25">
      <c r="A348" s="50" t="s">
        <v>17</v>
      </c>
      <c r="B348" s="29" t="s">
        <v>67</v>
      </c>
      <c r="C348" s="133">
        <v>419.38</v>
      </c>
      <c r="D348" s="48" t="s">
        <v>27</v>
      </c>
      <c r="E348" s="53">
        <f>E241/2</f>
        <v>0</v>
      </c>
      <c r="F348" s="54">
        <f>C348*E348</f>
        <v>0</v>
      </c>
      <c r="G348" s="56">
        <f>SUM(F348)</f>
        <v>0</v>
      </c>
      <c r="H348" s="4"/>
    </row>
    <row r="349" spans="1:8" ht="15" customHeight="1" x14ac:dyDescent="0.25">
      <c r="A349" s="22"/>
      <c r="B349" s="29"/>
      <c r="C349" s="133"/>
      <c r="D349" s="29"/>
      <c r="E349" s="53"/>
      <c r="F349" s="54"/>
      <c r="G349" s="131"/>
      <c r="H349" s="4"/>
    </row>
    <row r="350" spans="1:8" x14ac:dyDescent="0.25">
      <c r="A350" s="30" t="s">
        <v>51</v>
      </c>
      <c r="B350" s="93" t="s">
        <v>73</v>
      </c>
      <c r="C350" s="133"/>
      <c r="D350" s="29"/>
      <c r="E350" s="29"/>
      <c r="F350" s="81"/>
      <c r="H350" s="4"/>
    </row>
    <row r="351" spans="1:8" x14ac:dyDescent="0.25">
      <c r="A351" s="22" t="s">
        <v>17</v>
      </c>
      <c r="B351" s="84" t="s">
        <v>191</v>
      </c>
      <c r="C351" s="83">
        <v>5.29</v>
      </c>
      <c r="D351" s="68" t="s">
        <v>30</v>
      </c>
      <c r="E351" s="53"/>
      <c r="F351" s="83">
        <f t="shared" ref="F351:F356" si="17">C351*E351</f>
        <v>0</v>
      </c>
      <c r="H351" s="4"/>
    </row>
    <row r="352" spans="1:8" x14ac:dyDescent="0.25">
      <c r="A352" s="22" t="s">
        <v>20</v>
      </c>
      <c r="B352" s="84" t="s">
        <v>192</v>
      </c>
      <c r="C352" s="83">
        <v>1.9</v>
      </c>
      <c r="D352" s="68" t="s">
        <v>30</v>
      </c>
      <c r="E352" s="53"/>
      <c r="F352" s="83">
        <f t="shared" si="17"/>
        <v>0</v>
      </c>
      <c r="H352" s="4"/>
    </row>
    <row r="353" spans="1:8" x14ac:dyDescent="0.25">
      <c r="A353" s="22" t="s">
        <v>23</v>
      </c>
      <c r="B353" s="84" t="s">
        <v>245</v>
      </c>
      <c r="C353" s="83">
        <v>14.38</v>
      </c>
      <c r="D353" s="68" t="s">
        <v>30</v>
      </c>
      <c r="E353" s="53"/>
      <c r="F353" s="83">
        <f t="shared" si="17"/>
        <v>0</v>
      </c>
      <c r="H353" s="4"/>
    </row>
    <row r="354" spans="1:8" x14ac:dyDescent="0.25">
      <c r="A354" s="22" t="s">
        <v>25</v>
      </c>
      <c r="B354" s="84" t="s">
        <v>203</v>
      </c>
      <c r="C354" s="83">
        <v>0.48</v>
      </c>
      <c r="D354" s="68" t="s">
        <v>30</v>
      </c>
      <c r="E354" s="53"/>
      <c r="F354" s="83">
        <f t="shared" si="17"/>
        <v>0</v>
      </c>
      <c r="H354" s="4"/>
    </row>
    <row r="355" spans="1:8" x14ac:dyDescent="0.25">
      <c r="A355" s="22" t="s">
        <v>28</v>
      </c>
      <c r="B355" s="84" t="s">
        <v>246</v>
      </c>
      <c r="C355" s="83">
        <v>384.93</v>
      </c>
      <c r="D355" s="68" t="s">
        <v>27</v>
      </c>
      <c r="E355" s="53"/>
      <c r="F355" s="83">
        <f t="shared" si="17"/>
        <v>0</v>
      </c>
      <c r="H355" s="4"/>
    </row>
    <row r="356" spans="1:8" x14ac:dyDescent="0.25">
      <c r="A356" s="22" t="s">
        <v>31</v>
      </c>
      <c r="B356" s="84" t="s">
        <v>247</v>
      </c>
      <c r="C356" s="83">
        <v>0.95</v>
      </c>
      <c r="D356" s="68" t="s">
        <v>30</v>
      </c>
      <c r="E356" s="53"/>
      <c r="F356" s="83">
        <f t="shared" si="17"/>
        <v>0</v>
      </c>
      <c r="G356" s="103">
        <f>SUM(F351:F356)</f>
        <v>0</v>
      </c>
      <c r="H356" s="142"/>
    </row>
    <row r="357" spans="1:8" x14ac:dyDescent="0.25">
      <c r="A357" s="22"/>
      <c r="B357" s="29"/>
      <c r="C357" s="83"/>
      <c r="D357" s="29"/>
      <c r="E357" s="29"/>
      <c r="F357" s="81"/>
      <c r="H357" s="4"/>
    </row>
    <row r="358" spans="1:8" x14ac:dyDescent="0.25">
      <c r="A358" s="30" t="s">
        <v>53</v>
      </c>
      <c r="B358" s="93" t="s">
        <v>82</v>
      </c>
      <c r="C358" s="83"/>
      <c r="D358" s="29"/>
      <c r="E358" s="29"/>
      <c r="F358" s="81"/>
      <c r="H358" s="4"/>
    </row>
    <row r="359" spans="1:8" ht="30" x14ac:dyDescent="0.25">
      <c r="A359" s="22" t="s">
        <v>17</v>
      </c>
      <c r="B359" s="84" t="s">
        <v>83</v>
      </c>
      <c r="C359" s="83">
        <v>251.09</v>
      </c>
      <c r="D359" s="68" t="s">
        <v>27</v>
      </c>
      <c r="E359" s="53"/>
      <c r="F359" s="83">
        <f>C359*E359</f>
        <v>0</v>
      </c>
      <c r="H359" s="4"/>
    </row>
    <row r="360" spans="1:8" ht="30" x14ac:dyDescent="0.25">
      <c r="A360" s="22" t="s">
        <v>20</v>
      </c>
      <c r="B360" s="84" t="s">
        <v>248</v>
      </c>
      <c r="C360" s="83">
        <v>1.3</v>
      </c>
      <c r="D360" s="68" t="s">
        <v>27</v>
      </c>
      <c r="E360" s="53"/>
      <c r="F360" s="83">
        <f>C360*E360</f>
        <v>0</v>
      </c>
      <c r="H360" s="4"/>
    </row>
    <row r="361" spans="1:8" x14ac:dyDescent="0.25">
      <c r="A361" s="22" t="s">
        <v>23</v>
      </c>
      <c r="B361" s="29" t="s">
        <v>249</v>
      </c>
      <c r="C361" s="83">
        <v>76.38</v>
      </c>
      <c r="D361" s="68" t="s">
        <v>27</v>
      </c>
      <c r="E361" s="81"/>
      <c r="F361" s="83">
        <f>C361*E361</f>
        <v>0</v>
      </c>
      <c r="G361" s="103">
        <f>SUM(F359:F361)</f>
        <v>0</v>
      </c>
      <c r="H361" s="4"/>
    </row>
    <row r="362" spans="1:8" x14ac:dyDescent="0.25">
      <c r="A362" s="22"/>
      <c r="B362" s="29"/>
      <c r="C362" s="83"/>
      <c r="D362" s="29"/>
      <c r="E362" s="29"/>
      <c r="F362" s="81"/>
      <c r="H362" s="4"/>
    </row>
    <row r="363" spans="1:8" x14ac:dyDescent="0.25">
      <c r="A363" s="30" t="s">
        <v>55</v>
      </c>
      <c r="B363" s="93" t="s">
        <v>250</v>
      </c>
      <c r="C363" s="83"/>
      <c r="D363" s="29"/>
      <c r="E363" s="29"/>
      <c r="F363" s="81"/>
      <c r="H363" s="4"/>
    </row>
    <row r="364" spans="1:8" x14ac:dyDescent="0.25">
      <c r="A364" s="22" t="s">
        <v>17</v>
      </c>
      <c r="B364" s="29" t="s">
        <v>251</v>
      </c>
      <c r="C364" s="83">
        <v>151.22999999999999</v>
      </c>
      <c r="D364" s="68" t="s">
        <v>27</v>
      </c>
      <c r="E364" s="53"/>
      <c r="F364" s="83">
        <f>C364*E364</f>
        <v>0</v>
      </c>
      <c r="H364" s="4"/>
    </row>
    <row r="365" spans="1:8" x14ac:dyDescent="0.25">
      <c r="A365" s="22" t="s">
        <v>20</v>
      </c>
      <c r="B365" s="29" t="s">
        <v>252</v>
      </c>
      <c r="C365" s="83">
        <v>201.5</v>
      </c>
      <c r="D365" s="68" t="s">
        <v>27</v>
      </c>
      <c r="E365" s="53"/>
      <c r="F365" s="83">
        <f>C365*E365</f>
        <v>0</v>
      </c>
      <c r="H365" s="4"/>
    </row>
    <row r="366" spans="1:8" x14ac:dyDescent="0.25">
      <c r="A366" s="22" t="s">
        <v>23</v>
      </c>
      <c r="B366" s="29" t="s">
        <v>253</v>
      </c>
      <c r="C366" s="83">
        <v>149.46</v>
      </c>
      <c r="D366" s="68" t="s">
        <v>27</v>
      </c>
      <c r="E366" s="53"/>
      <c r="F366" s="83">
        <f>C366*E366</f>
        <v>0</v>
      </c>
      <c r="H366" s="4"/>
    </row>
    <row r="367" spans="1:8" ht="30" x14ac:dyDescent="0.25">
      <c r="A367" s="22" t="s">
        <v>25</v>
      </c>
      <c r="B367" s="23" t="s">
        <v>254</v>
      </c>
      <c r="C367" s="83">
        <v>577.29999999999995</v>
      </c>
      <c r="D367" s="68" t="s">
        <v>27</v>
      </c>
      <c r="E367" s="53"/>
      <c r="F367" s="83">
        <f>C367*E367</f>
        <v>0</v>
      </c>
      <c r="G367" s="103">
        <f>SUM(F364:F367)</f>
        <v>0</v>
      </c>
      <c r="H367" s="4"/>
    </row>
    <row r="368" spans="1:8" x14ac:dyDescent="0.25">
      <c r="A368" s="22"/>
      <c r="B368" s="29"/>
      <c r="C368" s="83"/>
      <c r="D368" s="68"/>
      <c r="E368" s="29"/>
      <c r="F368" s="81"/>
      <c r="H368" s="4"/>
    </row>
    <row r="369" spans="1:8" x14ac:dyDescent="0.25">
      <c r="A369" s="30" t="s">
        <v>86</v>
      </c>
      <c r="B369" s="93" t="s">
        <v>255</v>
      </c>
      <c r="C369" s="83"/>
      <c r="D369" s="29"/>
      <c r="E369" s="29"/>
      <c r="F369" s="81"/>
      <c r="H369" s="4"/>
    </row>
    <row r="370" spans="1:8" ht="30" x14ac:dyDescent="0.25">
      <c r="A370" s="22" t="s">
        <v>17</v>
      </c>
      <c r="B370" s="23" t="s">
        <v>256</v>
      </c>
      <c r="C370" s="83">
        <f>12.59+3.8</f>
        <v>16.39</v>
      </c>
      <c r="D370" s="68" t="s">
        <v>27</v>
      </c>
      <c r="E370" s="53"/>
      <c r="F370" s="83">
        <f>C370*E370</f>
        <v>0</v>
      </c>
      <c r="H370" s="4"/>
    </row>
    <row r="371" spans="1:8" ht="30" x14ac:dyDescent="0.25">
      <c r="A371" s="22" t="s">
        <v>20</v>
      </c>
      <c r="B371" s="23" t="s">
        <v>257</v>
      </c>
      <c r="C371" s="83">
        <v>33.86</v>
      </c>
      <c r="D371" s="68" t="s">
        <v>27</v>
      </c>
      <c r="E371" s="53"/>
      <c r="F371" s="83">
        <f>C371*E371</f>
        <v>0</v>
      </c>
      <c r="H371" s="4"/>
    </row>
    <row r="372" spans="1:8" x14ac:dyDescent="0.25">
      <c r="A372" s="22" t="s">
        <v>23</v>
      </c>
      <c r="B372" s="29" t="s">
        <v>258</v>
      </c>
      <c r="C372" s="83">
        <v>11.8</v>
      </c>
      <c r="D372" s="68" t="s">
        <v>27</v>
      </c>
      <c r="E372" s="53"/>
      <c r="F372" s="83">
        <f>C372*E372</f>
        <v>0</v>
      </c>
      <c r="G372" s="103">
        <f>SUM(F370:F372)</f>
        <v>0</v>
      </c>
      <c r="H372" s="4"/>
    </row>
    <row r="373" spans="1:8" x14ac:dyDescent="0.25">
      <c r="A373" s="22"/>
      <c r="B373" s="29"/>
      <c r="C373" s="83"/>
      <c r="D373" s="29"/>
      <c r="E373" s="29"/>
      <c r="F373" s="81"/>
      <c r="H373" s="4"/>
    </row>
    <row r="374" spans="1:8" x14ac:dyDescent="0.25">
      <c r="A374" s="30" t="s">
        <v>93</v>
      </c>
      <c r="B374" s="93" t="s">
        <v>259</v>
      </c>
      <c r="C374" s="83"/>
      <c r="D374" s="29"/>
      <c r="E374" s="29"/>
      <c r="F374" s="81"/>
      <c r="H374" s="4"/>
    </row>
    <row r="375" spans="1:8" ht="30" x14ac:dyDescent="0.25">
      <c r="A375" s="75" t="s">
        <v>17</v>
      </c>
      <c r="B375" s="102" t="s">
        <v>100</v>
      </c>
      <c r="C375" s="83">
        <v>20.02</v>
      </c>
      <c r="D375" s="68" t="s">
        <v>27</v>
      </c>
      <c r="E375" s="53"/>
      <c r="F375" s="83">
        <f>C375*E375</f>
        <v>0</v>
      </c>
      <c r="G375" s="103">
        <f>SUM(F375)</f>
        <v>0</v>
      </c>
      <c r="H375" s="4"/>
    </row>
    <row r="376" spans="1:8" x14ac:dyDescent="0.25">
      <c r="A376" s="22"/>
      <c r="B376" s="29"/>
      <c r="C376" s="83"/>
      <c r="D376" s="29"/>
      <c r="E376" s="29"/>
      <c r="F376" s="81"/>
      <c r="H376" s="4"/>
    </row>
    <row r="377" spans="1:8" x14ac:dyDescent="0.25">
      <c r="A377" s="30" t="s">
        <v>98</v>
      </c>
      <c r="B377" s="93" t="s">
        <v>260</v>
      </c>
      <c r="C377" s="83"/>
      <c r="D377" s="29"/>
      <c r="E377" s="29"/>
      <c r="F377" s="81"/>
      <c r="H377" s="4"/>
    </row>
    <row r="378" spans="1:8" x14ac:dyDescent="0.25">
      <c r="A378" s="75" t="s">
        <v>17</v>
      </c>
      <c r="B378" s="102" t="s">
        <v>104</v>
      </c>
      <c r="C378" s="83">
        <v>384.88</v>
      </c>
      <c r="D378" s="99" t="s">
        <v>27</v>
      </c>
      <c r="E378" s="53"/>
      <c r="F378" s="83">
        <f>C378*E378</f>
        <v>0</v>
      </c>
      <c r="H378" s="4"/>
    </row>
    <row r="379" spans="1:8" x14ac:dyDescent="0.25">
      <c r="A379" s="75" t="s">
        <v>20</v>
      </c>
      <c r="B379" s="84" t="s">
        <v>106</v>
      </c>
      <c r="C379" s="83">
        <v>93.81</v>
      </c>
      <c r="D379" s="99" t="s">
        <v>22</v>
      </c>
      <c r="E379" s="53"/>
      <c r="F379" s="83">
        <f>C379*E379</f>
        <v>0</v>
      </c>
      <c r="H379" s="4"/>
    </row>
    <row r="380" spans="1:8" ht="45" x14ac:dyDescent="0.25">
      <c r="A380" s="75" t="s">
        <v>23</v>
      </c>
      <c r="B380" s="84" t="s">
        <v>105</v>
      </c>
      <c r="C380" s="83">
        <v>431.79</v>
      </c>
      <c r="D380" s="99" t="s">
        <v>27</v>
      </c>
      <c r="E380" s="53"/>
      <c r="F380" s="83">
        <f>C380*E380</f>
        <v>0</v>
      </c>
      <c r="H380" s="4"/>
    </row>
    <row r="381" spans="1:8" x14ac:dyDescent="0.25">
      <c r="A381" s="75" t="s">
        <v>25</v>
      </c>
      <c r="B381" s="84" t="s">
        <v>107</v>
      </c>
      <c r="C381" s="83">
        <v>93.81</v>
      </c>
      <c r="D381" s="99" t="s">
        <v>22</v>
      </c>
      <c r="E381" s="53"/>
      <c r="F381" s="83">
        <f>C381*E381</f>
        <v>0</v>
      </c>
      <c r="H381" s="4"/>
    </row>
    <row r="382" spans="1:8" x14ac:dyDescent="0.25">
      <c r="A382" s="22" t="s">
        <v>28</v>
      </c>
      <c r="B382" s="29" t="s">
        <v>261</v>
      </c>
      <c r="C382" s="83">
        <v>4</v>
      </c>
      <c r="D382" s="99" t="s">
        <v>19</v>
      </c>
      <c r="E382" s="81"/>
      <c r="F382" s="83">
        <f>C382*E382</f>
        <v>0</v>
      </c>
      <c r="G382" s="103">
        <f>SUM(F378:F382)</f>
        <v>0</v>
      </c>
      <c r="H382" s="4"/>
    </row>
    <row r="383" spans="1:8" x14ac:dyDescent="0.25">
      <c r="A383" s="22"/>
      <c r="B383" s="29"/>
      <c r="C383" s="83"/>
      <c r="D383" s="29"/>
      <c r="E383" s="29"/>
      <c r="F383" s="81"/>
      <c r="H383" s="4"/>
    </row>
    <row r="384" spans="1:8" x14ac:dyDescent="0.25">
      <c r="A384" s="30" t="s">
        <v>102</v>
      </c>
      <c r="B384" s="134" t="s">
        <v>262</v>
      </c>
      <c r="C384" s="83"/>
      <c r="D384" s="29"/>
      <c r="E384" s="29"/>
      <c r="F384" s="81"/>
      <c r="H384" s="4"/>
    </row>
    <row r="385" spans="1:8" ht="30" x14ac:dyDescent="0.25">
      <c r="A385" s="75" t="s">
        <v>17</v>
      </c>
      <c r="B385" s="102" t="s">
        <v>263</v>
      </c>
      <c r="C385" s="83">
        <v>3</v>
      </c>
      <c r="D385" s="99" t="s">
        <v>19</v>
      </c>
      <c r="E385" s="53"/>
      <c r="F385" s="83">
        <f>C385*E385</f>
        <v>0</v>
      </c>
      <c r="H385" s="4"/>
    </row>
    <row r="386" spans="1:8" ht="30" x14ac:dyDescent="0.25">
      <c r="A386" s="75" t="s">
        <v>20</v>
      </c>
      <c r="B386" s="102" t="s">
        <v>264</v>
      </c>
      <c r="C386" s="83">
        <v>1</v>
      </c>
      <c r="D386" s="99" t="s">
        <v>19</v>
      </c>
      <c r="E386" s="53"/>
      <c r="F386" s="83">
        <f>C386*E386</f>
        <v>0</v>
      </c>
      <c r="H386" s="4"/>
    </row>
    <row r="387" spans="1:8" ht="30" x14ac:dyDescent="0.25">
      <c r="A387" s="22" t="s">
        <v>23</v>
      </c>
      <c r="B387" s="102" t="s">
        <v>265</v>
      </c>
      <c r="C387" s="83">
        <v>4.96</v>
      </c>
      <c r="D387" s="99" t="s">
        <v>27</v>
      </c>
      <c r="E387" s="53"/>
      <c r="F387" s="83">
        <f>C387*E387</f>
        <v>0</v>
      </c>
      <c r="H387" s="4"/>
    </row>
    <row r="388" spans="1:8" x14ac:dyDescent="0.25">
      <c r="A388" s="22" t="s">
        <v>25</v>
      </c>
      <c r="B388" s="29" t="s">
        <v>266</v>
      </c>
      <c r="C388" s="83">
        <v>1.8</v>
      </c>
      <c r="D388" s="99" t="s">
        <v>27</v>
      </c>
      <c r="E388" s="143"/>
      <c r="F388" s="83">
        <f>C388*E388</f>
        <v>0</v>
      </c>
      <c r="G388" s="103">
        <f>SUM(F385:F388)</f>
        <v>0</v>
      </c>
      <c r="H388" s="4"/>
    </row>
    <row r="389" spans="1:8" x14ac:dyDescent="0.25">
      <c r="A389" s="22"/>
      <c r="B389" s="29"/>
      <c r="C389" s="83"/>
      <c r="D389" s="29"/>
      <c r="E389" s="29"/>
      <c r="F389" s="81"/>
      <c r="H389" s="4"/>
    </row>
    <row r="390" spans="1:8" x14ac:dyDescent="0.25">
      <c r="A390" s="30" t="s">
        <v>108</v>
      </c>
      <c r="B390" s="134" t="s">
        <v>267</v>
      </c>
      <c r="C390" s="83"/>
      <c r="D390" s="29"/>
      <c r="E390" s="29"/>
      <c r="F390" s="81"/>
      <c r="H390" s="4"/>
    </row>
    <row r="391" spans="1:8" x14ac:dyDescent="0.25">
      <c r="A391" s="75" t="s">
        <v>17</v>
      </c>
      <c r="B391" s="29" t="s">
        <v>268</v>
      </c>
      <c r="C391" s="83">
        <v>1</v>
      </c>
      <c r="D391" s="99" t="s">
        <v>19</v>
      </c>
      <c r="E391" s="53"/>
      <c r="F391" s="83">
        <f>C391*E391</f>
        <v>0</v>
      </c>
      <c r="H391" s="4"/>
    </row>
    <row r="392" spans="1:8" x14ac:dyDescent="0.25">
      <c r="A392" s="75" t="s">
        <v>20</v>
      </c>
      <c r="B392" s="29" t="s">
        <v>269</v>
      </c>
      <c r="C392" s="83">
        <v>1</v>
      </c>
      <c r="D392" s="99" t="s">
        <v>19</v>
      </c>
      <c r="E392" s="53"/>
      <c r="F392" s="83">
        <f t="shared" ref="F392:F399" si="18">C392*E392</f>
        <v>0</v>
      </c>
      <c r="H392" s="4"/>
    </row>
    <row r="393" spans="1:8" x14ac:dyDescent="0.25">
      <c r="A393" s="22" t="s">
        <v>23</v>
      </c>
      <c r="B393" s="29" t="s">
        <v>270</v>
      </c>
      <c r="C393" s="83">
        <v>1</v>
      </c>
      <c r="D393" s="99" t="s">
        <v>19</v>
      </c>
      <c r="E393" s="53"/>
      <c r="F393" s="83">
        <f t="shared" si="18"/>
        <v>0</v>
      </c>
      <c r="H393" s="4"/>
    </row>
    <row r="394" spans="1:8" x14ac:dyDescent="0.25">
      <c r="A394" s="22" t="s">
        <v>25</v>
      </c>
      <c r="B394" s="29" t="s">
        <v>271</v>
      </c>
      <c r="C394" s="83">
        <v>1</v>
      </c>
      <c r="D394" s="99" t="s">
        <v>19</v>
      </c>
      <c r="E394" s="53"/>
      <c r="F394" s="83">
        <f t="shared" si="18"/>
        <v>0</v>
      </c>
      <c r="H394" s="4"/>
    </row>
    <row r="395" spans="1:8" x14ac:dyDescent="0.25">
      <c r="A395" s="22" t="s">
        <v>28</v>
      </c>
      <c r="B395" s="29" t="s">
        <v>272</v>
      </c>
      <c r="C395" s="83">
        <v>1</v>
      </c>
      <c r="D395" s="99" t="s">
        <v>19</v>
      </c>
      <c r="E395" s="53"/>
      <c r="F395" s="83">
        <f t="shared" si="18"/>
        <v>0</v>
      </c>
      <c r="H395" s="4"/>
    </row>
    <row r="396" spans="1:8" x14ac:dyDescent="0.25">
      <c r="A396" s="22" t="s">
        <v>31</v>
      </c>
      <c r="B396" s="29" t="s">
        <v>273</v>
      </c>
      <c r="C396" s="83">
        <v>1</v>
      </c>
      <c r="D396" s="99" t="s">
        <v>19</v>
      </c>
      <c r="E396" s="53"/>
      <c r="F396" s="83">
        <f t="shared" si="18"/>
        <v>0</v>
      </c>
      <c r="H396" s="4"/>
    </row>
    <row r="397" spans="1:8" x14ac:dyDescent="0.25">
      <c r="A397" s="22" t="s">
        <v>33</v>
      </c>
      <c r="B397" s="29" t="s">
        <v>274</v>
      </c>
      <c r="C397" s="83">
        <v>1</v>
      </c>
      <c r="D397" s="99" t="s">
        <v>19</v>
      </c>
      <c r="E397" s="53"/>
      <c r="F397" s="83">
        <f t="shared" si="18"/>
        <v>0</v>
      </c>
      <c r="H397" s="4"/>
    </row>
    <row r="398" spans="1:8" x14ac:dyDescent="0.25">
      <c r="A398" s="22" t="s">
        <v>47</v>
      </c>
      <c r="B398" s="29" t="s">
        <v>275</v>
      </c>
      <c r="C398" s="83">
        <v>1</v>
      </c>
      <c r="D398" s="99" t="s">
        <v>164</v>
      </c>
      <c r="E398" s="53"/>
      <c r="F398" s="83">
        <f t="shared" si="18"/>
        <v>0</v>
      </c>
      <c r="H398" s="4"/>
    </row>
    <row r="399" spans="1:8" x14ac:dyDescent="0.25">
      <c r="A399" s="22" t="s">
        <v>49</v>
      </c>
      <c r="B399" s="29" t="s">
        <v>239</v>
      </c>
      <c r="C399" s="83">
        <v>1</v>
      </c>
      <c r="D399" s="99" t="s">
        <v>164</v>
      </c>
      <c r="E399" s="53"/>
      <c r="F399" s="83">
        <f t="shared" si="18"/>
        <v>0</v>
      </c>
      <c r="G399" s="103">
        <f>SUM(F391:F399)</f>
        <v>0</v>
      </c>
      <c r="H399" s="4"/>
    </row>
    <row r="400" spans="1:8" x14ac:dyDescent="0.25">
      <c r="A400" s="22"/>
      <c r="B400" s="29"/>
      <c r="C400" s="83"/>
      <c r="D400" s="99"/>
      <c r="E400" s="29"/>
      <c r="F400" s="81"/>
      <c r="H400" s="4"/>
    </row>
    <row r="401" spans="1:8" x14ac:dyDescent="0.25">
      <c r="A401" s="30" t="s">
        <v>114</v>
      </c>
      <c r="B401" s="66" t="s">
        <v>168</v>
      </c>
      <c r="C401" s="83"/>
      <c r="D401" s="99"/>
      <c r="E401" s="29"/>
      <c r="F401" s="81"/>
      <c r="H401" s="4"/>
    </row>
    <row r="402" spans="1:8" x14ac:dyDescent="0.25">
      <c r="A402" s="22" t="s">
        <v>17</v>
      </c>
      <c r="B402" s="84" t="s">
        <v>169</v>
      </c>
      <c r="C402" s="83">
        <v>501.39</v>
      </c>
      <c r="D402" s="68" t="s">
        <v>27</v>
      </c>
      <c r="E402" s="53"/>
      <c r="F402" s="83">
        <f>C402*E402</f>
        <v>0</v>
      </c>
      <c r="H402" s="4"/>
    </row>
    <row r="403" spans="1:8" x14ac:dyDescent="0.25">
      <c r="A403" s="22" t="s">
        <v>20</v>
      </c>
      <c r="B403" s="84" t="s">
        <v>171</v>
      </c>
      <c r="C403" s="83">
        <v>501.39</v>
      </c>
      <c r="D403" s="68" t="s">
        <v>27</v>
      </c>
      <c r="E403" s="53"/>
      <c r="F403" s="83">
        <f>C403*E403</f>
        <v>0</v>
      </c>
      <c r="G403" s="103">
        <f>SUM(F402:F403)</f>
        <v>0</v>
      </c>
      <c r="H403" s="4"/>
    </row>
    <row r="404" spans="1:8" x14ac:dyDescent="0.25">
      <c r="A404" s="22"/>
      <c r="B404" s="29"/>
      <c r="C404" s="83"/>
      <c r="D404" s="99"/>
      <c r="E404" s="29"/>
      <c r="F404" s="81"/>
      <c r="H404" s="4"/>
    </row>
    <row r="405" spans="1:8" x14ac:dyDescent="0.25">
      <c r="A405" s="30" t="s">
        <v>167</v>
      </c>
      <c r="B405" s="134" t="s">
        <v>173</v>
      </c>
      <c r="C405" s="83"/>
      <c r="D405" s="99"/>
      <c r="E405" s="29"/>
      <c r="F405" s="81"/>
      <c r="H405" s="4"/>
    </row>
    <row r="406" spans="1:8" x14ac:dyDescent="0.25">
      <c r="A406" s="22" t="s">
        <v>17</v>
      </c>
      <c r="B406" s="84" t="s">
        <v>179</v>
      </c>
      <c r="C406" s="83">
        <v>1</v>
      </c>
      <c r="D406" s="68" t="s">
        <v>19</v>
      </c>
      <c r="E406" s="53"/>
      <c r="F406" s="83">
        <f>C406*E406</f>
        <v>0</v>
      </c>
      <c r="H406" s="4"/>
    </row>
    <row r="407" spans="1:8" ht="30" x14ac:dyDescent="0.25">
      <c r="A407" s="22" t="s">
        <v>20</v>
      </c>
      <c r="B407" s="84" t="s">
        <v>180</v>
      </c>
      <c r="C407" s="83">
        <v>2</v>
      </c>
      <c r="D407" s="68" t="s">
        <v>19</v>
      </c>
      <c r="E407" s="53"/>
      <c r="F407" s="83">
        <f>C407*E407</f>
        <v>0</v>
      </c>
      <c r="H407" s="4"/>
    </row>
    <row r="408" spans="1:8" x14ac:dyDescent="0.25">
      <c r="A408" s="22" t="s">
        <v>23</v>
      </c>
      <c r="B408" s="84" t="s">
        <v>241</v>
      </c>
      <c r="C408" s="83">
        <v>1</v>
      </c>
      <c r="D408" s="68" t="s">
        <v>19</v>
      </c>
      <c r="E408" s="53"/>
      <c r="F408" s="83">
        <f>C408*E408</f>
        <v>0</v>
      </c>
      <c r="G408" s="103">
        <f>SUM(F406:F408)</f>
        <v>0</v>
      </c>
      <c r="H408" s="4"/>
    </row>
    <row r="409" spans="1:8" x14ac:dyDescent="0.25">
      <c r="A409" s="22"/>
      <c r="B409" s="29"/>
      <c r="C409" s="51"/>
      <c r="D409" s="99"/>
      <c r="E409" s="29"/>
      <c r="F409" s="81"/>
      <c r="H409" s="4"/>
    </row>
    <row r="410" spans="1:8" x14ac:dyDescent="0.25">
      <c r="A410" s="22"/>
      <c r="B410" s="372" t="s">
        <v>276</v>
      </c>
      <c r="C410" s="372"/>
      <c r="D410" s="372"/>
      <c r="E410" s="372"/>
      <c r="F410" s="24" t="s">
        <v>36</v>
      </c>
      <c r="G410" s="103">
        <f>SUM(G356:G408)</f>
        <v>0</v>
      </c>
      <c r="H410" s="4"/>
    </row>
    <row r="411" spans="1:8" x14ac:dyDescent="0.25">
      <c r="A411" s="22"/>
      <c r="B411" s="29"/>
      <c r="C411" s="133"/>
      <c r="D411" s="29"/>
      <c r="E411" s="29"/>
      <c r="F411" s="81"/>
      <c r="H411" s="4"/>
    </row>
    <row r="412" spans="1:8" s="29" customFormat="1" ht="15.75" x14ac:dyDescent="0.25">
      <c r="A412" s="62"/>
      <c r="B412" s="372" t="s">
        <v>277</v>
      </c>
      <c r="C412" s="372"/>
      <c r="D412" s="372"/>
      <c r="E412" s="372"/>
      <c r="F412" s="24" t="s">
        <v>36</v>
      </c>
      <c r="G412" s="103">
        <f>G343+G410</f>
        <v>0</v>
      </c>
      <c r="H412" s="39"/>
    </row>
    <row r="413" spans="1:8" s="29" customFormat="1" x14ac:dyDescent="0.25">
      <c r="A413" s="62"/>
      <c r="F413" s="81"/>
      <c r="G413" s="81"/>
      <c r="H413" s="39"/>
    </row>
    <row r="414" spans="1:8" s="29" customFormat="1" x14ac:dyDescent="0.25">
      <c r="A414" s="62"/>
      <c r="B414" s="134" t="s">
        <v>278</v>
      </c>
      <c r="F414" s="81"/>
      <c r="G414" s="81"/>
      <c r="H414" s="39"/>
    </row>
    <row r="415" spans="1:8" s="29" customFormat="1" x14ac:dyDescent="0.25">
      <c r="A415" s="62"/>
      <c r="F415" s="81"/>
      <c r="G415" s="81"/>
      <c r="H415" s="39"/>
    </row>
    <row r="416" spans="1:8" s="29" customFormat="1" x14ac:dyDescent="0.25">
      <c r="A416" s="30" t="s">
        <v>279</v>
      </c>
      <c r="B416" s="144" t="s">
        <v>185</v>
      </c>
      <c r="C416" s="145"/>
      <c r="D416" s="146"/>
      <c r="F416" s="81"/>
      <c r="G416" s="81"/>
      <c r="H416" s="39"/>
    </row>
    <row r="417" spans="1:8" s="29" customFormat="1" x14ac:dyDescent="0.25">
      <c r="A417" s="22" t="s">
        <v>17</v>
      </c>
      <c r="B417" s="147" t="s">
        <v>280</v>
      </c>
      <c r="C417" s="83">
        <v>85.67</v>
      </c>
      <c r="D417" s="68" t="s">
        <v>27</v>
      </c>
      <c r="E417" s="143"/>
      <c r="F417" s="81">
        <f>C417*E417</f>
        <v>0</v>
      </c>
      <c r="G417" s="103">
        <f>SUM(F417)</f>
        <v>0</v>
      </c>
      <c r="H417" s="39"/>
    </row>
    <row r="418" spans="1:8" s="29" customFormat="1" x14ac:dyDescent="0.25">
      <c r="A418" s="22"/>
      <c r="B418" s="147"/>
      <c r="C418" s="83"/>
      <c r="D418" s="68"/>
      <c r="F418" s="81"/>
      <c r="G418" s="103"/>
      <c r="H418" s="39"/>
    </row>
    <row r="419" spans="1:8" s="29" customFormat="1" x14ac:dyDescent="0.25">
      <c r="A419" s="30" t="s">
        <v>281</v>
      </c>
      <c r="B419" s="144" t="s">
        <v>68</v>
      </c>
      <c r="C419" s="83"/>
      <c r="D419" s="68"/>
      <c r="F419" s="81"/>
      <c r="G419" s="103"/>
      <c r="H419" s="39"/>
    </row>
    <row r="420" spans="1:8" s="29" customFormat="1" x14ac:dyDescent="0.25">
      <c r="A420" s="22" t="s">
        <v>17</v>
      </c>
      <c r="B420" s="147" t="s">
        <v>282</v>
      </c>
      <c r="C420" s="83">
        <v>26.83</v>
      </c>
      <c r="D420" s="68" t="s">
        <v>30</v>
      </c>
      <c r="E420" s="143"/>
      <c r="F420" s="81">
        <f>C420*E420</f>
        <v>0</v>
      </c>
      <c r="G420" s="103"/>
      <c r="H420" s="39"/>
    </row>
    <row r="421" spans="1:8" s="29" customFormat="1" x14ac:dyDescent="0.25">
      <c r="A421" s="22" t="s">
        <v>20</v>
      </c>
      <c r="B421" s="147" t="s">
        <v>283</v>
      </c>
      <c r="C421" s="83">
        <v>18.78</v>
      </c>
      <c r="D421" s="68" t="s">
        <v>30</v>
      </c>
      <c r="E421" s="143"/>
      <c r="F421" s="81">
        <f>C421*E421</f>
        <v>0</v>
      </c>
      <c r="G421" s="103"/>
      <c r="H421" s="39"/>
    </row>
    <row r="422" spans="1:8" s="29" customFormat="1" x14ac:dyDescent="0.25">
      <c r="A422" s="22" t="s">
        <v>23</v>
      </c>
      <c r="B422" s="147" t="s">
        <v>284</v>
      </c>
      <c r="C422" s="83">
        <f>+C420*1.3</f>
        <v>34.878999999999998</v>
      </c>
      <c r="D422" s="68" t="s">
        <v>30</v>
      </c>
      <c r="E422" s="143"/>
      <c r="F422" s="81">
        <f>C422*E422</f>
        <v>0</v>
      </c>
      <c r="G422" s="103">
        <f>SUM(F420:F422)</f>
        <v>0</v>
      </c>
      <c r="H422" s="39"/>
    </row>
    <row r="423" spans="1:8" s="29" customFormat="1" x14ac:dyDescent="0.25">
      <c r="A423" s="22"/>
      <c r="B423" s="147"/>
      <c r="C423" s="83"/>
      <c r="D423" s="68"/>
      <c r="F423" s="81"/>
      <c r="G423" s="103"/>
      <c r="H423" s="39"/>
    </row>
    <row r="424" spans="1:8" s="29" customFormat="1" x14ac:dyDescent="0.25">
      <c r="A424" s="30" t="s">
        <v>285</v>
      </c>
      <c r="B424" s="144" t="s">
        <v>286</v>
      </c>
      <c r="C424" s="83"/>
      <c r="D424" s="68"/>
      <c r="F424" s="81"/>
      <c r="G424" s="103"/>
      <c r="H424" s="39"/>
    </row>
    <row r="425" spans="1:8" s="29" customFormat="1" ht="30" x14ac:dyDescent="0.25">
      <c r="A425" s="22" t="s">
        <v>17</v>
      </c>
      <c r="B425" s="147" t="s">
        <v>287</v>
      </c>
      <c r="C425" s="83">
        <f>0.6*0.3*44.72</f>
        <v>8.0495999999999999</v>
      </c>
      <c r="D425" s="68" t="s">
        <v>30</v>
      </c>
      <c r="E425" s="143"/>
      <c r="F425" s="81">
        <f t="shared" ref="F425:F432" si="19">C425*E425</f>
        <v>0</v>
      </c>
      <c r="G425" s="103"/>
      <c r="H425" s="39"/>
    </row>
    <row r="426" spans="1:8" s="29" customFormat="1" ht="30" x14ac:dyDescent="0.25">
      <c r="A426" s="22" t="s">
        <v>20</v>
      </c>
      <c r="B426" s="147" t="s">
        <v>288</v>
      </c>
      <c r="C426" s="83">
        <f>0.2*0.2*4.5*11</f>
        <v>1.9800000000000004</v>
      </c>
      <c r="D426" s="68" t="s">
        <v>30</v>
      </c>
      <c r="E426" s="143"/>
      <c r="F426" s="81">
        <f t="shared" si="19"/>
        <v>0</v>
      </c>
      <c r="G426" s="103"/>
      <c r="H426" s="39"/>
    </row>
    <row r="427" spans="1:8" s="29" customFormat="1" ht="30" x14ac:dyDescent="0.25">
      <c r="A427" s="22" t="s">
        <v>23</v>
      </c>
      <c r="B427" s="147" t="s">
        <v>289</v>
      </c>
      <c r="C427" s="83">
        <f>0.2*44.72*0.2</f>
        <v>1.7888000000000002</v>
      </c>
      <c r="D427" s="68" t="s">
        <v>30</v>
      </c>
      <c r="E427" s="143"/>
      <c r="F427" s="81">
        <f t="shared" si="19"/>
        <v>0</v>
      </c>
      <c r="G427" s="103"/>
      <c r="H427" s="39"/>
    </row>
    <row r="428" spans="1:8" s="29" customFormat="1" ht="30" x14ac:dyDescent="0.25">
      <c r="A428" s="22" t="s">
        <v>25</v>
      </c>
      <c r="B428" s="147" t="s">
        <v>290</v>
      </c>
      <c r="C428" s="83">
        <f>0.2*0.2*10.56</f>
        <v>0.42240000000000011</v>
      </c>
      <c r="D428" s="68" t="s">
        <v>30</v>
      </c>
      <c r="E428" s="143"/>
      <c r="F428" s="81">
        <f t="shared" si="19"/>
        <v>0</v>
      </c>
      <c r="G428" s="103"/>
      <c r="H428" s="39"/>
    </row>
    <row r="429" spans="1:8" s="29" customFormat="1" ht="30" x14ac:dyDescent="0.25">
      <c r="A429" s="22" t="s">
        <v>28</v>
      </c>
      <c r="B429" s="147" t="s">
        <v>291</v>
      </c>
      <c r="C429" s="83">
        <v>1.5804888888888893</v>
      </c>
      <c r="D429" s="68" t="s">
        <v>30</v>
      </c>
      <c r="E429" s="143"/>
      <c r="F429" s="81">
        <f t="shared" si="19"/>
        <v>0</v>
      </c>
      <c r="G429" s="103"/>
      <c r="H429" s="39"/>
    </row>
    <row r="430" spans="1:8" s="29" customFormat="1" ht="30" x14ac:dyDescent="0.25">
      <c r="A430" s="22" t="s">
        <v>31</v>
      </c>
      <c r="B430" s="147" t="s">
        <v>292</v>
      </c>
      <c r="C430" s="83">
        <v>0.14399999999999999</v>
      </c>
      <c r="D430" s="68" t="s">
        <v>30</v>
      </c>
      <c r="E430" s="143"/>
      <c r="F430" s="81">
        <f t="shared" si="19"/>
        <v>0</v>
      </c>
      <c r="G430" s="103"/>
      <c r="H430" s="39"/>
    </row>
    <row r="431" spans="1:8" s="29" customFormat="1" ht="30" x14ac:dyDescent="0.25">
      <c r="A431" s="22" t="s">
        <v>33</v>
      </c>
      <c r="B431" s="147" t="s">
        <v>293</v>
      </c>
      <c r="C431" s="83">
        <v>69.5</v>
      </c>
      <c r="D431" s="68" t="s">
        <v>27</v>
      </c>
      <c r="E431" s="97"/>
      <c r="F431" s="81">
        <f t="shared" si="19"/>
        <v>0</v>
      </c>
      <c r="G431" s="103"/>
      <c r="H431" s="39"/>
    </row>
    <row r="432" spans="1:8" s="29" customFormat="1" x14ac:dyDescent="0.25">
      <c r="A432" s="22" t="s">
        <v>47</v>
      </c>
      <c r="B432" s="147" t="s">
        <v>294</v>
      </c>
      <c r="C432" s="83">
        <f>77.49*0.13</f>
        <v>10.073700000000001</v>
      </c>
      <c r="D432" s="68" t="s">
        <v>30</v>
      </c>
      <c r="E432" s="97"/>
      <c r="F432" s="81">
        <f t="shared" si="19"/>
        <v>0</v>
      </c>
      <c r="G432" s="103">
        <f>SUM(F425:F432)</f>
        <v>0</v>
      </c>
      <c r="H432" s="39"/>
    </row>
    <row r="433" spans="1:8" s="29" customFormat="1" x14ac:dyDescent="0.25">
      <c r="A433" s="22"/>
      <c r="B433" s="147"/>
      <c r="C433" s="83"/>
      <c r="D433" s="68"/>
      <c r="F433" s="81"/>
      <c r="G433" s="103"/>
      <c r="H433" s="39"/>
    </row>
    <row r="434" spans="1:8" s="29" customFormat="1" x14ac:dyDescent="0.25">
      <c r="A434" s="30" t="s">
        <v>295</v>
      </c>
      <c r="B434" s="144" t="s">
        <v>82</v>
      </c>
      <c r="C434" s="83"/>
      <c r="D434" s="68"/>
      <c r="F434" s="81"/>
      <c r="G434" s="103"/>
      <c r="H434" s="39"/>
    </row>
    <row r="435" spans="1:8" s="29" customFormat="1" ht="30" x14ac:dyDescent="0.25">
      <c r="A435" s="22" t="s">
        <v>17</v>
      </c>
      <c r="B435" s="147" t="s">
        <v>296</v>
      </c>
      <c r="C435" s="83">
        <v>14.928000000000001</v>
      </c>
      <c r="D435" s="68" t="s">
        <v>27</v>
      </c>
      <c r="E435" s="143"/>
      <c r="F435" s="81">
        <f>C435*E435</f>
        <v>0</v>
      </c>
      <c r="G435" s="103"/>
      <c r="H435" s="39"/>
    </row>
    <row r="436" spans="1:8" s="29" customFormat="1" ht="30" x14ac:dyDescent="0.25">
      <c r="A436" s="22" t="s">
        <v>20</v>
      </c>
      <c r="B436" s="147" t="s">
        <v>297</v>
      </c>
      <c r="C436" s="83">
        <v>219.72000000000003</v>
      </c>
      <c r="D436" s="68" t="s">
        <v>27</v>
      </c>
      <c r="E436" s="143"/>
      <c r="F436" s="81">
        <f>C436*E436</f>
        <v>0</v>
      </c>
      <c r="G436" s="103">
        <f>SUM(F435:F436)</f>
        <v>0</v>
      </c>
      <c r="H436" s="39"/>
    </row>
    <row r="437" spans="1:8" s="29" customFormat="1" x14ac:dyDescent="0.25">
      <c r="A437" s="22"/>
      <c r="B437" s="148"/>
      <c r="C437" s="83"/>
      <c r="D437" s="105"/>
      <c r="F437" s="81"/>
      <c r="G437" s="81"/>
      <c r="H437" s="39"/>
    </row>
    <row r="438" spans="1:8" s="29" customFormat="1" x14ac:dyDescent="0.25">
      <c r="A438" s="88" t="s">
        <v>86</v>
      </c>
      <c r="B438" s="149" t="s">
        <v>87</v>
      </c>
      <c r="C438" s="83"/>
      <c r="D438" s="94"/>
      <c r="F438" s="81"/>
      <c r="G438" s="81"/>
      <c r="H438" s="39"/>
    </row>
    <row r="439" spans="1:8" s="29" customFormat="1" x14ac:dyDescent="0.25">
      <c r="A439" s="100" t="s">
        <v>17</v>
      </c>
      <c r="B439" s="84" t="s">
        <v>88</v>
      </c>
      <c r="C439" s="83">
        <v>255.24000000000004</v>
      </c>
      <c r="D439" s="99" t="s">
        <v>27</v>
      </c>
      <c r="E439" s="143"/>
      <c r="F439" s="81">
        <f>C439*E439</f>
        <v>0</v>
      </c>
      <c r="G439" s="81"/>
      <c r="H439" s="39"/>
    </row>
    <row r="440" spans="1:8" s="29" customFormat="1" ht="30" x14ac:dyDescent="0.25">
      <c r="A440" s="100" t="s">
        <v>20</v>
      </c>
      <c r="B440" s="102" t="s">
        <v>90</v>
      </c>
      <c r="C440" s="83">
        <v>94.85</v>
      </c>
      <c r="D440" s="99" t="s">
        <v>27</v>
      </c>
      <c r="E440" s="143"/>
      <c r="F440" s="81">
        <f>C440*E440</f>
        <v>0</v>
      </c>
      <c r="G440" s="81"/>
      <c r="H440" s="39"/>
    </row>
    <row r="441" spans="1:8" s="29" customFormat="1" ht="30" x14ac:dyDescent="0.25">
      <c r="A441" s="100" t="s">
        <v>23</v>
      </c>
      <c r="B441" s="102" t="s">
        <v>91</v>
      </c>
      <c r="C441" s="83">
        <v>94.85</v>
      </c>
      <c r="D441" s="99" t="s">
        <v>27</v>
      </c>
      <c r="E441" s="143"/>
      <c r="F441" s="81">
        <f>C441*E441</f>
        <v>0</v>
      </c>
      <c r="G441" s="81"/>
      <c r="H441" s="39"/>
    </row>
    <row r="442" spans="1:8" s="29" customFormat="1" ht="30" x14ac:dyDescent="0.25">
      <c r="A442" s="100" t="s">
        <v>25</v>
      </c>
      <c r="B442" s="102" t="s">
        <v>298</v>
      </c>
      <c r="C442" s="83">
        <v>255.24000000000004</v>
      </c>
      <c r="D442" s="99" t="s">
        <v>27</v>
      </c>
      <c r="E442" s="143"/>
      <c r="F442" s="81">
        <f>C442*E442</f>
        <v>0</v>
      </c>
      <c r="G442" s="81"/>
      <c r="H442" s="150" t="s">
        <v>299</v>
      </c>
    </row>
    <row r="443" spans="1:8" s="29" customFormat="1" x14ac:dyDescent="0.25">
      <c r="A443" s="100" t="s">
        <v>28</v>
      </c>
      <c r="B443" s="84" t="s">
        <v>92</v>
      </c>
      <c r="C443" s="83">
        <v>44.78</v>
      </c>
      <c r="D443" s="99" t="s">
        <v>22</v>
      </c>
      <c r="E443" s="143"/>
      <c r="F443" s="81">
        <f>C443*E443</f>
        <v>0</v>
      </c>
      <c r="G443" s="103">
        <f>SUM(F439:F443)</f>
        <v>0</v>
      </c>
      <c r="H443" s="39"/>
    </row>
    <row r="444" spans="1:8" s="29" customFormat="1" x14ac:dyDescent="0.25">
      <c r="A444" s="88" t="s">
        <v>93</v>
      </c>
      <c r="B444" s="151" t="s">
        <v>94</v>
      </c>
      <c r="C444" s="83"/>
      <c r="D444" s="99"/>
      <c r="F444" s="81"/>
      <c r="G444" s="81"/>
      <c r="H444" s="39"/>
    </row>
    <row r="445" spans="1:8" s="29" customFormat="1" ht="30" x14ac:dyDescent="0.25">
      <c r="A445" s="100" t="s">
        <v>17</v>
      </c>
      <c r="B445" s="152" t="s">
        <v>300</v>
      </c>
      <c r="C445" s="83">
        <v>69.540000000000006</v>
      </c>
      <c r="D445" s="99" t="s">
        <v>27</v>
      </c>
      <c r="E445" s="143"/>
      <c r="F445" s="81">
        <f>C445*E445</f>
        <v>0</v>
      </c>
      <c r="G445" s="81"/>
      <c r="H445" s="39"/>
    </row>
    <row r="446" spans="1:8" s="29" customFormat="1" x14ac:dyDescent="0.25">
      <c r="A446" s="100" t="s">
        <v>20</v>
      </c>
      <c r="B446" s="152" t="s">
        <v>301</v>
      </c>
      <c r="C446" s="83">
        <v>69.540000000000006</v>
      </c>
      <c r="D446" s="99" t="s">
        <v>27</v>
      </c>
      <c r="E446" s="143"/>
      <c r="F446" s="81">
        <f>C446*E446</f>
        <v>0</v>
      </c>
      <c r="G446" s="81"/>
      <c r="H446" s="39"/>
    </row>
    <row r="447" spans="1:8" s="29" customFormat="1" ht="30" x14ac:dyDescent="0.25">
      <c r="A447" s="22" t="s">
        <v>23</v>
      </c>
      <c r="B447" s="152" t="s">
        <v>302</v>
      </c>
      <c r="C447" s="83">
        <v>44.24</v>
      </c>
      <c r="D447" s="99" t="s">
        <v>22</v>
      </c>
      <c r="E447" s="143"/>
      <c r="F447" s="81">
        <f>C447*E447</f>
        <v>0</v>
      </c>
      <c r="G447" s="103">
        <f>SUM(F445:F447)</f>
        <v>0</v>
      </c>
      <c r="H447" s="39"/>
    </row>
    <row r="448" spans="1:8" s="29" customFormat="1" x14ac:dyDescent="0.25">
      <c r="A448" s="22"/>
      <c r="B448" s="148"/>
      <c r="C448" s="83"/>
      <c r="D448" s="99"/>
      <c r="E448" s="143"/>
      <c r="F448" s="81"/>
      <c r="G448" s="103"/>
      <c r="H448" s="39"/>
    </row>
    <row r="449" spans="1:8" s="29" customFormat="1" x14ac:dyDescent="0.25">
      <c r="A449" s="77" t="s">
        <v>98</v>
      </c>
      <c r="B449" s="151" t="s">
        <v>303</v>
      </c>
      <c r="C449" s="83"/>
      <c r="D449" s="153"/>
      <c r="E449" s="143"/>
      <c r="F449" s="81"/>
      <c r="G449" s="103"/>
      <c r="H449" s="39"/>
    </row>
    <row r="450" spans="1:8" s="29" customFormat="1" x14ac:dyDescent="0.25">
      <c r="A450" s="75" t="s">
        <v>17</v>
      </c>
      <c r="B450" s="102" t="s">
        <v>104</v>
      </c>
      <c r="C450" s="83">
        <v>70.14</v>
      </c>
      <c r="D450" s="99" t="s">
        <v>27</v>
      </c>
      <c r="E450" s="143"/>
      <c r="F450" s="81">
        <f>C450*E450</f>
        <v>0</v>
      </c>
      <c r="G450" s="103"/>
      <c r="H450" s="39"/>
    </row>
    <row r="451" spans="1:8" s="29" customFormat="1" x14ac:dyDescent="0.25">
      <c r="A451" s="75" t="s">
        <v>20</v>
      </c>
      <c r="B451" s="84" t="s">
        <v>106</v>
      </c>
      <c r="C451" s="83">
        <f>39.41-2.8</f>
        <v>36.61</v>
      </c>
      <c r="D451" s="99" t="s">
        <v>22</v>
      </c>
      <c r="E451" s="143"/>
      <c r="F451" s="81">
        <f>C451*E451</f>
        <v>0</v>
      </c>
      <c r="G451" s="103"/>
      <c r="H451" s="39"/>
    </row>
    <row r="452" spans="1:8" s="29" customFormat="1" ht="45" x14ac:dyDescent="0.25">
      <c r="A452" s="75" t="s">
        <v>23</v>
      </c>
      <c r="B452" s="84" t="s">
        <v>105</v>
      </c>
      <c r="C452" s="83">
        <f>+C450+(C451*0.3)</f>
        <v>81.123000000000005</v>
      </c>
      <c r="D452" s="99" t="s">
        <v>27</v>
      </c>
      <c r="E452" s="53"/>
      <c r="F452" s="81">
        <f>C452*E452</f>
        <v>0</v>
      </c>
      <c r="G452" s="103"/>
      <c r="H452" s="39"/>
    </row>
    <row r="453" spans="1:8" s="29" customFormat="1" x14ac:dyDescent="0.25">
      <c r="A453" s="75" t="s">
        <v>25</v>
      </c>
      <c r="B453" s="84" t="s">
        <v>107</v>
      </c>
      <c r="C453" s="83">
        <f>+C451</f>
        <v>36.61</v>
      </c>
      <c r="D453" s="99" t="s">
        <v>22</v>
      </c>
      <c r="E453" s="143"/>
      <c r="F453" s="81">
        <f>C453*E453</f>
        <v>0</v>
      </c>
      <c r="G453" s="103">
        <f>SUM(F450:F453)</f>
        <v>0</v>
      </c>
      <c r="H453" s="39"/>
    </row>
    <row r="454" spans="1:8" s="29" customFormat="1" x14ac:dyDescent="0.25">
      <c r="A454" s="22"/>
      <c r="B454" s="148"/>
      <c r="C454" s="83"/>
      <c r="D454" s="99"/>
      <c r="E454" s="143"/>
      <c r="F454" s="81"/>
      <c r="G454" s="103"/>
      <c r="H454" s="39"/>
    </row>
    <row r="455" spans="1:8" s="29" customFormat="1" x14ac:dyDescent="0.25">
      <c r="A455" s="88" t="s">
        <v>102</v>
      </c>
      <c r="B455" s="154" t="s">
        <v>115</v>
      </c>
      <c r="C455" s="83"/>
      <c r="D455" s="99"/>
      <c r="E455" s="143"/>
      <c r="F455" s="81"/>
      <c r="G455" s="103"/>
      <c r="H455" s="39"/>
    </row>
    <row r="456" spans="1:8" s="29" customFormat="1" ht="30" x14ac:dyDescent="0.25">
      <c r="A456" s="100" t="s">
        <v>17</v>
      </c>
      <c r="B456" s="152" t="s">
        <v>304</v>
      </c>
      <c r="C456" s="83">
        <v>10.6</v>
      </c>
      <c r="D456" s="99" t="s">
        <v>27</v>
      </c>
      <c r="E456" s="143"/>
      <c r="F456" s="81">
        <f>C456*E456</f>
        <v>0</v>
      </c>
      <c r="G456" s="103">
        <f>SUM(F456)</f>
        <v>0</v>
      </c>
      <c r="H456" s="39"/>
    </row>
    <row r="457" spans="1:8" s="29" customFormat="1" x14ac:dyDescent="0.25">
      <c r="A457" s="75"/>
      <c r="B457" s="152"/>
      <c r="C457" s="83"/>
      <c r="D457" s="99"/>
      <c r="F457" s="81"/>
      <c r="G457" s="81"/>
      <c r="H457" s="39"/>
    </row>
    <row r="458" spans="1:8" s="29" customFormat="1" x14ac:dyDescent="0.25">
      <c r="A458" s="77" t="s">
        <v>108</v>
      </c>
      <c r="B458" s="154" t="s">
        <v>267</v>
      </c>
      <c r="C458" s="83"/>
      <c r="D458" s="99"/>
      <c r="F458" s="81"/>
      <c r="G458" s="81"/>
      <c r="H458" s="39"/>
    </row>
    <row r="459" spans="1:8" s="29" customFormat="1" ht="30" x14ac:dyDescent="0.25">
      <c r="A459" s="75" t="s">
        <v>17</v>
      </c>
      <c r="B459" s="152" t="s">
        <v>305</v>
      </c>
      <c r="C459" s="83">
        <v>3</v>
      </c>
      <c r="D459" s="99" t="s">
        <v>19</v>
      </c>
      <c r="E459" s="53"/>
      <c r="F459" s="81">
        <f t="shared" ref="F459:F464" si="20">C459*E459</f>
        <v>0</v>
      </c>
      <c r="G459" s="81"/>
      <c r="H459" s="39"/>
    </row>
    <row r="460" spans="1:8" s="29" customFormat="1" x14ac:dyDescent="0.25">
      <c r="A460" s="75" t="s">
        <v>20</v>
      </c>
      <c r="B460" s="152" t="s">
        <v>306</v>
      </c>
      <c r="C460" s="83">
        <v>5</v>
      </c>
      <c r="D460" s="99" t="s">
        <v>19</v>
      </c>
      <c r="E460" s="53"/>
      <c r="F460" s="81">
        <f t="shared" si="20"/>
        <v>0</v>
      </c>
      <c r="G460" s="81"/>
      <c r="H460" s="39"/>
    </row>
    <row r="461" spans="1:8" s="29" customFormat="1" ht="30" x14ac:dyDescent="0.25">
      <c r="A461" s="75" t="s">
        <v>23</v>
      </c>
      <c r="B461" s="84" t="s">
        <v>130</v>
      </c>
      <c r="C461" s="83">
        <v>4</v>
      </c>
      <c r="D461" s="99"/>
      <c r="E461" s="53"/>
      <c r="F461" s="81">
        <f t="shared" si="20"/>
        <v>0</v>
      </c>
      <c r="G461" s="81"/>
      <c r="H461" s="39"/>
    </row>
    <row r="462" spans="1:8" s="29" customFormat="1" ht="30" x14ac:dyDescent="0.25">
      <c r="A462" s="75" t="s">
        <v>25</v>
      </c>
      <c r="B462" s="152" t="s">
        <v>307</v>
      </c>
      <c r="C462" s="83">
        <v>4.25</v>
      </c>
      <c r="D462" s="99" t="s">
        <v>22</v>
      </c>
      <c r="E462" s="53"/>
      <c r="F462" s="81">
        <f t="shared" si="20"/>
        <v>0</v>
      </c>
      <c r="G462" s="81"/>
      <c r="H462" s="39"/>
    </row>
    <row r="463" spans="1:8" s="29" customFormat="1" ht="30" x14ac:dyDescent="0.25">
      <c r="A463" s="75" t="s">
        <v>28</v>
      </c>
      <c r="B463" s="152" t="s">
        <v>308</v>
      </c>
      <c r="C463" s="83">
        <v>14.12</v>
      </c>
      <c r="D463" s="99" t="s">
        <v>22</v>
      </c>
      <c r="E463" s="53"/>
      <c r="F463" s="81">
        <f t="shared" si="20"/>
        <v>0</v>
      </c>
      <c r="G463" s="81"/>
      <c r="H463" s="39"/>
    </row>
    <row r="464" spans="1:8" s="29" customFormat="1" ht="30" x14ac:dyDescent="0.25">
      <c r="A464" s="75" t="s">
        <v>31</v>
      </c>
      <c r="B464" s="152" t="s">
        <v>309</v>
      </c>
      <c r="C464" s="83">
        <v>26.7</v>
      </c>
      <c r="D464" s="99" t="s">
        <v>22</v>
      </c>
      <c r="E464" s="53"/>
      <c r="F464" s="81">
        <f t="shared" si="20"/>
        <v>0</v>
      </c>
      <c r="G464" s="103">
        <f>SUM(F459:F464)</f>
        <v>0</v>
      </c>
      <c r="H464" s="39"/>
    </row>
    <row r="465" spans="1:8" s="29" customFormat="1" x14ac:dyDescent="0.25">
      <c r="A465" s="75"/>
      <c r="B465" s="152"/>
      <c r="C465" s="83"/>
      <c r="D465" s="99"/>
      <c r="F465" s="81"/>
      <c r="G465" s="81"/>
      <c r="H465" s="39"/>
    </row>
    <row r="466" spans="1:8" s="29" customFormat="1" x14ac:dyDescent="0.25">
      <c r="A466" s="77" t="s">
        <v>114</v>
      </c>
      <c r="B466" s="154" t="s">
        <v>310</v>
      </c>
      <c r="C466" s="83"/>
      <c r="D466" s="99"/>
      <c r="F466" s="81"/>
      <c r="G466" s="81"/>
      <c r="H466" s="39"/>
    </row>
    <row r="467" spans="1:8" s="29" customFormat="1" x14ac:dyDescent="0.25">
      <c r="A467" s="75" t="s">
        <v>17</v>
      </c>
      <c r="B467" s="84" t="s">
        <v>311</v>
      </c>
      <c r="C467" s="83">
        <v>323.69</v>
      </c>
      <c r="D467" s="99" t="s">
        <v>27</v>
      </c>
      <c r="E467" s="53"/>
      <c r="F467" s="81">
        <f>C467*E467</f>
        <v>0</v>
      </c>
      <c r="G467" s="103">
        <f>SUM(F467)</f>
        <v>0</v>
      </c>
      <c r="H467" s="39"/>
    </row>
    <row r="468" spans="1:8" s="29" customFormat="1" x14ac:dyDescent="0.25">
      <c r="A468" s="62"/>
      <c r="C468" s="83"/>
      <c r="D468" s="99"/>
      <c r="F468" s="81"/>
      <c r="G468" s="81"/>
      <c r="H468" s="39"/>
    </row>
    <row r="469" spans="1:8" s="29" customFormat="1" x14ac:dyDescent="0.25">
      <c r="A469" s="77" t="s">
        <v>167</v>
      </c>
      <c r="B469" s="134" t="s">
        <v>312</v>
      </c>
      <c r="C469" s="83"/>
      <c r="F469" s="81"/>
      <c r="G469" s="81"/>
      <c r="H469" s="39"/>
    </row>
    <row r="470" spans="1:8" s="29" customFormat="1" x14ac:dyDescent="0.25">
      <c r="A470" s="75" t="s">
        <v>17</v>
      </c>
      <c r="B470" s="84" t="s">
        <v>313</v>
      </c>
      <c r="C470" s="83">
        <f>34.42*6.5</f>
        <v>223.73000000000002</v>
      </c>
      <c r="D470" s="99" t="s">
        <v>27</v>
      </c>
      <c r="E470" s="53"/>
      <c r="F470" s="81">
        <f>C470*E470</f>
        <v>0</v>
      </c>
      <c r="G470" s="81"/>
      <c r="H470" s="39"/>
    </row>
    <row r="471" spans="1:8" s="29" customFormat="1" x14ac:dyDescent="0.25">
      <c r="A471" s="75" t="s">
        <v>20</v>
      </c>
      <c r="B471" s="84" t="s">
        <v>314</v>
      </c>
      <c r="C471" s="83">
        <v>105.84</v>
      </c>
      <c r="D471" s="99" t="s">
        <v>22</v>
      </c>
      <c r="E471" s="53"/>
      <c r="F471" s="81">
        <f>C471*E471</f>
        <v>0</v>
      </c>
      <c r="G471" s="81"/>
      <c r="H471" s="39"/>
    </row>
    <row r="472" spans="1:8" s="29" customFormat="1" x14ac:dyDescent="0.25">
      <c r="A472" s="62" t="s">
        <v>23</v>
      </c>
      <c r="B472" s="29" t="s">
        <v>315</v>
      </c>
      <c r="C472" s="83">
        <v>1</v>
      </c>
      <c r="D472" s="99" t="s">
        <v>19</v>
      </c>
      <c r="E472" s="81"/>
      <c r="F472" s="81">
        <f>C472*E472</f>
        <v>0</v>
      </c>
      <c r="G472" s="81"/>
      <c r="H472" s="39"/>
    </row>
    <row r="473" spans="1:8" s="29" customFormat="1" ht="30" x14ac:dyDescent="0.25">
      <c r="A473" s="62" t="s">
        <v>25</v>
      </c>
      <c r="B473" s="23" t="s">
        <v>316</v>
      </c>
      <c r="C473" s="83">
        <v>2</v>
      </c>
      <c r="D473" s="99" t="s">
        <v>19</v>
      </c>
      <c r="E473" s="81"/>
      <c r="F473" s="81">
        <f>C473*E473</f>
        <v>0</v>
      </c>
      <c r="G473" s="103">
        <f>SUM(F470:F473)</f>
        <v>0</v>
      </c>
      <c r="H473" s="39"/>
    </row>
    <row r="474" spans="1:8" s="29" customFormat="1" x14ac:dyDescent="0.25">
      <c r="A474" s="62"/>
      <c r="C474" s="83"/>
      <c r="F474" s="81"/>
      <c r="G474" s="81"/>
      <c r="H474" s="39"/>
    </row>
    <row r="475" spans="1:8" s="29" customFormat="1" x14ac:dyDescent="0.25">
      <c r="A475" s="62"/>
      <c r="B475" s="372" t="s">
        <v>317</v>
      </c>
      <c r="C475" s="372"/>
      <c r="D475" s="372"/>
      <c r="E475" s="372"/>
      <c r="F475" s="24" t="s">
        <v>36</v>
      </c>
      <c r="G475" s="63">
        <f>SUM(G417:G473)</f>
        <v>0</v>
      </c>
      <c r="H475" s="39"/>
    </row>
    <row r="476" spans="1:8" s="29" customFormat="1" x14ac:dyDescent="0.25">
      <c r="A476" s="62"/>
      <c r="F476" s="81"/>
      <c r="G476" s="81"/>
      <c r="H476" s="39"/>
    </row>
    <row r="477" spans="1:8" s="29" customFormat="1" x14ac:dyDescent="0.25">
      <c r="A477" s="32"/>
      <c r="B477" s="85" t="s">
        <v>318</v>
      </c>
      <c r="C477" s="86"/>
      <c r="D477" s="25"/>
      <c r="E477" s="64"/>
      <c r="F477" s="27"/>
      <c r="G477" s="24"/>
      <c r="H477" s="39"/>
    </row>
    <row r="478" spans="1:8" s="29" customFormat="1" x14ac:dyDescent="0.25">
      <c r="A478" s="32"/>
      <c r="B478" s="85"/>
      <c r="C478" s="86"/>
      <c r="D478" s="25"/>
      <c r="E478" s="64"/>
      <c r="F478" s="27"/>
      <c r="G478" s="24"/>
      <c r="H478" s="39"/>
    </row>
    <row r="479" spans="1:8" s="29" customFormat="1" x14ac:dyDescent="0.25">
      <c r="A479" s="30" t="s">
        <v>279</v>
      </c>
      <c r="B479" s="144" t="s">
        <v>185</v>
      </c>
      <c r="C479" s="145"/>
      <c r="D479" s="146"/>
      <c r="F479" s="81"/>
      <c r="G479" s="81"/>
      <c r="H479" s="39"/>
    </row>
    <row r="480" spans="1:8" s="29" customFormat="1" x14ac:dyDescent="0.25">
      <c r="A480" s="22" t="s">
        <v>17</v>
      </c>
      <c r="B480" s="147" t="s">
        <v>280</v>
      </c>
      <c r="C480" s="83">
        <v>69.510000000000005</v>
      </c>
      <c r="D480" s="68" t="s">
        <v>27</v>
      </c>
      <c r="E480" s="143"/>
      <c r="F480" s="81">
        <f>C480*E480</f>
        <v>0</v>
      </c>
      <c r="G480" s="103">
        <f>SUM(F480)</f>
        <v>0</v>
      </c>
      <c r="H480" s="39"/>
    </row>
    <row r="481" spans="1:17" s="90" customFormat="1" ht="15.95" customHeight="1" x14ac:dyDescent="0.25">
      <c r="A481" s="41" t="s">
        <v>51</v>
      </c>
      <c r="B481" s="89" t="s">
        <v>68</v>
      </c>
      <c r="C481" s="51"/>
      <c r="E481" s="44"/>
      <c r="F481" s="45"/>
      <c r="G481" s="56"/>
      <c r="H481" s="47"/>
      <c r="J481" s="91"/>
      <c r="K481" s="91"/>
      <c r="L481" s="91"/>
      <c r="M481" s="91"/>
      <c r="N481" s="91"/>
      <c r="O481" s="91"/>
      <c r="P481" s="91"/>
      <c r="Q481" s="91"/>
    </row>
    <row r="482" spans="1:17" s="90" customFormat="1" ht="15.95" customHeight="1" x14ac:dyDescent="0.25">
      <c r="A482" s="50" t="s">
        <v>17</v>
      </c>
      <c r="B482" s="57" t="s">
        <v>69</v>
      </c>
      <c r="C482" s="83">
        <v>28.425600000000003</v>
      </c>
      <c r="D482" s="48" t="s">
        <v>30</v>
      </c>
      <c r="E482" s="53"/>
      <c r="F482" s="54">
        <f>C482*E482</f>
        <v>0</v>
      </c>
      <c r="G482" s="56"/>
      <c r="H482" s="47"/>
      <c r="J482" s="91"/>
      <c r="K482" s="91"/>
      <c r="L482" s="91"/>
      <c r="M482" s="91"/>
      <c r="N482" s="91"/>
      <c r="O482" s="91"/>
      <c r="P482" s="91"/>
      <c r="Q482" s="91"/>
    </row>
    <row r="483" spans="1:17" s="48" customFormat="1" ht="15.95" customHeight="1" x14ac:dyDescent="0.25">
      <c r="A483" s="50" t="s">
        <v>20</v>
      </c>
      <c r="B483" s="57" t="s">
        <v>70</v>
      </c>
      <c r="C483" s="83">
        <v>36.953280000000007</v>
      </c>
      <c r="D483" s="48" t="s">
        <v>30</v>
      </c>
      <c r="E483" s="53"/>
      <c r="F483" s="54">
        <f>C483*E483</f>
        <v>0</v>
      </c>
      <c r="G483" s="56"/>
      <c r="H483" s="47"/>
      <c r="J483" s="49"/>
      <c r="K483" s="49"/>
      <c r="L483" s="49"/>
      <c r="M483" s="49"/>
      <c r="N483" s="49"/>
      <c r="O483" s="49"/>
      <c r="P483" s="49"/>
      <c r="Q483" s="49"/>
    </row>
    <row r="484" spans="1:17" s="48" customFormat="1" ht="15.95" customHeight="1" x14ac:dyDescent="0.25">
      <c r="A484" s="50" t="s">
        <v>23</v>
      </c>
      <c r="B484" s="57" t="s">
        <v>71</v>
      </c>
      <c r="C484" s="83">
        <v>12.633599999999999</v>
      </c>
      <c r="D484" s="48" t="s">
        <v>27</v>
      </c>
      <c r="E484" s="53"/>
      <c r="F484" s="54">
        <f>C484*E484</f>
        <v>0</v>
      </c>
      <c r="G484" s="56"/>
      <c r="H484" s="47"/>
      <c r="J484" s="49"/>
      <c r="K484" s="49"/>
      <c r="L484" s="49"/>
      <c r="M484" s="49"/>
      <c r="N484" s="49"/>
      <c r="O484" s="49"/>
      <c r="P484" s="49"/>
      <c r="Q484" s="49"/>
    </row>
    <row r="485" spans="1:17" s="48" customFormat="1" ht="15.95" customHeight="1" x14ac:dyDescent="0.25">
      <c r="A485" s="50" t="s">
        <v>25</v>
      </c>
      <c r="B485" s="57" t="s">
        <v>319</v>
      </c>
      <c r="C485" s="83">
        <v>10.5</v>
      </c>
      <c r="D485" s="48" t="s">
        <v>30</v>
      </c>
      <c r="E485" s="53"/>
      <c r="F485" s="54">
        <f>C485*E485</f>
        <v>0</v>
      </c>
      <c r="G485" s="56">
        <f>SUM(F482:F485)</f>
        <v>0</v>
      </c>
      <c r="H485" s="47"/>
      <c r="J485" s="49"/>
      <c r="K485" s="49"/>
      <c r="L485" s="49"/>
      <c r="M485" s="49"/>
      <c r="N485" s="49"/>
      <c r="O485" s="49"/>
      <c r="P485" s="49"/>
      <c r="Q485" s="49"/>
    </row>
    <row r="486" spans="1:17" s="48" customFormat="1" ht="15.95" customHeight="1" x14ac:dyDescent="0.25">
      <c r="A486" s="50"/>
      <c r="B486" s="57"/>
      <c r="C486" s="83"/>
      <c r="E486" s="53"/>
      <c r="F486" s="54"/>
      <c r="G486" s="56"/>
      <c r="H486" s="47"/>
      <c r="J486" s="49"/>
      <c r="K486" s="49"/>
      <c r="L486" s="49"/>
      <c r="M486" s="49"/>
      <c r="N486" s="49"/>
      <c r="O486" s="49"/>
      <c r="P486" s="49"/>
      <c r="Q486" s="49"/>
    </row>
    <row r="487" spans="1:17" x14ac:dyDescent="0.25">
      <c r="A487" s="88" t="s">
        <v>53</v>
      </c>
      <c r="B487" s="93" t="s">
        <v>73</v>
      </c>
      <c r="C487" s="83"/>
      <c r="D487" s="94"/>
      <c r="E487" s="55"/>
      <c r="F487" s="95"/>
      <c r="G487" s="96"/>
      <c r="H487" s="4"/>
    </row>
    <row r="488" spans="1:17" s="29" customFormat="1" x14ac:dyDescent="0.25">
      <c r="A488" s="50" t="s">
        <v>17</v>
      </c>
      <c r="B488" s="84" t="s">
        <v>74</v>
      </c>
      <c r="C488" s="83">
        <v>9.48</v>
      </c>
      <c r="D488" s="68" t="s">
        <v>30</v>
      </c>
      <c r="E488" s="97"/>
      <c r="F488" s="155">
        <f t="shared" ref="F488:F493" si="21">C488*E488</f>
        <v>0</v>
      </c>
      <c r="G488" s="24"/>
      <c r="H488" s="28"/>
    </row>
    <row r="489" spans="1:17" s="29" customFormat="1" x14ac:dyDescent="0.25">
      <c r="A489" s="50" t="s">
        <v>20</v>
      </c>
      <c r="B489" s="156" t="s">
        <v>320</v>
      </c>
      <c r="C489" s="83">
        <v>1.28</v>
      </c>
      <c r="D489" s="68" t="s">
        <v>30</v>
      </c>
      <c r="E489" s="97"/>
      <c r="F489" s="155">
        <f t="shared" si="21"/>
        <v>0</v>
      </c>
      <c r="G489" s="24"/>
      <c r="H489" s="28"/>
    </row>
    <row r="490" spans="1:17" s="29" customFormat="1" x14ac:dyDescent="0.25">
      <c r="A490" s="50" t="s">
        <v>23</v>
      </c>
      <c r="B490" s="84" t="s">
        <v>321</v>
      </c>
      <c r="C490" s="83">
        <v>2.11</v>
      </c>
      <c r="D490" s="68" t="s">
        <v>30</v>
      </c>
      <c r="E490" s="97"/>
      <c r="F490" s="155">
        <f t="shared" si="21"/>
        <v>0</v>
      </c>
      <c r="G490" s="24"/>
      <c r="H490" s="28"/>
    </row>
    <row r="491" spans="1:17" s="29" customFormat="1" x14ac:dyDescent="0.25">
      <c r="A491" s="50" t="s">
        <v>25</v>
      </c>
      <c r="B491" s="84" t="s">
        <v>322</v>
      </c>
      <c r="C491" s="83">
        <v>0.6</v>
      </c>
      <c r="D491" s="68" t="s">
        <v>30</v>
      </c>
      <c r="E491" s="97"/>
      <c r="F491" s="155">
        <f t="shared" si="21"/>
        <v>0</v>
      </c>
      <c r="G491" s="24"/>
      <c r="H491" s="28"/>
    </row>
    <row r="492" spans="1:17" s="29" customFormat="1" x14ac:dyDescent="0.25">
      <c r="A492" s="50" t="s">
        <v>28</v>
      </c>
      <c r="B492" s="84" t="s">
        <v>323</v>
      </c>
      <c r="C492" s="83">
        <v>3.8</v>
      </c>
      <c r="D492" s="68" t="s">
        <v>30</v>
      </c>
      <c r="E492" s="97"/>
      <c r="F492" s="155">
        <f t="shared" si="21"/>
        <v>0</v>
      </c>
      <c r="G492" s="24"/>
      <c r="H492" s="28"/>
    </row>
    <row r="493" spans="1:17" s="29" customFormat="1" x14ac:dyDescent="0.25">
      <c r="A493" s="50" t="s">
        <v>31</v>
      </c>
      <c r="B493" s="84" t="s">
        <v>324</v>
      </c>
      <c r="C493" s="83">
        <v>3.04</v>
      </c>
      <c r="D493" s="68" t="s">
        <v>30</v>
      </c>
      <c r="E493" s="97"/>
      <c r="F493" s="155">
        <f t="shared" si="21"/>
        <v>0</v>
      </c>
      <c r="G493" s="56">
        <f>SUM(F488:F493)</f>
        <v>0</v>
      </c>
      <c r="H493" s="28"/>
    </row>
    <row r="494" spans="1:17" s="29" customFormat="1" x14ac:dyDescent="0.25">
      <c r="A494" s="108"/>
      <c r="B494" s="81"/>
      <c r="C494" s="83"/>
      <c r="D494" s="68"/>
      <c r="E494" s="97"/>
      <c r="F494" s="155"/>
      <c r="G494" s="81"/>
      <c r="H494" s="28"/>
    </row>
    <row r="495" spans="1:17" x14ac:dyDescent="0.25">
      <c r="A495" s="30" t="s">
        <v>55</v>
      </c>
      <c r="B495" s="98" t="s">
        <v>208</v>
      </c>
      <c r="C495" s="83"/>
      <c r="D495" s="99"/>
      <c r="E495" s="55"/>
      <c r="F495" s="95"/>
      <c r="G495" s="96"/>
      <c r="H495" s="4"/>
    </row>
    <row r="496" spans="1:17" s="29" customFormat="1" ht="30" x14ac:dyDescent="0.25">
      <c r="A496" s="22" t="s">
        <v>17</v>
      </c>
      <c r="B496" s="84" t="s">
        <v>325</v>
      </c>
      <c r="C496" s="83">
        <v>20.079999999999998</v>
      </c>
      <c r="D496" s="68" t="s">
        <v>27</v>
      </c>
      <c r="E496" s="53"/>
      <c r="F496" s="54">
        <f>C496*E496</f>
        <v>0</v>
      </c>
      <c r="G496" s="69"/>
      <c r="H496" s="28"/>
    </row>
    <row r="497" spans="1:8" s="29" customFormat="1" ht="30" x14ac:dyDescent="0.25">
      <c r="A497" s="22" t="s">
        <v>20</v>
      </c>
      <c r="B497" s="84" t="s">
        <v>326</v>
      </c>
      <c r="C497" s="83">
        <v>70.040000000000006</v>
      </c>
      <c r="D497" s="68" t="s">
        <v>27</v>
      </c>
      <c r="E497" s="53"/>
      <c r="F497" s="54">
        <f>C497*E497</f>
        <v>0</v>
      </c>
      <c r="G497" s="69"/>
      <c r="H497" s="28"/>
    </row>
    <row r="498" spans="1:8" s="29" customFormat="1" ht="30" customHeight="1" x14ac:dyDescent="0.25">
      <c r="A498" s="22" t="s">
        <v>23</v>
      </c>
      <c r="B498" s="84" t="s">
        <v>327</v>
      </c>
      <c r="C498" s="83">
        <v>5.56</v>
      </c>
      <c r="D498" s="68" t="s">
        <v>27</v>
      </c>
      <c r="E498" s="53"/>
      <c r="F498" s="54">
        <f>C498*E498</f>
        <v>0</v>
      </c>
      <c r="G498" s="56">
        <f>SUM(F496:F498)</f>
        <v>0</v>
      </c>
      <c r="H498" s="28"/>
    </row>
    <row r="499" spans="1:8" x14ac:dyDescent="0.25">
      <c r="A499" s="100"/>
      <c r="B499" s="101"/>
      <c r="C499" s="83"/>
      <c r="D499" s="94"/>
      <c r="E499" s="55"/>
      <c r="F499" s="95"/>
      <c r="G499" s="56"/>
      <c r="H499" s="95"/>
    </row>
    <row r="500" spans="1:8" s="29" customFormat="1" x14ac:dyDescent="0.25">
      <c r="A500" s="30" t="s">
        <v>86</v>
      </c>
      <c r="B500" s="66" t="s">
        <v>87</v>
      </c>
      <c r="C500" s="83"/>
      <c r="D500" s="68"/>
      <c r="E500" s="53"/>
      <c r="F500" s="83"/>
      <c r="G500" s="56"/>
      <c r="H500" s="28"/>
    </row>
    <row r="501" spans="1:8" s="29" customFormat="1" x14ac:dyDescent="0.25">
      <c r="A501" s="22" t="s">
        <v>17</v>
      </c>
      <c r="B501" s="84" t="s">
        <v>88</v>
      </c>
      <c r="C501" s="83">
        <v>137.44999999999999</v>
      </c>
      <c r="D501" s="68" t="s">
        <v>27</v>
      </c>
      <c r="E501" s="53"/>
      <c r="F501" s="54">
        <f>C501*E501</f>
        <v>0</v>
      </c>
      <c r="G501" s="56"/>
      <c r="H501" s="28"/>
    </row>
    <row r="502" spans="1:8" s="29" customFormat="1" x14ac:dyDescent="0.25">
      <c r="A502" s="22" t="s">
        <v>20</v>
      </c>
      <c r="B502" s="84" t="s">
        <v>328</v>
      </c>
      <c r="C502" s="83">
        <v>55.13</v>
      </c>
      <c r="D502" s="68" t="s">
        <v>27</v>
      </c>
      <c r="E502" s="53"/>
      <c r="F502" s="54">
        <f>C502*E502</f>
        <v>0</v>
      </c>
      <c r="G502" s="56"/>
      <c r="H502" s="28"/>
    </row>
    <row r="503" spans="1:8" s="29" customFormat="1" ht="30" x14ac:dyDescent="0.25">
      <c r="A503" s="22" t="s">
        <v>23</v>
      </c>
      <c r="B503" s="102" t="s">
        <v>90</v>
      </c>
      <c r="C503" s="83">
        <v>109.7</v>
      </c>
      <c r="D503" s="68" t="s">
        <v>27</v>
      </c>
      <c r="E503" s="53"/>
      <c r="F503" s="54">
        <f>C503*E503</f>
        <v>0</v>
      </c>
      <c r="G503" s="56"/>
      <c r="H503" s="28"/>
    </row>
    <row r="504" spans="1:8" s="29" customFormat="1" ht="30" x14ac:dyDescent="0.25">
      <c r="A504" s="22" t="s">
        <v>25</v>
      </c>
      <c r="B504" s="102" t="s">
        <v>91</v>
      </c>
      <c r="C504" s="83">
        <v>109.7</v>
      </c>
      <c r="D504" s="68" t="s">
        <v>27</v>
      </c>
      <c r="E504" s="53"/>
      <c r="F504" s="54">
        <f>C504*E504</f>
        <v>0</v>
      </c>
      <c r="G504" s="56"/>
      <c r="H504" s="28"/>
    </row>
    <row r="505" spans="1:8" s="29" customFormat="1" x14ac:dyDescent="0.25">
      <c r="A505" s="22" t="s">
        <v>28</v>
      </c>
      <c r="B505" s="84" t="s">
        <v>92</v>
      </c>
      <c r="C505" s="83">
        <v>129.4</v>
      </c>
      <c r="D505" s="68" t="s">
        <v>22</v>
      </c>
      <c r="E505" s="53"/>
      <c r="F505" s="54">
        <f>C505*E505</f>
        <v>0</v>
      </c>
      <c r="G505" s="56">
        <f>SUM(F501:F505)</f>
        <v>0</v>
      </c>
      <c r="H505" s="28"/>
    </row>
    <row r="506" spans="1:8" s="29" customFormat="1" x14ac:dyDescent="0.25">
      <c r="A506" s="22"/>
      <c r="B506" s="104"/>
      <c r="C506" s="83"/>
      <c r="D506" s="105"/>
      <c r="E506" s="106"/>
      <c r="F506" s="69"/>
      <c r="G506" s="56"/>
      <c r="H506" s="28"/>
    </row>
    <row r="507" spans="1:8" s="29" customFormat="1" x14ac:dyDescent="0.25">
      <c r="A507" s="30" t="s">
        <v>93</v>
      </c>
      <c r="B507" s="66" t="s">
        <v>255</v>
      </c>
      <c r="C507" s="83"/>
      <c r="D507" s="105"/>
      <c r="E507" s="106"/>
      <c r="F507" s="69"/>
      <c r="G507" s="56"/>
      <c r="H507" s="28"/>
    </row>
    <row r="508" spans="1:8" s="29" customFormat="1" ht="30" x14ac:dyDescent="0.25">
      <c r="A508" s="22" t="s">
        <v>17</v>
      </c>
      <c r="B508" s="84" t="s">
        <v>329</v>
      </c>
      <c r="C508" s="83">
        <v>52.5</v>
      </c>
      <c r="D508" s="68" t="s">
        <v>30</v>
      </c>
      <c r="E508" s="53"/>
      <c r="F508" s="155">
        <f>C508*E508</f>
        <v>0</v>
      </c>
      <c r="G508" s="56">
        <f>SUM(F508)</f>
        <v>0</v>
      </c>
      <c r="H508" s="28"/>
    </row>
    <row r="509" spans="1:8" s="29" customFormat="1" x14ac:dyDescent="0.25">
      <c r="A509" s="22"/>
      <c r="B509" s="104"/>
      <c r="C509" s="83"/>
      <c r="D509" s="105"/>
      <c r="E509" s="106"/>
      <c r="F509" s="69"/>
      <c r="G509" s="56"/>
      <c r="H509" s="28"/>
    </row>
    <row r="510" spans="1:8" s="29" customFormat="1" x14ac:dyDescent="0.25">
      <c r="A510" s="30" t="s">
        <v>98</v>
      </c>
      <c r="B510" s="66" t="s">
        <v>103</v>
      </c>
      <c r="C510" s="83"/>
      <c r="D510" s="68"/>
      <c r="E510" s="53"/>
      <c r="F510" s="83"/>
      <c r="G510" s="56"/>
      <c r="H510" s="28"/>
    </row>
    <row r="511" spans="1:8" s="29" customFormat="1" x14ac:dyDescent="0.25">
      <c r="A511" s="22" t="s">
        <v>17</v>
      </c>
      <c r="B511" s="102" t="s">
        <v>104</v>
      </c>
      <c r="C511" s="83">
        <v>55.9</v>
      </c>
      <c r="D511" s="68" t="s">
        <v>27</v>
      </c>
      <c r="E511" s="53"/>
      <c r="F511" s="54">
        <f>C511*E511</f>
        <v>0</v>
      </c>
      <c r="G511" s="56"/>
      <c r="H511" s="28"/>
    </row>
    <row r="512" spans="1:8" s="29" customFormat="1" ht="45" x14ac:dyDescent="0.25">
      <c r="A512" s="22" t="s">
        <v>20</v>
      </c>
      <c r="B512" s="84" t="s">
        <v>105</v>
      </c>
      <c r="C512" s="83">
        <v>66.41</v>
      </c>
      <c r="D512" s="68" t="s">
        <v>27</v>
      </c>
      <c r="E512" s="53"/>
      <c r="F512" s="54">
        <f>C512*E512</f>
        <v>0</v>
      </c>
      <c r="G512" s="56"/>
      <c r="H512" s="28"/>
    </row>
    <row r="513" spans="1:8" s="29" customFormat="1" x14ac:dyDescent="0.25">
      <c r="A513" s="22" t="s">
        <v>23</v>
      </c>
      <c r="B513" s="84" t="s">
        <v>106</v>
      </c>
      <c r="C513" s="83">
        <v>35.020000000000003</v>
      </c>
      <c r="D513" s="68" t="s">
        <v>22</v>
      </c>
      <c r="E513" s="53"/>
      <c r="F513" s="54">
        <f>C513*E513</f>
        <v>0</v>
      </c>
      <c r="G513" s="56"/>
      <c r="H513" s="28"/>
    </row>
    <row r="514" spans="1:8" s="29" customFormat="1" x14ac:dyDescent="0.25">
      <c r="A514" s="22" t="s">
        <v>25</v>
      </c>
      <c r="B514" s="84" t="s">
        <v>107</v>
      </c>
      <c r="C514" s="83">
        <v>35.82</v>
      </c>
      <c r="D514" s="68" t="s">
        <v>22</v>
      </c>
      <c r="E514" s="53"/>
      <c r="F514" s="54">
        <f>C514*E514</f>
        <v>0</v>
      </c>
      <c r="G514" s="56">
        <f>SUM(F511:F514)</f>
        <v>0</v>
      </c>
      <c r="H514" s="28"/>
    </row>
    <row r="515" spans="1:8" s="29" customFormat="1" x14ac:dyDescent="0.25">
      <c r="A515" s="22"/>
      <c r="B515" s="104"/>
      <c r="C515" s="83"/>
      <c r="D515" s="105"/>
      <c r="E515" s="106"/>
      <c r="F515" s="69"/>
      <c r="G515" s="56"/>
      <c r="H515" s="28"/>
    </row>
    <row r="516" spans="1:8" s="29" customFormat="1" x14ac:dyDescent="0.25">
      <c r="A516" s="30" t="s">
        <v>102</v>
      </c>
      <c r="B516" s="66" t="s">
        <v>115</v>
      </c>
      <c r="C516" s="83"/>
      <c r="D516" s="117"/>
      <c r="E516" s="118"/>
      <c r="F516" s="83"/>
      <c r="G516" s="56"/>
      <c r="H516" s="28"/>
    </row>
    <row r="517" spans="1:8" s="29" customFormat="1" ht="30" x14ac:dyDescent="0.25">
      <c r="A517" s="22" t="s">
        <v>17</v>
      </c>
      <c r="B517" s="84" t="s">
        <v>330</v>
      </c>
      <c r="C517" s="83">
        <v>5</v>
      </c>
      <c r="D517" s="119" t="s">
        <v>19</v>
      </c>
      <c r="E517" s="53"/>
      <c r="F517" s="83">
        <f>C517*E517</f>
        <v>0</v>
      </c>
      <c r="G517" s="56">
        <f>SUM(F517)</f>
        <v>0</v>
      </c>
      <c r="H517" s="28"/>
    </row>
    <row r="518" spans="1:8" s="29" customFormat="1" x14ac:dyDescent="0.25">
      <c r="A518" s="22"/>
      <c r="B518" s="84"/>
      <c r="C518" s="83"/>
      <c r="D518" s="119"/>
      <c r="E518" s="97"/>
      <c r="F518" s="83"/>
      <c r="G518" s="81"/>
      <c r="H518" s="28"/>
    </row>
    <row r="519" spans="1:8" s="29" customFormat="1" x14ac:dyDescent="0.25">
      <c r="A519" s="22"/>
      <c r="B519" s="84"/>
      <c r="C519" s="83"/>
      <c r="D519" s="119"/>
      <c r="E519" s="97"/>
      <c r="F519" s="83"/>
      <c r="G519" s="81"/>
      <c r="H519" s="28"/>
    </row>
    <row r="520" spans="1:8" s="29" customFormat="1" x14ac:dyDescent="0.25">
      <c r="A520" s="30" t="s">
        <v>108</v>
      </c>
      <c r="B520" s="66" t="s">
        <v>168</v>
      </c>
      <c r="C520" s="83"/>
      <c r="D520" s="68"/>
      <c r="E520" s="53"/>
      <c r="F520" s="83"/>
      <c r="G520" s="69"/>
      <c r="H520" s="28"/>
    </row>
    <row r="521" spans="1:8" s="29" customFormat="1" x14ac:dyDescent="0.25">
      <c r="A521" s="22" t="s">
        <v>17</v>
      </c>
      <c r="B521" s="84" t="s">
        <v>311</v>
      </c>
      <c r="C521" s="83">
        <v>302.27999999999997</v>
      </c>
      <c r="D521" s="68" t="s">
        <v>27</v>
      </c>
      <c r="E521" s="53"/>
      <c r="F521" s="83">
        <f>C521*E521</f>
        <v>0</v>
      </c>
      <c r="G521" s="69"/>
      <c r="H521" s="28"/>
    </row>
    <row r="522" spans="1:8" s="29" customFormat="1" x14ac:dyDescent="0.25">
      <c r="A522" s="22" t="s">
        <v>20</v>
      </c>
      <c r="B522" s="84" t="s">
        <v>331</v>
      </c>
      <c r="C522" s="83">
        <v>213.7</v>
      </c>
      <c r="D522" s="68" t="s">
        <v>27</v>
      </c>
      <c r="E522" s="53"/>
      <c r="F522" s="83">
        <f>C522*E522</f>
        <v>0</v>
      </c>
      <c r="G522" s="81"/>
      <c r="H522" s="28"/>
    </row>
    <row r="523" spans="1:8" ht="12.75" customHeight="1" x14ac:dyDescent="0.25">
      <c r="A523" s="130" t="s">
        <v>23</v>
      </c>
      <c r="B523" s="84" t="s">
        <v>332</v>
      </c>
      <c r="C523" s="83">
        <v>88.58</v>
      </c>
      <c r="D523" s="121" t="s">
        <v>27</v>
      </c>
      <c r="E523" s="53"/>
      <c r="F523" s="83">
        <f>C523*E523</f>
        <v>0</v>
      </c>
      <c r="G523" s="129">
        <f>SUM(F521:F523)</f>
        <v>0</v>
      </c>
      <c r="H523" s="4"/>
    </row>
    <row r="524" spans="1:8" ht="12.75" customHeight="1" x14ac:dyDescent="0.25">
      <c r="A524" s="130"/>
      <c r="C524" s="83"/>
      <c r="E524" s="55"/>
      <c r="H524" s="4"/>
    </row>
    <row r="525" spans="1:8" s="29" customFormat="1" x14ac:dyDescent="0.25">
      <c r="A525" s="30" t="s">
        <v>114</v>
      </c>
      <c r="B525" s="66" t="s">
        <v>173</v>
      </c>
      <c r="C525" s="83"/>
      <c r="D525" s="68"/>
      <c r="E525" s="53"/>
      <c r="F525" s="83"/>
      <c r="G525" s="69"/>
      <c r="H525" s="28"/>
    </row>
    <row r="526" spans="1:8" s="29" customFormat="1" x14ac:dyDescent="0.25">
      <c r="A526" s="22" t="s">
        <v>17</v>
      </c>
      <c r="B526" s="84" t="s">
        <v>333</v>
      </c>
      <c r="C526" s="83">
        <v>149.58000000000001</v>
      </c>
      <c r="D526" s="68" t="s">
        <v>27</v>
      </c>
      <c r="E526" s="53"/>
      <c r="F526" s="83">
        <f>C526*E526</f>
        <v>0</v>
      </c>
      <c r="G526" s="69">
        <f>SUM(F526)</f>
        <v>0</v>
      </c>
      <c r="H526" s="28"/>
    </row>
    <row r="527" spans="1:8" s="29" customFormat="1" x14ac:dyDescent="0.25">
      <c r="A527" s="22"/>
      <c r="B527" s="84"/>
      <c r="C527" s="27"/>
      <c r="D527" s="68"/>
      <c r="E527" s="53"/>
      <c r="F527" s="83"/>
      <c r="G527" s="69"/>
      <c r="H527" s="28"/>
    </row>
    <row r="528" spans="1:8" s="29" customFormat="1" x14ac:dyDescent="0.25">
      <c r="A528" s="62"/>
      <c r="B528" s="372" t="s">
        <v>334</v>
      </c>
      <c r="C528" s="372"/>
      <c r="D528" s="372"/>
      <c r="E528" s="372"/>
      <c r="F528" s="24" t="s">
        <v>36</v>
      </c>
      <c r="G528" s="63">
        <f>SUM(G480:G526)</f>
        <v>0</v>
      </c>
      <c r="H528" s="39"/>
    </row>
    <row r="529" spans="1:17" ht="12.75" customHeight="1" x14ac:dyDescent="0.25">
      <c r="A529" s="130"/>
      <c r="C529" s="55"/>
      <c r="E529" s="55"/>
      <c r="H529" s="4"/>
    </row>
    <row r="530" spans="1:17" s="29" customFormat="1" x14ac:dyDescent="0.25">
      <c r="A530" s="32"/>
      <c r="B530" s="85" t="s">
        <v>335</v>
      </c>
      <c r="C530" s="86"/>
      <c r="D530" s="25"/>
      <c r="E530" s="64"/>
      <c r="F530" s="27"/>
      <c r="G530" s="24"/>
      <c r="H530" s="39"/>
    </row>
    <row r="531" spans="1:17" ht="12.75" customHeight="1" x14ac:dyDescent="0.25">
      <c r="A531" s="130"/>
      <c r="C531" s="55"/>
      <c r="E531" s="55"/>
      <c r="H531" s="4"/>
    </row>
    <row r="532" spans="1:17" ht="15" customHeight="1" x14ac:dyDescent="0.25">
      <c r="A532" s="41" t="s">
        <v>15</v>
      </c>
      <c r="B532" s="89" t="s">
        <v>185</v>
      </c>
      <c r="C532" s="55"/>
      <c r="E532" s="55"/>
      <c r="H532" s="4"/>
    </row>
    <row r="533" spans="1:17" ht="15" customHeight="1" x14ac:dyDescent="0.25">
      <c r="A533" s="50" t="s">
        <v>17</v>
      </c>
      <c r="B533" s="114" t="s">
        <v>67</v>
      </c>
      <c r="C533" s="83">
        <v>281.87</v>
      </c>
      <c r="D533" s="48" t="s">
        <v>27</v>
      </c>
      <c r="E533" s="61"/>
      <c r="F533" s="61">
        <f>C533*E533</f>
        <v>0</v>
      </c>
      <c r="G533" s="103">
        <f>SUM(F533)</f>
        <v>0</v>
      </c>
      <c r="H533" s="4"/>
    </row>
    <row r="534" spans="1:17" ht="15" customHeight="1" x14ac:dyDescent="0.25">
      <c r="A534" s="130"/>
      <c r="C534" s="83"/>
      <c r="E534" s="55"/>
      <c r="H534" s="4"/>
    </row>
    <row r="535" spans="1:17" s="90" customFormat="1" ht="15.95" customHeight="1" x14ac:dyDescent="0.25">
      <c r="A535" s="88" t="s">
        <v>51</v>
      </c>
      <c r="B535" s="89" t="s">
        <v>68</v>
      </c>
      <c r="C535" s="83"/>
      <c r="E535" s="44"/>
      <c r="F535" s="45"/>
      <c r="G535" s="56"/>
      <c r="H535" s="47"/>
      <c r="J535" s="91"/>
      <c r="K535" s="91"/>
      <c r="L535" s="91"/>
      <c r="M535" s="91"/>
      <c r="N535" s="91"/>
      <c r="O535" s="91"/>
      <c r="P535" s="91"/>
      <c r="Q535" s="91"/>
    </row>
    <row r="536" spans="1:17" s="90" customFormat="1" ht="15.95" customHeight="1" x14ac:dyDescent="0.25">
      <c r="A536" s="50" t="s">
        <v>17</v>
      </c>
      <c r="B536" s="57" t="s">
        <v>69</v>
      </c>
      <c r="C536" s="83">
        <v>120.27</v>
      </c>
      <c r="D536" s="48" t="s">
        <v>30</v>
      </c>
      <c r="E536" s="61"/>
      <c r="F536" s="61">
        <f>C536*E536</f>
        <v>0</v>
      </c>
      <c r="G536" s="56"/>
      <c r="H536" s="47"/>
      <c r="J536" s="91"/>
      <c r="K536" s="91"/>
      <c r="L536" s="91"/>
      <c r="M536" s="91"/>
      <c r="N536" s="91"/>
      <c r="O536" s="91"/>
      <c r="P536" s="91"/>
      <c r="Q536" s="91"/>
    </row>
    <row r="537" spans="1:17" s="48" customFormat="1" ht="15.95" customHeight="1" x14ac:dyDescent="0.25">
      <c r="A537" s="50" t="s">
        <v>20</v>
      </c>
      <c r="B537" s="57" t="s">
        <v>70</v>
      </c>
      <c r="C537" s="83">
        <v>47.01</v>
      </c>
      <c r="D537" s="48" t="s">
        <v>30</v>
      </c>
      <c r="E537" s="61"/>
      <c r="F537" s="61">
        <f>C537*E537</f>
        <v>0</v>
      </c>
      <c r="G537" s="56"/>
      <c r="H537" s="47"/>
      <c r="J537" s="49"/>
      <c r="K537" s="49"/>
      <c r="L537" s="49"/>
      <c r="M537" s="49"/>
      <c r="N537" s="49"/>
      <c r="O537" s="49"/>
      <c r="P537" s="49"/>
      <c r="Q537" s="49"/>
    </row>
    <row r="538" spans="1:17" s="48" customFormat="1" ht="15.95" customHeight="1" x14ac:dyDescent="0.25">
      <c r="A538" s="50" t="s">
        <v>23</v>
      </c>
      <c r="B538" s="57" t="s">
        <v>71</v>
      </c>
      <c r="C538" s="83">
        <v>36.450000000000003</v>
      </c>
      <c r="D538" s="48" t="s">
        <v>27</v>
      </c>
      <c r="E538" s="61"/>
      <c r="F538" s="61">
        <f>C538*E538</f>
        <v>0</v>
      </c>
      <c r="G538" s="56">
        <f>SUM(F536:F538)</f>
        <v>0</v>
      </c>
      <c r="H538" s="47"/>
      <c r="J538" s="49"/>
      <c r="K538" s="49"/>
      <c r="L538" s="49"/>
      <c r="M538" s="49"/>
      <c r="N538" s="49"/>
      <c r="O538" s="49"/>
      <c r="P538" s="49"/>
      <c r="Q538" s="49"/>
    </row>
    <row r="539" spans="1:17" ht="12.75" customHeight="1" x14ac:dyDescent="0.25">
      <c r="A539" s="130"/>
      <c r="C539" s="83"/>
      <c r="E539" s="55"/>
      <c r="H539" s="4"/>
    </row>
    <row r="540" spans="1:17" x14ac:dyDescent="0.25">
      <c r="A540" s="88" t="s">
        <v>53</v>
      </c>
      <c r="B540" s="93" t="s">
        <v>73</v>
      </c>
      <c r="C540" s="83"/>
      <c r="D540" s="94"/>
      <c r="E540" s="55"/>
      <c r="F540" s="95"/>
      <c r="G540" s="96"/>
      <c r="H540" s="4"/>
    </row>
    <row r="541" spans="1:17" s="90" customFormat="1" ht="15.75" customHeight="1" x14ac:dyDescent="0.25">
      <c r="A541" s="50" t="s">
        <v>17</v>
      </c>
      <c r="B541" s="57" t="s">
        <v>336</v>
      </c>
      <c r="C541" s="83">
        <v>32.799999999999997</v>
      </c>
      <c r="D541" s="48" t="s">
        <v>30</v>
      </c>
      <c r="E541" s="60"/>
      <c r="F541" s="61">
        <f>C541*E541</f>
        <v>0</v>
      </c>
      <c r="G541" s="56"/>
      <c r="H541" s="47"/>
      <c r="J541" s="91"/>
      <c r="K541" s="91"/>
      <c r="L541" s="91"/>
      <c r="M541" s="91"/>
      <c r="N541" s="91"/>
      <c r="O541" s="91"/>
      <c r="P541" s="91"/>
      <c r="Q541" s="91"/>
    </row>
    <row r="542" spans="1:17" s="90" customFormat="1" ht="15.75" customHeight="1" x14ac:dyDescent="0.25">
      <c r="A542" s="50" t="s">
        <v>20</v>
      </c>
      <c r="B542" s="57" t="s">
        <v>337</v>
      </c>
      <c r="C542" s="83">
        <v>8.0299999999999994</v>
      </c>
      <c r="D542" s="48" t="s">
        <v>30</v>
      </c>
      <c r="E542" s="60"/>
      <c r="F542" s="61">
        <f>C542*E542</f>
        <v>0</v>
      </c>
      <c r="G542" s="56"/>
      <c r="H542" s="47"/>
      <c r="J542" s="91"/>
      <c r="K542" s="91"/>
      <c r="L542" s="91"/>
      <c r="M542" s="91"/>
      <c r="N542" s="91"/>
      <c r="O542" s="91"/>
      <c r="P542" s="91"/>
      <c r="Q542" s="91"/>
    </row>
    <row r="543" spans="1:17" s="90" customFormat="1" ht="30" customHeight="1" x14ac:dyDescent="0.25">
      <c r="A543" s="50" t="s">
        <v>23</v>
      </c>
      <c r="B543" s="59" t="s">
        <v>338</v>
      </c>
      <c r="C543" s="83">
        <v>220.15</v>
      </c>
      <c r="D543" s="48" t="s">
        <v>27</v>
      </c>
      <c r="E543" s="60"/>
      <c r="F543" s="61">
        <f>C543*E543</f>
        <v>0</v>
      </c>
      <c r="G543" s="96">
        <f>SUM(F541:F543)</f>
        <v>0</v>
      </c>
      <c r="H543" s="47"/>
      <c r="J543" s="91"/>
      <c r="K543" s="91"/>
      <c r="L543" s="91"/>
      <c r="M543" s="91"/>
      <c r="N543" s="91"/>
      <c r="O543" s="91"/>
      <c r="P543" s="91"/>
      <c r="Q543" s="91"/>
    </row>
    <row r="544" spans="1:17" ht="12.75" customHeight="1" x14ac:dyDescent="0.25">
      <c r="A544" s="130"/>
      <c r="C544" s="83"/>
      <c r="E544" s="55"/>
      <c r="H544" s="4"/>
    </row>
    <row r="545" spans="1:8" x14ac:dyDescent="0.25">
      <c r="A545" s="30" t="s">
        <v>55</v>
      </c>
      <c r="B545" s="98" t="s">
        <v>208</v>
      </c>
      <c r="C545" s="83"/>
      <c r="D545" s="99"/>
      <c r="E545" s="55"/>
      <c r="F545" s="95"/>
      <c r="G545" s="96"/>
      <c r="H545" s="4"/>
    </row>
    <row r="546" spans="1:8" s="29" customFormat="1" ht="30" x14ac:dyDescent="0.25">
      <c r="A546" s="22" t="s">
        <v>17</v>
      </c>
      <c r="B546" s="84" t="s">
        <v>339</v>
      </c>
      <c r="C546" s="83">
        <v>72.89</v>
      </c>
      <c r="D546" s="68" t="s">
        <v>27</v>
      </c>
      <c r="E546" s="53"/>
      <c r="F546" s="54">
        <f>C546*E546</f>
        <v>0</v>
      </c>
      <c r="G546" s="69"/>
      <c r="H546" s="28"/>
    </row>
    <row r="547" spans="1:8" s="29" customFormat="1" ht="30" x14ac:dyDescent="0.25">
      <c r="A547" s="22" t="s">
        <v>20</v>
      </c>
      <c r="B547" s="84" t="s">
        <v>340</v>
      </c>
      <c r="C547" s="83">
        <v>146.80000000000001</v>
      </c>
      <c r="D547" s="68" t="s">
        <v>27</v>
      </c>
      <c r="E547" s="53"/>
      <c r="F547" s="54">
        <f>C547*E547</f>
        <v>0</v>
      </c>
      <c r="G547" s="69">
        <f>SUM(F546:F547)</f>
        <v>0</v>
      </c>
      <c r="H547" s="28"/>
    </row>
    <row r="548" spans="1:8" s="29" customFormat="1" x14ac:dyDescent="0.25">
      <c r="A548" s="22"/>
      <c r="B548" s="157"/>
      <c r="C548" s="83"/>
      <c r="D548" s="68"/>
      <c r="E548" s="53"/>
      <c r="F548" s="54"/>
      <c r="G548" s="81"/>
      <c r="H548" s="28"/>
    </row>
    <row r="549" spans="1:8" s="29" customFormat="1" x14ac:dyDescent="0.25">
      <c r="A549" s="30" t="s">
        <v>86</v>
      </c>
      <c r="B549" s="66" t="s">
        <v>87</v>
      </c>
      <c r="C549" s="83"/>
      <c r="D549" s="68"/>
      <c r="E549" s="53"/>
      <c r="F549" s="83"/>
      <c r="G549" s="69"/>
      <c r="H549" s="28"/>
    </row>
    <row r="550" spans="1:8" s="29" customFormat="1" x14ac:dyDescent="0.25">
      <c r="A550" s="22" t="s">
        <v>17</v>
      </c>
      <c r="B550" s="84" t="s">
        <v>328</v>
      </c>
      <c r="C550" s="83">
        <v>293</v>
      </c>
      <c r="D550" s="68" t="s">
        <v>27</v>
      </c>
      <c r="E550" s="53"/>
      <c r="F550" s="54">
        <f>C550*E550</f>
        <v>0</v>
      </c>
      <c r="G550" s="69"/>
      <c r="H550" s="28"/>
    </row>
    <row r="551" spans="1:8" s="29" customFormat="1" ht="30" x14ac:dyDescent="0.25">
      <c r="A551" s="22" t="s">
        <v>20</v>
      </c>
      <c r="B551" s="102" t="s">
        <v>90</v>
      </c>
      <c r="C551" s="83">
        <v>51.8</v>
      </c>
      <c r="D551" s="68" t="s">
        <v>27</v>
      </c>
      <c r="E551" s="53"/>
      <c r="F551" s="54">
        <f>C551*E551</f>
        <v>0</v>
      </c>
      <c r="G551" s="69"/>
      <c r="H551" s="28"/>
    </row>
    <row r="552" spans="1:8" s="29" customFormat="1" ht="30" x14ac:dyDescent="0.25">
      <c r="A552" s="22" t="s">
        <v>23</v>
      </c>
      <c r="B552" s="102" t="s">
        <v>91</v>
      </c>
      <c r="C552" s="83">
        <v>51.8</v>
      </c>
      <c r="D552" s="68" t="s">
        <v>27</v>
      </c>
      <c r="E552" s="53"/>
      <c r="F552" s="54">
        <f>C552*E552</f>
        <v>0</v>
      </c>
      <c r="G552" s="158"/>
      <c r="H552" s="28"/>
    </row>
    <row r="553" spans="1:8" s="29" customFormat="1" x14ac:dyDescent="0.25">
      <c r="A553" s="22" t="s">
        <v>25</v>
      </c>
      <c r="B553" s="102" t="s">
        <v>341</v>
      </c>
      <c r="C553" s="83">
        <v>158</v>
      </c>
      <c r="D553" s="68" t="s">
        <v>22</v>
      </c>
      <c r="E553" s="53"/>
      <c r="F553" s="54">
        <f>C553*E553</f>
        <v>0</v>
      </c>
      <c r="G553" s="158"/>
      <c r="H553" s="28"/>
    </row>
    <row r="554" spans="1:8" s="29" customFormat="1" x14ac:dyDescent="0.25">
      <c r="A554" s="22" t="s">
        <v>28</v>
      </c>
      <c r="B554" s="84" t="s">
        <v>92</v>
      </c>
      <c r="C554" s="83">
        <v>256.22000000000003</v>
      </c>
      <c r="D554" s="68" t="s">
        <v>22</v>
      </c>
      <c r="E554" s="53"/>
      <c r="F554" s="54">
        <f>C554*E554</f>
        <v>0</v>
      </c>
      <c r="G554" s="158">
        <f>SUM(F550:F554)</f>
        <v>0</v>
      </c>
      <c r="H554" s="28"/>
    </row>
    <row r="555" spans="1:8" ht="12.75" customHeight="1" x14ac:dyDescent="0.25">
      <c r="A555" s="130"/>
      <c r="C555" s="83"/>
      <c r="E555" s="55"/>
      <c r="G555" s="158"/>
      <c r="H555" s="4"/>
    </row>
    <row r="556" spans="1:8" s="29" customFormat="1" x14ac:dyDescent="0.25">
      <c r="A556" s="30" t="s">
        <v>93</v>
      </c>
      <c r="B556" s="66" t="s">
        <v>94</v>
      </c>
      <c r="C556" s="83"/>
      <c r="D556" s="68"/>
      <c r="E556" s="53"/>
      <c r="F556" s="83"/>
      <c r="G556" s="158"/>
      <c r="H556" s="28"/>
    </row>
    <row r="557" spans="1:8" s="29" customFormat="1" x14ac:dyDescent="0.25">
      <c r="A557" s="22" t="s">
        <v>17</v>
      </c>
      <c r="B557" s="102" t="s">
        <v>342</v>
      </c>
      <c r="C557" s="83">
        <v>220.15</v>
      </c>
      <c r="D557" s="68" t="s">
        <v>27</v>
      </c>
      <c r="E557" s="53"/>
      <c r="F557" s="54">
        <f>C557*E557</f>
        <v>0</v>
      </c>
      <c r="G557" s="158">
        <f>SUM(F557)</f>
        <v>0</v>
      </c>
      <c r="H557" s="28"/>
    </row>
    <row r="558" spans="1:8" s="29" customFormat="1" x14ac:dyDescent="0.25">
      <c r="A558" s="22"/>
      <c r="B558" s="102"/>
      <c r="C558" s="83"/>
      <c r="D558" s="68"/>
      <c r="E558" s="97"/>
      <c r="F558" s="54"/>
      <c r="G558" s="158"/>
      <c r="H558" s="28"/>
    </row>
    <row r="559" spans="1:8" s="29" customFormat="1" x14ac:dyDescent="0.25">
      <c r="A559" s="30" t="s">
        <v>98</v>
      </c>
      <c r="B559" s="66" t="s">
        <v>115</v>
      </c>
      <c r="C559" s="83"/>
      <c r="D559" s="117"/>
      <c r="E559" s="118"/>
      <c r="F559" s="83"/>
      <c r="G559" s="158"/>
      <c r="H559" s="28"/>
    </row>
    <row r="560" spans="1:8" s="29" customFormat="1" ht="30" x14ac:dyDescent="0.25">
      <c r="A560" s="22" t="s">
        <v>17</v>
      </c>
      <c r="B560" s="84" t="s">
        <v>343</v>
      </c>
      <c r="C560" s="83">
        <v>9</v>
      </c>
      <c r="D560" s="119" t="s">
        <v>27</v>
      </c>
      <c r="E560" s="53"/>
      <c r="F560" s="159">
        <f>C560*E560</f>
        <v>0</v>
      </c>
      <c r="G560" s="158"/>
      <c r="H560" s="28"/>
    </row>
    <row r="561" spans="1:8" s="29" customFormat="1" ht="30" x14ac:dyDescent="0.25">
      <c r="A561" s="22" t="s">
        <v>20</v>
      </c>
      <c r="B561" s="84" t="s">
        <v>344</v>
      </c>
      <c r="C561" s="83">
        <v>16.2</v>
      </c>
      <c r="D561" s="110" t="s">
        <v>27</v>
      </c>
      <c r="E561" s="53"/>
      <c r="F561" s="159">
        <f>C561*E561</f>
        <v>0</v>
      </c>
      <c r="G561" s="158"/>
      <c r="H561" s="28"/>
    </row>
    <row r="562" spans="1:8" s="29" customFormat="1" ht="30" x14ac:dyDescent="0.25">
      <c r="A562" s="22" t="s">
        <v>23</v>
      </c>
      <c r="B562" s="84" t="s">
        <v>345</v>
      </c>
      <c r="C562" s="83">
        <v>10.8</v>
      </c>
      <c r="D562" s="119" t="s">
        <v>27</v>
      </c>
      <c r="E562" s="53"/>
      <c r="F562" s="159">
        <f>C562*E562</f>
        <v>0</v>
      </c>
      <c r="G562" s="158"/>
      <c r="H562" s="28"/>
    </row>
    <row r="563" spans="1:8" s="29" customFormat="1" ht="30" x14ac:dyDescent="0.25">
      <c r="A563" s="22" t="s">
        <v>25</v>
      </c>
      <c r="B563" s="84" t="s">
        <v>346</v>
      </c>
      <c r="C563" s="83">
        <v>4</v>
      </c>
      <c r="D563" s="119" t="s">
        <v>27</v>
      </c>
      <c r="E563" s="53"/>
      <c r="F563" s="159">
        <f>C563*E563</f>
        <v>0</v>
      </c>
      <c r="G563" s="158">
        <f>SUM(F560:F563)</f>
        <v>0</v>
      </c>
      <c r="H563" s="28"/>
    </row>
    <row r="564" spans="1:8" ht="15" customHeight="1" x14ac:dyDescent="0.25">
      <c r="A564" s="100"/>
      <c r="B564" s="101"/>
      <c r="C564" s="83"/>
      <c r="D564" s="94"/>
      <c r="E564" s="55"/>
      <c r="F564" s="95"/>
      <c r="G564" s="158"/>
      <c r="H564" s="95"/>
    </row>
    <row r="565" spans="1:8" ht="15" customHeight="1" x14ac:dyDescent="0.25">
      <c r="A565" s="30" t="s">
        <v>102</v>
      </c>
      <c r="B565" s="137" t="s">
        <v>267</v>
      </c>
      <c r="C565" s="83"/>
      <c r="D565" s="94"/>
      <c r="E565" s="55"/>
      <c r="F565" s="95"/>
      <c r="G565" s="158"/>
      <c r="H565" s="95"/>
    </row>
    <row r="566" spans="1:8" ht="30" customHeight="1" x14ac:dyDescent="0.25">
      <c r="A566" s="22" t="s">
        <v>17</v>
      </c>
      <c r="B566" s="152" t="s">
        <v>305</v>
      </c>
      <c r="C566" s="83">
        <v>10</v>
      </c>
      <c r="D566" s="119" t="s">
        <v>19</v>
      </c>
      <c r="E566" s="53"/>
      <c r="F566" s="159">
        <f>C566*E566</f>
        <v>0</v>
      </c>
      <c r="G566" s="158"/>
      <c r="H566" s="95"/>
    </row>
    <row r="567" spans="1:8" ht="15" customHeight="1" x14ac:dyDescent="0.25">
      <c r="A567" s="22" t="s">
        <v>20</v>
      </c>
      <c r="B567" s="84" t="s">
        <v>229</v>
      </c>
      <c r="C567" s="83">
        <v>10</v>
      </c>
      <c r="D567" s="119" t="s">
        <v>19</v>
      </c>
      <c r="E567" s="53"/>
      <c r="F567" s="159">
        <f>C567*E567</f>
        <v>0</v>
      </c>
      <c r="G567" s="158"/>
      <c r="H567" s="95"/>
    </row>
    <row r="568" spans="1:8" ht="15" customHeight="1" x14ac:dyDescent="0.25">
      <c r="A568" s="22" t="s">
        <v>23</v>
      </c>
      <c r="B568" s="101" t="s">
        <v>231</v>
      </c>
      <c r="C568" s="83">
        <v>10</v>
      </c>
      <c r="D568" s="119" t="s">
        <v>19</v>
      </c>
      <c r="E568" s="53"/>
      <c r="F568" s="159">
        <f>C568*E568</f>
        <v>0</v>
      </c>
      <c r="G568" s="158"/>
      <c r="H568" s="95"/>
    </row>
    <row r="569" spans="1:8" ht="30" customHeight="1" x14ac:dyDescent="0.25">
      <c r="A569" s="100" t="s">
        <v>25</v>
      </c>
      <c r="B569" s="84" t="s">
        <v>130</v>
      </c>
      <c r="C569" s="83">
        <v>2</v>
      </c>
      <c r="D569" s="119" t="s">
        <v>19</v>
      </c>
      <c r="E569" s="53"/>
      <c r="F569" s="159">
        <f>C569*E569</f>
        <v>0</v>
      </c>
      <c r="G569" s="158"/>
      <c r="H569" s="95"/>
    </row>
    <row r="570" spans="1:8" ht="15" customHeight="1" x14ac:dyDescent="0.25">
      <c r="A570" s="100" t="s">
        <v>28</v>
      </c>
      <c r="B570" s="152" t="s">
        <v>306</v>
      </c>
      <c r="C570" s="83">
        <v>2</v>
      </c>
      <c r="D570" s="119" t="s">
        <v>19</v>
      </c>
      <c r="E570" s="55"/>
      <c r="F570" s="159">
        <f t="shared" ref="F570:F576" si="22">C570*E570</f>
        <v>0</v>
      </c>
      <c r="G570" s="158"/>
      <c r="H570" s="95"/>
    </row>
    <row r="571" spans="1:8" s="114" customFormat="1" ht="30" customHeight="1" x14ac:dyDescent="0.25">
      <c r="A571" s="100" t="s">
        <v>31</v>
      </c>
      <c r="B571" s="152" t="s">
        <v>307</v>
      </c>
      <c r="C571" s="83">
        <v>37.03</v>
      </c>
      <c r="D571" s="160" t="s">
        <v>22</v>
      </c>
      <c r="E571" s="161"/>
      <c r="F571" s="159">
        <f t="shared" si="22"/>
        <v>0</v>
      </c>
      <c r="G571" s="158"/>
      <c r="H571" s="162"/>
    </row>
    <row r="572" spans="1:8" s="114" customFormat="1" ht="30" customHeight="1" x14ac:dyDescent="0.25">
      <c r="A572" s="100" t="s">
        <v>33</v>
      </c>
      <c r="B572" s="152" t="s">
        <v>347</v>
      </c>
      <c r="C572" s="83">
        <v>31.34</v>
      </c>
      <c r="D572" s="160" t="s">
        <v>22</v>
      </c>
      <c r="E572" s="161"/>
      <c r="F572" s="159">
        <f t="shared" si="22"/>
        <v>0</v>
      </c>
      <c r="G572" s="158"/>
      <c r="H572" s="162"/>
    </row>
    <row r="573" spans="1:8" s="114" customFormat="1" ht="30" customHeight="1" x14ac:dyDescent="0.25">
      <c r="A573" s="22" t="s">
        <v>47</v>
      </c>
      <c r="B573" s="152" t="s">
        <v>348</v>
      </c>
      <c r="C573" s="83">
        <v>12.59</v>
      </c>
      <c r="D573" s="160" t="s">
        <v>22</v>
      </c>
      <c r="E573" s="161"/>
      <c r="F573" s="159">
        <f t="shared" si="22"/>
        <v>0</v>
      </c>
      <c r="G573" s="158"/>
      <c r="H573" s="162"/>
    </row>
    <row r="574" spans="1:8" s="114" customFormat="1" ht="30" customHeight="1" x14ac:dyDescent="0.25">
      <c r="A574" s="22" t="s">
        <v>49</v>
      </c>
      <c r="B574" s="84" t="s">
        <v>138</v>
      </c>
      <c r="C574" s="83">
        <v>32.409999999999997</v>
      </c>
      <c r="D574" s="160" t="s">
        <v>22</v>
      </c>
      <c r="E574" s="161"/>
      <c r="F574" s="159">
        <f t="shared" si="22"/>
        <v>0</v>
      </c>
      <c r="G574" s="158"/>
      <c r="H574" s="162"/>
    </row>
    <row r="575" spans="1:8" s="114" customFormat="1" ht="30" customHeight="1" x14ac:dyDescent="0.25">
      <c r="A575" s="22" t="s">
        <v>62</v>
      </c>
      <c r="B575" s="84" t="s">
        <v>140</v>
      </c>
      <c r="C575" s="83">
        <v>13.96</v>
      </c>
      <c r="D575" s="160" t="s">
        <v>22</v>
      </c>
      <c r="E575" s="161"/>
      <c r="F575" s="159">
        <f t="shared" si="22"/>
        <v>0</v>
      </c>
      <c r="G575" s="162"/>
      <c r="H575" s="162"/>
    </row>
    <row r="576" spans="1:8" ht="15" customHeight="1" x14ac:dyDescent="0.25">
      <c r="A576" s="22" t="s">
        <v>133</v>
      </c>
      <c r="B576" s="101" t="s">
        <v>349</v>
      </c>
      <c r="C576" s="83">
        <v>1</v>
      </c>
      <c r="D576" s="94" t="s">
        <v>19</v>
      </c>
      <c r="E576" s="55"/>
      <c r="F576" s="159">
        <f t="shared" si="22"/>
        <v>0</v>
      </c>
      <c r="G576" s="158">
        <f>SUM(F566:F576)</f>
        <v>0</v>
      </c>
      <c r="H576" s="95"/>
    </row>
    <row r="577" spans="1:8" ht="15" customHeight="1" x14ac:dyDescent="0.25">
      <c r="A577" s="100"/>
      <c r="B577" s="101"/>
      <c r="C577" s="83"/>
      <c r="D577" s="94"/>
      <c r="E577" s="55"/>
      <c r="F577" s="95"/>
      <c r="G577" s="96"/>
      <c r="H577" s="95"/>
    </row>
    <row r="578" spans="1:8" s="29" customFormat="1" x14ac:dyDescent="0.25">
      <c r="A578" s="30" t="s">
        <v>108</v>
      </c>
      <c r="B578" s="66" t="s">
        <v>168</v>
      </c>
      <c r="C578" s="83"/>
      <c r="D578" s="68"/>
      <c r="E578" s="53"/>
      <c r="F578" s="83"/>
      <c r="G578" s="69"/>
      <c r="H578" s="28"/>
    </row>
    <row r="579" spans="1:8" s="29" customFormat="1" x14ac:dyDescent="0.25">
      <c r="A579" s="22" t="s">
        <v>17</v>
      </c>
      <c r="B579" s="114" t="s">
        <v>350</v>
      </c>
      <c r="C579" s="83">
        <v>344.89</v>
      </c>
      <c r="D579" s="68" t="s">
        <v>27</v>
      </c>
      <c r="E579" s="53"/>
      <c r="F579" s="83">
        <f>C579*E579</f>
        <v>0</v>
      </c>
      <c r="G579" s="69"/>
      <c r="H579" s="28"/>
    </row>
    <row r="580" spans="1:8" s="29" customFormat="1" x14ac:dyDescent="0.25">
      <c r="A580" s="22" t="s">
        <v>20</v>
      </c>
      <c r="B580" s="114" t="s">
        <v>351</v>
      </c>
      <c r="C580" s="83">
        <v>344.8</v>
      </c>
      <c r="D580" s="68" t="s">
        <v>27</v>
      </c>
      <c r="E580" s="53"/>
      <c r="F580" s="83">
        <f>C580*E580</f>
        <v>0</v>
      </c>
      <c r="G580" s="69">
        <f>SUM(F579:F580)</f>
        <v>0</v>
      </c>
      <c r="H580" s="28"/>
    </row>
    <row r="581" spans="1:8" s="29" customFormat="1" x14ac:dyDescent="0.25">
      <c r="A581" s="22"/>
      <c r="C581" s="83"/>
      <c r="F581" s="81"/>
      <c r="G581" s="81"/>
      <c r="H581" s="28"/>
    </row>
    <row r="582" spans="1:8" s="29" customFormat="1" x14ac:dyDescent="0.25">
      <c r="A582" s="30" t="s">
        <v>114</v>
      </c>
      <c r="B582" s="66" t="s">
        <v>173</v>
      </c>
      <c r="C582" s="83"/>
      <c r="D582" s="68"/>
      <c r="E582" s="53"/>
      <c r="F582" s="83"/>
      <c r="G582" s="69"/>
      <c r="H582" s="28"/>
    </row>
    <row r="583" spans="1:8" s="29" customFormat="1" ht="30" customHeight="1" x14ac:dyDescent="0.25">
      <c r="A583" s="22" t="s">
        <v>17</v>
      </c>
      <c r="B583" s="84" t="s">
        <v>352</v>
      </c>
      <c r="C583" s="83">
        <v>3.85</v>
      </c>
      <c r="D583" s="68" t="s">
        <v>27</v>
      </c>
      <c r="E583" s="53"/>
      <c r="F583" s="83">
        <f>C583*E583</f>
        <v>0</v>
      </c>
      <c r="G583" s="69"/>
      <c r="H583" s="28"/>
    </row>
    <row r="584" spans="1:8" s="29" customFormat="1" ht="15" customHeight="1" x14ac:dyDescent="0.25">
      <c r="A584" s="22" t="s">
        <v>20</v>
      </c>
      <c r="B584" s="84" t="s">
        <v>353</v>
      </c>
      <c r="C584" s="83">
        <v>56.33</v>
      </c>
      <c r="D584" s="68" t="s">
        <v>27</v>
      </c>
      <c r="E584" s="53"/>
      <c r="F584" s="83">
        <f>C584*E584</f>
        <v>0</v>
      </c>
      <c r="G584" s="69"/>
      <c r="H584" s="28"/>
    </row>
    <row r="585" spans="1:8" s="29" customFormat="1" ht="15" customHeight="1" x14ac:dyDescent="0.25">
      <c r="A585" s="22" t="s">
        <v>23</v>
      </c>
      <c r="B585" s="84" t="s">
        <v>354</v>
      </c>
      <c r="C585" s="83">
        <v>47.9</v>
      </c>
      <c r="D585" s="68" t="s">
        <v>27</v>
      </c>
      <c r="E585" s="53"/>
      <c r="F585" s="83">
        <f>C585*E585</f>
        <v>0</v>
      </c>
      <c r="G585" s="69"/>
      <c r="H585" s="28"/>
    </row>
    <row r="586" spans="1:8" s="29" customFormat="1" ht="30" customHeight="1" x14ac:dyDescent="0.25">
      <c r="A586" s="22" t="s">
        <v>25</v>
      </c>
      <c r="B586" s="84" t="s">
        <v>355</v>
      </c>
      <c r="C586" s="83">
        <v>9.69</v>
      </c>
      <c r="D586" s="68" t="s">
        <v>22</v>
      </c>
      <c r="E586" s="53"/>
      <c r="F586" s="83">
        <f>C586*E586</f>
        <v>0</v>
      </c>
      <c r="G586" s="69">
        <f>SUM(F583:F586)</f>
        <v>0</v>
      </c>
      <c r="H586" s="28"/>
    </row>
    <row r="587" spans="1:8" s="29" customFormat="1" ht="15" customHeight="1" x14ac:dyDescent="0.25">
      <c r="A587" s="22"/>
      <c r="B587" s="114"/>
      <c r="C587" s="83"/>
      <c r="D587" s="68"/>
      <c r="E587" s="53"/>
      <c r="F587" s="83"/>
      <c r="G587" s="96"/>
      <c r="H587" s="28"/>
    </row>
    <row r="588" spans="1:8" s="29" customFormat="1" x14ac:dyDescent="0.25">
      <c r="A588" s="22"/>
      <c r="B588" s="372" t="s">
        <v>356</v>
      </c>
      <c r="C588" s="372"/>
      <c r="D588" s="372"/>
      <c r="E588" s="372"/>
      <c r="F588" s="24" t="s">
        <v>36</v>
      </c>
      <c r="G588" s="63">
        <f>SUM(G533:G586)</f>
        <v>0</v>
      </c>
      <c r="H588" s="28"/>
    </row>
    <row r="589" spans="1:8" s="29" customFormat="1" x14ac:dyDescent="0.25">
      <c r="A589" s="62"/>
      <c r="B589" s="163"/>
      <c r="C589" s="163"/>
      <c r="D589" s="163"/>
      <c r="E589" s="163"/>
      <c r="F589" s="24"/>
      <c r="G589" s="63"/>
      <c r="H589" s="39"/>
    </row>
    <row r="590" spans="1:8" s="29" customFormat="1" x14ac:dyDescent="0.25">
      <c r="A590" s="32"/>
      <c r="B590" s="85" t="s">
        <v>357</v>
      </c>
      <c r="C590" s="86"/>
      <c r="D590" s="25"/>
      <c r="E590" s="64"/>
      <c r="F590" s="27"/>
      <c r="G590" s="24"/>
      <c r="H590" s="39"/>
    </row>
    <row r="591" spans="1:8" s="29" customFormat="1" x14ac:dyDescent="0.25">
      <c r="A591" s="32"/>
      <c r="B591" s="85"/>
      <c r="C591" s="86"/>
      <c r="D591" s="25"/>
      <c r="E591" s="64"/>
      <c r="F591" s="27"/>
      <c r="G591" s="24"/>
      <c r="H591" s="39"/>
    </row>
    <row r="592" spans="1:8" ht="15" customHeight="1" x14ac:dyDescent="0.25">
      <c r="A592" s="41" t="s">
        <v>15</v>
      </c>
      <c r="B592" s="89" t="s">
        <v>185</v>
      </c>
      <c r="C592" s="55"/>
      <c r="E592" s="55"/>
      <c r="H592" s="4"/>
    </row>
    <row r="593" spans="1:17" ht="15" customHeight="1" x14ac:dyDescent="0.25">
      <c r="A593" s="50" t="s">
        <v>17</v>
      </c>
      <c r="B593" s="114" t="s">
        <v>67</v>
      </c>
      <c r="C593" s="83">
        <v>4.43</v>
      </c>
      <c r="D593" s="48" t="s">
        <v>27</v>
      </c>
      <c r="E593" s="61"/>
      <c r="F593" s="61">
        <f>C593*E593</f>
        <v>0</v>
      </c>
      <c r="G593" s="103">
        <f>SUM(F593)</f>
        <v>0</v>
      </c>
      <c r="H593" s="4"/>
    </row>
    <row r="594" spans="1:17" ht="15" customHeight="1" x14ac:dyDescent="0.25">
      <c r="A594" s="130"/>
      <c r="C594" s="83"/>
      <c r="E594" s="55"/>
      <c r="H594" s="4"/>
    </row>
    <row r="595" spans="1:17" s="90" customFormat="1" ht="15.95" customHeight="1" x14ac:dyDescent="0.25">
      <c r="A595" s="41" t="s">
        <v>51</v>
      </c>
      <c r="B595" s="89" t="s">
        <v>68</v>
      </c>
      <c r="C595" s="51"/>
      <c r="E595" s="44"/>
      <c r="F595" s="45"/>
      <c r="G595" s="56"/>
      <c r="H595" s="47"/>
      <c r="J595" s="91"/>
      <c r="K595" s="91"/>
      <c r="L595" s="91"/>
      <c r="M595" s="91"/>
      <c r="N595" s="91"/>
      <c r="O595" s="91"/>
      <c r="P595" s="91"/>
      <c r="Q595" s="91"/>
    </row>
    <row r="596" spans="1:17" s="90" customFormat="1" ht="15.95" customHeight="1" x14ac:dyDescent="0.25">
      <c r="A596" s="50" t="s">
        <v>17</v>
      </c>
      <c r="B596" s="57" t="s">
        <v>69</v>
      </c>
      <c r="C596" s="83">
        <v>3.57</v>
      </c>
      <c r="D596" s="48" t="s">
        <v>30</v>
      </c>
      <c r="E596" s="53"/>
      <c r="F596" s="83">
        <f>C596*E596</f>
        <v>0</v>
      </c>
      <c r="G596" s="56"/>
      <c r="H596" s="47"/>
      <c r="J596" s="91"/>
      <c r="K596" s="91"/>
      <c r="L596" s="91"/>
      <c r="M596" s="91"/>
      <c r="N596" s="91"/>
      <c r="O596" s="91"/>
      <c r="P596" s="91"/>
      <c r="Q596" s="91"/>
    </row>
    <row r="597" spans="1:17" s="90" customFormat="1" ht="15.95" customHeight="1" x14ac:dyDescent="0.25">
      <c r="A597" s="50"/>
      <c r="B597" s="57"/>
      <c r="C597" s="83"/>
      <c r="D597" s="48"/>
      <c r="E597" s="53"/>
      <c r="F597" s="83"/>
      <c r="G597" s="56"/>
      <c r="H597" s="47"/>
      <c r="J597" s="91"/>
      <c r="K597" s="91"/>
      <c r="L597" s="91"/>
      <c r="M597" s="91"/>
      <c r="N597" s="91"/>
      <c r="O597" s="91"/>
      <c r="P597" s="91"/>
      <c r="Q597" s="91"/>
    </row>
    <row r="598" spans="1:17" s="90" customFormat="1" ht="15.95" customHeight="1" x14ac:dyDescent="0.25">
      <c r="A598" s="50"/>
      <c r="B598" s="57"/>
      <c r="C598" s="83"/>
      <c r="D598" s="48"/>
      <c r="E598" s="53"/>
      <c r="F598" s="83"/>
      <c r="G598" s="56"/>
      <c r="H598" s="47"/>
      <c r="J598" s="91"/>
      <c r="K598" s="91"/>
      <c r="L598" s="91"/>
      <c r="M598" s="91"/>
      <c r="N598" s="91"/>
      <c r="O598" s="91"/>
      <c r="P598" s="91"/>
      <c r="Q598" s="91"/>
    </row>
    <row r="599" spans="1:17" s="48" customFormat="1" ht="15.95" customHeight="1" x14ac:dyDescent="0.25">
      <c r="A599" s="50" t="s">
        <v>20</v>
      </c>
      <c r="B599" s="57" t="s">
        <v>70</v>
      </c>
      <c r="C599" s="83">
        <v>1.72</v>
      </c>
      <c r="D599" s="48" t="s">
        <v>30</v>
      </c>
      <c r="E599" s="53"/>
      <c r="F599" s="83">
        <f>C599*E599</f>
        <v>0</v>
      </c>
      <c r="G599" s="56"/>
      <c r="H599" s="47"/>
      <c r="J599" s="49"/>
      <c r="K599" s="49"/>
      <c r="L599" s="49"/>
      <c r="M599" s="49"/>
      <c r="N599" s="49"/>
      <c r="O599" s="49"/>
      <c r="P599" s="49"/>
      <c r="Q599" s="49"/>
    </row>
    <row r="600" spans="1:17" s="48" customFormat="1" ht="15.95" customHeight="1" x14ac:dyDescent="0.25">
      <c r="A600" s="50" t="s">
        <v>23</v>
      </c>
      <c r="B600" s="57" t="s">
        <v>71</v>
      </c>
      <c r="C600" s="83">
        <v>2.25</v>
      </c>
      <c r="D600" s="48" t="s">
        <v>27</v>
      </c>
      <c r="E600" s="53"/>
      <c r="F600" s="83">
        <f>C600*E600</f>
        <v>0</v>
      </c>
      <c r="G600" s="56">
        <f>SUM(F596:F600)</f>
        <v>0</v>
      </c>
      <c r="H600" s="47"/>
      <c r="J600" s="49"/>
      <c r="K600" s="49"/>
      <c r="L600" s="49"/>
      <c r="M600" s="49"/>
      <c r="N600" s="49"/>
      <c r="O600" s="49"/>
      <c r="P600" s="49"/>
      <c r="Q600" s="49"/>
    </row>
    <row r="601" spans="1:17" s="48" customFormat="1" ht="15.95" customHeight="1" x14ac:dyDescent="0.25">
      <c r="A601" s="50"/>
      <c r="B601" s="57"/>
      <c r="C601" s="83"/>
      <c r="E601" s="53"/>
      <c r="F601" s="83"/>
      <c r="G601" s="56"/>
      <c r="H601" s="47"/>
      <c r="J601" s="49"/>
      <c r="K601" s="49"/>
      <c r="L601" s="49"/>
      <c r="M601" s="49"/>
      <c r="N601" s="49"/>
      <c r="O601" s="49"/>
      <c r="P601" s="49"/>
      <c r="Q601" s="49"/>
    </row>
    <row r="602" spans="1:17" x14ac:dyDescent="0.25">
      <c r="A602" s="88" t="s">
        <v>53</v>
      </c>
      <c r="B602" s="93" t="s">
        <v>73</v>
      </c>
      <c r="C602" s="83"/>
      <c r="D602" s="94"/>
      <c r="E602" s="53"/>
      <c r="F602" s="83"/>
      <c r="G602" s="96"/>
      <c r="H602" s="4"/>
    </row>
    <row r="603" spans="1:17" s="90" customFormat="1" ht="15.75" customHeight="1" x14ac:dyDescent="0.25">
      <c r="A603" s="50" t="s">
        <v>17</v>
      </c>
      <c r="B603" s="57" t="s">
        <v>358</v>
      </c>
      <c r="C603" s="83">
        <f>(1.6*0.45*0.3*2)+(2.5*0.45*0.3*2)</f>
        <v>1.107</v>
      </c>
      <c r="D603" s="48" t="s">
        <v>30</v>
      </c>
      <c r="E603" s="53"/>
      <c r="F603" s="83">
        <f>C603*E603</f>
        <v>0</v>
      </c>
      <c r="G603" s="56"/>
      <c r="H603" s="47"/>
      <c r="J603" s="91"/>
      <c r="K603" s="91"/>
      <c r="L603" s="91"/>
      <c r="M603" s="91"/>
      <c r="N603" s="91"/>
      <c r="O603" s="91"/>
      <c r="P603" s="91"/>
      <c r="Q603" s="91"/>
    </row>
    <row r="604" spans="1:17" s="90" customFormat="1" ht="15.75" customHeight="1" x14ac:dyDescent="0.25">
      <c r="A604" s="50" t="s">
        <v>20</v>
      </c>
      <c r="B604" s="57" t="s">
        <v>359</v>
      </c>
      <c r="C604" s="83">
        <v>0.26</v>
      </c>
      <c r="D604" s="48" t="s">
        <v>30</v>
      </c>
      <c r="E604" s="53"/>
      <c r="F604" s="83">
        <f>C604*E604</f>
        <v>0</v>
      </c>
      <c r="G604" s="56"/>
      <c r="H604" s="47"/>
      <c r="J604" s="91"/>
      <c r="K604" s="91"/>
      <c r="L604" s="91"/>
      <c r="M604" s="91"/>
      <c r="N604" s="91"/>
      <c r="O604" s="91"/>
      <c r="P604" s="91"/>
      <c r="Q604" s="91"/>
    </row>
    <row r="605" spans="1:17" x14ac:dyDescent="0.25">
      <c r="A605" s="50" t="s">
        <v>23</v>
      </c>
      <c r="B605" s="57" t="s">
        <v>360</v>
      </c>
      <c r="C605" s="83">
        <v>0.48</v>
      </c>
      <c r="D605" s="48" t="s">
        <v>30</v>
      </c>
      <c r="E605" s="53"/>
      <c r="F605" s="83">
        <f>C605*E605</f>
        <v>0</v>
      </c>
      <c r="G605" s="56">
        <f>SUM(F603:F605)</f>
        <v>0</v>
      </c>
      <c r="H605" s="4"/>
    </row>
    <row r="606" spans="1:17" x14ac:dyDescent="0.25">
      <c r="A606" s="50"/>
      <c r="B606" s="57"/>
      <c r="C606" s="83"/>
      <c r="D606" s="48"/>
      <c r="E606" s="95"/>
      <c r="F606" s="61"/>
      <c r="G606" s="96"/>
      <c r="H606" s="4"/>
    </row>
    <row r="607" spans="1:17" x14ac:dyDescent="0.25">
      <c r="A607" s="88" t="s">
        <v>55</v>
      </c>
      <c r="B607" s="98" t="s">
        <v>361</v>
      </c>
      <c r="C607" s="83"/>
      <c r="D607" s="99"/>
      <c r="E607" s="55"/>
      <c r="F607" s="95"/>
      <c r="G607" s="96"/>
      <c r="H607" s="4"/>
    </row>
    <row r="608" spans="1:17" s="29" customFormat="1" ht="30" x14ac:dyDescent="0.25">
      <c r="A608" s="22" t="s">
        <v>17</v>
      </c>
      <c r="B608" s="84" t="s">
        <v>362</v>
      </c>
      <c r="C608" s="83">
        <v>3.52</v>
      </c>
      <c r="D608" s="68" t="s">
        <v>27</v>
      </c>
      <c r="E608" s="53"/>
      <c r="F608" s="54">
        <f>C608*E608</f>
        <v>0</v>
      </c>
      <c r="G608" s="69"/>
      <c r="H608" s="28"/>
    </row>
    <row r="609" spans="1:8" s="29" customFormat="1" ht="30" x14ac:dyDescent="0.25">
      <c r="A609" s="22" t="s">
        <v>20</v>
      </c>
      <c r="B609" s="84" t="s">
        <v>363</v>
      </c>
      <c r="C609" s="83">
        <v>14.51</v>
      </c>
      <c r="D609" s="68" t="s">
        <v>27</v>
      </c>
      <c r="E609" s="53"/>
      <c r="F609" s="54">
        <f>C609*E609</f>
        <v>0</v>
      </c>
      <c r="G609" s="56">
        <f>SUM(F608:F609)</f>
        <v>0</v>
      </c>
      <c r="H609" s="28"/>
    </row>
    <row r="610" spans="1:8" x14ac:dyDescent="0.25">
      <c r="A610" s="100"/>
      <c r="B610" s="101"/>
      <c r="C610" s="83"/>
      <c r="D610" s="94"/>
      <c r="E610" s="55"/>
      <c r="F610" s="95"/>
      <c r="G610" s="96"/>
      <c r="H610" s="95"/>
    </row>
    <row r="611" spans="1:8" s="29" customFormat="1" x14ac:dyDescent="0.25">
      <c r="A611" s="30" t="s">
        <v>86</v>
      </c>
      <c r="B611" s="66" t="s">
        <v>87</v>
      </c>
      <c r="C611" s="83"/>
      <c r="D611" s="68"/>
      <c r="E611" s="53"/>
      <c r="F611" s="83"/>
      <c r="G611" s="69"/>
      <c r="H611" s="28"/>
    </row>
    <row r="612" spans="1:8" s="29" customFormat="1" x14ac:dyDescent="0.25">
      <c r="A612" s="22" t="s">
        <v>17</v>
      </c>
      <c r="B612" s="84" t="s">
        <v>88</v>
      </c>
      <c r="C612" s="83">
        <v>16.97</v>
      </c>
      <c r="D612" s="68" t="s">
        <v>27</v>
      </c>
      <c r="E612" s="53"/>
      <c r="F612" s="54">
        <f>C612*E612</f>
        <v>0</v>
      </c>
      <c r="G612" s="69"/>
      <c r="H612" s="28"/>
    </row>
    <row r="613" spans="1:8" s="29" customFormat="1" x14ac:dyDescent="0.25">
      <c r="A613" s="22" t="s">
        <v>23</v>
      </c>
      <c r="B613" s="84" t="s">
        <v>328</v>
      </c>
      <c r="C613" s="83">
        <v>17.88</v>
      </c>
      <c r="D613" s="68" t="s">
        <v>27</v>
      </c>
      <c r="E613" s="53"/>
      <c r="F613" s="54">
        <f>C613*E613</f>
        <v>0</v>
      </c>
      <c r="G613" s="69"/>
      <c r="H613" s="28"/>
    </row>
    <row r="614" spans="1:8" s="29" customFormat="1" ht="30" x14ac:dyDescent="0.25">
      <c r="A614" s="22" t="s">
        <v>25</v>
      </c>
      <c r="B614" s="102" t="s">
        <v>90</v>
      </c>
      <c r="C614" s="83">
        <v>2.8</v>
      </c>
      <c r="D614" s="68" t="s">
        <v>27</v>
      </c>
      <c r="E614" s="53"/>
      <c r="F614" s="54">
        <f>C614*E614</f>
        <v>0</v>
      </c>
      <c r="G614" s="69"/>
      <c r="H614" s="28"/>
    </row>
    <row r="615" spans="1:8" s="29" customFormat="1" ht="30" x14ac:dyDescent="0.25">
      <c r="A615" s="22" t="s">
        <v>28</v>
      </c>
      <c r="B615" s="102" t="s">
        <v>91</v>
      </c>
      <c r="C615" s="83">
        <v>2.8</v>
      </c>
      <c r="D615" s="68" t="s">
        <v>27</v>
      </c>
      <c r="E615" s="53"/>
      <c r="F615" s="54">
        <f>C615*E615</f>
        <v>0</v>
      </c>
      <c r="G615" s="69"/>
      <c r="H615" s="28"/>
    </row>
    <row r="616" spans="1:8" s="29" customFormat="1" x14ac:dyDescent="0.25">
      <c r="A616" s="22" t="s">
        <v>31</v>
      </c>
      <c r="B616" s="84" t="s">
        <v>92</v>
      </c>
      <c r="C616" s="83">
        <v>38.5</v>
      </c>
      <c r="D616" s="68" t="s">
        <v>22</v>
      </c>
      <c r="E616" s="53"/>
      <c r="F616" s="54">
        <f>C616*E616</f>
        <v>0</v>
      </c>
      <c r="G616" s="56">
        <f>SUM(F612:F616)</f>
        <v>0</v>
      </c>
      <c r="H616" s="28"/>
    </row>
    <row r="617" spans="1:8" s="29" customFormat="1" x14ac:dyDescent="0.25">
      <c r="A617" s="22"/>
      <c r="B617" s="104"/>
      <c r="C617" s="83"/>
      <c r="D617" s="105"/>
      <c r="E617" s="106"/>
      <c r="F617" s="69"/>
      <c r="G617" s="56"/>
      <c r="H617" s="28"/>
    </row>
    <row r="618" spans="1:8" s="29" customFormat="1" x14ac:dyDescent="0.25">
      <c r="A618" s="30" t="s">
        <v>93</v>
      </c>
      <c r="B618" s="66" t="s">
        <v>94</v>
      </c>
      <c r="C618" s="83"/>
      <c r="D618" s="68"/>
      <c r="E618" s="53"/>
      <c r="F618" s="83"/>
      <c r="G618" s="56"/>
      <c r="H618" s="28"/>
    </row>
    <row r="619" spans="1:8" s="29" customFormat="1" ht="30" x14ac:dyDescent="0.25">
      <c r="A619" s="22" t="s">
        <v>17</v>
      </c>
      <c r="B619" s="102" t="s">
        <v>364</v>
      </c>
      <c r="C619" s="83">
        <v>2.8</v>
      </c>
      <c r="D619" s="68" t="s">
        <v>27</v>
      </c>
      <c r="E619" s="53"/>
      <c r="F619" s="54">
        <f>C619*E619</f>
        <v>0</v>
      </c>
      <c r="G619" s="56">
        <f>SUM(F619)</f>
        <v>0</v>
      </c>
      <c r="H619" s="28"/>
    </row>
    <row r="620" spans="1:8" s="29" customFormat="1" x14ac:dyDescent="0.25">
      <c r="A620" s="22"/>
      <c r="B620" s="102"/>
      <c r="C620" s="83"/>
      <c r="D620" s="68"/>
      <c r="E620" s="53"/>
      <c r="F620" s="54"/>
      <c r="G620" s="56"/>
      <c r="H620" s="28"/>
    </row>
    <row r="621" spans="1:8" s="29" customFormat="1" x14ac:dyDescent="0.25">
      <c r="A621" s="30" t="s">
        <v>98</v>
      </c>
      <c r="B621" s="66" t="s">
        <v>103</v>
      </c>
      <c r="C621" s="83"/>
      <c r="D621" s="68"/>
      <c r="E621" s="53"/>
      <c r="F621" s="83"/>
      <c r="G621" s="56"/>
      <c r="H621" s="28"/>
    </row>
    <row r="622" spans="1:8" s="29" customFormat="1" x14ac:dyDescent="0.25">
      <c r="A622" s="22" t="s">
        <v>17</v>
      </c>
      <c r="B622" s="102" t="s">
        <v>104</v>
      </c>
      <c r="C622" s="83">
        <v>2.8</v>
      </c>
      <c r="D622" s="68" t="s">
        <v>27</v>
      </c>
      <c r="E622" s="53"/>
      <c r="F622" s="54">
        <f t="shared" ref="F622:F627" si="23">C622*E622</f>
        <v>0</v>
      </c>
      <c r="G622" s="56"/>
      <c r="H622" s="28"/>
    </row>
    <row r="623" spans="1:8" s="29" customFormat="1" ht="45" x14ac:dyDescent="0.25">
      <c r="A623" s="22" t="s">
        <v>20</v>
      </c>
      <c r="B623" s="84" t="s">
        <v>365</v>
      </c>
      <c r="C623" s="83">
        <v>5.26</v>
      </c>
      <c r="D623" s="68" t="s">
        <v>27</v>
      </c>
      <c r="E623" s="53"/>
      <c r="F623" s="54">
        <f t="shared" si="23"/>
        <v>0</v>
      </c>
      <c r="G623" s="56"/>
      <c r="H623" s="28"/>
    </row>
    <row r="624" spans="1:8" s="29" customFormat="1" x14ac:dyDescent="0.25">
      <c r="A624" s="22" t="s">
        <v>23</v>
      </c>
      <c r="B624" s="84" t="s">
        <v>106</v>
      </c>
      <c r="C624" s="83">
        <v>7.6</v>
      </c>
      <c r="D624" s="68" t="s">
        <v>22</v>
      </c>
      <c r="E624" s="53"/>
      <c r="F624" s="54">
        <f t="shared" si="23"/>
        <v>0</v>
      </c>
      <c r="G624" s="56"/>
      <c r="H624" s="28"/>
    </row>
    <row r="625" spans="1:10" ht="30" x14ac:dyDescent="0.25">
      <c r="A625" s="22" t="s">
        <v>25</v>
      </c>
      <c r="B625" s="102" t="s">
        <v>366</v>
      </c>
      <c r="C625" s="83">
        <v>8.8000000000000007</v>
      </c>
      <c r="D625" s="110" t="s">
        <v>27</v>
      </c>
      <c r="E625" s="97"/>
      <c r="F625" s="54">
        <f t="shared" si="23"/>
        <v>0</v>
      </c>
      <c r="H625" s="114"/>
      <c r="I625" s="115"/>
      <c r="J625" s="25"/>
    </row>
    <row r="626" spans="1:10" s="29" customFormat="1" x14ac:dyDescent="0.25">
      <c r="A626" s="22" t="s">
        <v>28</v>
      </c>
      <c r="B626" s="102" t="s">
        <v>367</v>
      </c>
      <c r="C626" s="83">
        <v>1</v>
      </c>
      <c r="D626" s="110" t="s">
        <v>19</v>
      </c>
      <c r="E626" s="97"/>
      <c r="F626" s="54">
        <f t="shared" si="23"/>
        <v>0</v>
      </c>
      <c r="G626" s="81"/>
      <c r="H626" s="28"/>
    </row>
    <row r="627" spans="1:10" s="29" customFormat="1" ht="30" x14ac:dyDescent="0.25">
      <c r="A627" s="22" t="s">
        <v>31</v>
      </c>
      <c r="B627" s="84" t="s">
        <v>368</v>
      </c>
      <c r="C627" s="83">
        <v>1</v>
      </c>
      <c r="D627" s="110" t="s">
        <v>19</v>
      </c>
      <c r="E627" s="97"/>
      <c r="F627" s="54">
        <f t="shared" si="23"/>
        <v>0</v>
      </c>
      <c r="G627" s="56">
        <f>SUM(F622:F627)</f>
        <v>0</v>
      </c>
      <c r="H627" s="28"/>
    </row>
    <row r="628" spans="1:10" s="29" customFormat="1" x14ac:dyDescent="0.25">
      <c r="A628" s="22"/>
      <c r="B628" s="104"/>
      <c r="C628" s="83"/>
      <c r="D628" s="105"/>
      <c r="E628" s="106"/>
      <c r="F628" s="69"/>
      <c r="G628" s="69"/>
      <c r="H628" s="28"/>
    </row>
    <row r="629" spans="1:10" s="29" customFormat="1" x14ac:dyDescent="0.25">
      <c r="A629" s="30" t="s">
        <v>102</v>
      </c>
      <c r="B629" s="66" t="s">
        <v>115</v>
      </c>
      <c r="C629" s="83"/>
      <c r="D629" s="117"/>
      <c r="E629" s="118"/>
      <c r="F629" s="83"/>
      <c r="G629" s="69"/>
      <c r="H629" s="28"/>
    </row>
    <row r="630" spans="1:10" s="29" customFormat="1" ht="30" x14ac:dyDescent="0.25">
      <c r="A630" s="22" t="s">
        <v>17</v>
      </c>
      <c r="B630" s="84" t="s">
        <v>369</v>
      </c>
      <c r="C630" s="83">
        <v>1.79</v>
      </c>
      <c r="D630" s="119" t="s">
        <v>27</v>
      </c>
      <c r="E630" s="97"/>
      <c r="F630" s="54">
        <f>C630*E630</f>
        <v>0</v>
      </c>
      <c r="G630" s="120"/>
      <c r="H630" s="28"/>
    </row>
    <row r="631" spans="1:10" s="29" customFormat="1" ht="30" x14ac:dyDescent="0.25">
      <c r="A631" s="22" t="s">
        <v>20</v>
      </c>
      <c r="B631" s="102" t="s">
        <v>370</v>
      </c>
      <c r="C631" s="83">
        <v>2.4</v>
      </c>
      <c r="D631" s="110" t="s">
        <v>27</v>
      </c>
      <c r="E631" s="97"/>
      <c r="F631" s="54">
        <f>C631*E631</f>
        <v>0</v>
      </c>
      <c r="G631" s="56">
        <f>SUM(F630:F631)</f>
        <v>0</v>
      </c>
      <c r="H631" s="28"/>
    </row>
    <row r="632" spans="1:10" s="29" customFormat="1" x14ac:dyDescent="0.25">
      <c r="A632" s="7"/>
      <c r="B632" s="138"/>
      <c r="C632" s="83"/>
      <c r="D632" s="121"/>
      <c r="E632" s="80"/>
      <c r="F632" s="83"/>
      <c r="G632" s="56"/>
      <c r="H632" s="28"/>
    </row>
    <row r="633" spans="1:10" s="29" customFormat="1" x14ac:dyDescent="0.25">
      <c r="A633" s="30" t="s">
        <v>108</v>
      </c>
      <c r="B633" s="66" t="s">
        <v>168</v>
      </c>
      <c r="C633" s="83"/>
      <c r="D633" s="68"/>
      <c r="E633" s="53"/>
      <c r="F633" s="83"/>
      <c r="G633" s="56"/>
      <c r="H633" s="28"/>
    </row>
    <row r="634" spans="1:10" s="29" customFormat="1" x14ac:dyDescent="0.25">
      <c r="A634" s="22" t="s">
        <v>17</v>
      </c>
      <c r="B634" s="114" t="s">
        <v>350</v>
      </c>
      <c r="C634" s="83">
        <v>34.85</v>
      </c>
      <c r="D634" s="68" t="s">
        <v>27</v>
      </c>
      <c r="E634" s="53"/>
      <c r="F634" s="83">
        <f>C634*E634</f>
        <v>0</v>
      </c>
      <c r="G634" s="56"/>
      <c r="H634" s="28"/>
    </row>
    <row r="635" spans="1:10" s="29" customFormat="1" x14ac:dyDescent="0.25">
      <c r="A635" s="22"/>
      <c r="B635" s="114"/>
      <c r="C635" s="83"/>
      <c r="D635" s="68"/>
      <c r="E635" s="53"/>
      <c r="F635" s="83"/>
      <c r="G635" s="56"/>
      <c r="H635" s="28"/>
    </row>
    <row r="636" spans="1:10" s="29" customFormat="1" x14ac:dyDescent="0.25">
      <c r="A636" s="22" t="s">
        <v>20</v>
      </c>
      <c r="B636" s="114" t="s">
        <v>371</v>
      </c>
      <c r="C636" s="83">
        <v>16.97</v>
      </c>
      <c r="D636" s="68" t="s">
        <v>27</v>
      </c>
      <c r="E636" s="53"/>
      <c r="F636" s="83">
        <f>C636*E636</f>
        <v>0</v>
      </c>
      <c r="G636" s="56"/>
      <c r="H636" s="28"/>
    </row>
    <row r="637" spans="1:10" s="29" customFormat="1" x14ac:dyDescent="0.25">
      <c r="A637" s="22" t="s">
        <v>23</v>
      </c>
      <c r="B637" s="114" t="s">
        <v>372</v>
      </c>
      <c r="C637" s="83">
        <v>17.88</v>
      </c>
      <c r="D637" s="68" t="s">
        <v>27</v>
      </c>
      <c r="E637" s="80"/>
      <c r="F637" s="83">
        <f>C637*E637</f>
        <v>0</v>
      </c>
      <c r="G637" s="56">
        <f>SUM(F634:F637)</f>
        <v>0</v>
      </c>
      <c r="H637" s="28"/>
    </row>
    <row r="638" spans="1:10" x14ac:dyDescent="0.25">
      <c r="A638" s="22"/>
      <c r="B638" s="29"/>
      <c r="C638" s="133"/>
      <c r="D638" s="29"/>
      <c r="E638" s="29"/>
      <c r="F638" s="81"/>
      <c r="G638" s="131"/>
      <c r="H638" s="4"/>
    </row>
    <row r="639" spans="1:10" x14ac:dyDescent="0.25">
      <c r="A639" s="22"/>
      <c r="B639" s="372" t="s">
        <v>373</v>
      </c>
      <c r="C639" s="372"/>
      <c r="D639" s="372"/>
      <c r="E639" s="372"/>
      <c r="F639" s="24" t="s">
        <v>36</v>
      </c>
      <c r="G639" s="63">
        <f>SUM(G593:G637)</f>
        <v>0</v>
      </c>
      <c r="H639" s="101"/>
      <c r="I639" s="101"/>
      <c r="J639" s="101"/>
    </row>
    <row r="640" spans="1:10" s="29" customFormat="1" x14ac:dyDescent="0.25">
      <c r="A640" s="62"/>
      <c r="F640" s="81"/>
      <c r="G640" s="81"/>
      <c r="H640" s="164"/>
      <c r="I640" s="165"/>
      <c r="J640" s="165"/>
    </row>
    <row r="641" spans="1:10" s="29" customFormat="1" ht="15.75" x14ac:dyDescent="0.25">
      <c r="A641" s="62"/>
      <c r="B641" s="372" t="s">
        <v>374</v>
      </c>
      <c r="C641" s="372"/>
      <c r="D641" s="372"/>
      <c r="E641" s="372"/>
      <c r="F641" s="24" t="s">
        <v>36</v>
      </c>
      <c r="G641" s="63">
        <f>G639*2</f>
        <v>0</v>
      </c>
      <c r="H641" s="164"/>
      <c r="I641" s="165"/>
      <c r="J641" s="165"/>
    </row>
    <row r="642" spans="1:10" s="29" customFormat="1" x14ac:dyDescent="0.25">
      <c r="A642" s="62"/>
      <c r="F642" s="81"/>
      <c r="G642" s="81"/>
      <c r="H642" s="164"/>
      <c r="I642" s="165"/>
      <c r="J642" s="165"/>
    </row>
    <row r="643" spans="1:10" x14ac:dyDescent="0.25">
      <c r="A643" s="166"/>
      <c r="B643" s="137" t="s">
        <v>375</v>
      </c>
      <c r="C643" s="167"/>
      <c r="D643" s="168"/>
      <c r="E643" s="4"/>
      <c r="F643" s="95"/>
      <c r="G643" s="96"/>
      <c r="H643" s="101"/>
      <c r="I643" s="101"/>
      <c r="J643" s="101"/>
    </row>
    <row r="644" spans="1:10" x14ac:dyDescent="0.25">
      <c r="A644" s="166"/>
      <c r="B644" s="137"/>
      <c r="C644" s="167"/>
      <c r="D644" s="168"/>
      <c r="E644" s="4"/>
      <c r="F644" s="95"/>
      <c r="G644" s="96"/>
      <c r="H644" s="101"/>
      <c r="I644" s="101"/>
      <c r="J644" s="101"/>
    </row>
    <row r="645" spans="1:10" x14ac:dyDescent="0.25">
      <c r="A645" s="166" t="s">
        <v>15</v>
      </c>
      <c r="B645" s="137" t="s">
        <v>185</v>
      </c>
      <c r="C645" s="123"/>
      <c r="D645" s="168"/>
      <c r="E645" s="4"/>
      <c r="F645" s="95"/>
      <c r="G645" s="96"/>
      <c r="H645" s="101"/>
      <c r="I645" s="101"/>
      <c r="J645" s="101"/>
    </row>
    <row r="646" spans="1:10" x14ac:dyDescent="0.25">
      <c r="A646" s="169" t="s">
        <v>17</v>
      </c>
      <c r="B646" s="114" t="s">
        <v>280</v>
      </c>
      <c r="C646" s="83">
        <v>100</v>
      </c>
      <c r="D646" s="68" t="s">
        <v>27</v>
      </c>
      <c r="E646" s="53"/>
      <c r="F646" s="83">
        <f>C646*E646</f>
        <v>0</v>
      </c>
      <c r="G646" s="63">
        <f>SUM(F646)</f>
        <v>0</v>
      </c>
      <c r="H646" s="168"/>
      <c r="I646" s="170"/>
      <c r="J646" s="171"/>
    </row>
    <row r="647" spans="1:10" x14ac:dyDescent="0.25">
      <c r="A647" s="166"/>
      <c r="B647" s="172"/>
      <c r="C647" s="83"/>
      <c r="D647" s="168"/>
      <c r="E647" s="4"/>
      <c r="F647" s="95"/>
      <c r="G647" s="63"/>
      <c r="H647" s="168"/>
      <c r="I647" s="170"/>
      <c r="J647" s="171"/>
    </row>
    <row r="648" spans="1:10" x14ac:dyDescent="0.25">
      <c r="A648" s="166" t="s">
        <v>51</v>
      </c>
      <c r="B648" s="137" t="s">
        <v>68</v>
      </c>
      <c r="C648" s="83"/>
      <c r="D648" s="168"/>
      <c r="E648" s="4"/>
      <c r="F648" s="95"/>
      <c r="G648" s="63"/>
      <c r="H648" s="168"/>
      <c r="I648" s="170"/>
      <c r="J648" s="171"/>
    </row>
    <row r="649" spans="1:10" x14ac:dyDescent="0.25">
      <c r="A649" s="100" t="s">
        <v>17</v>
      </c>
      <c r="B649" s="114" t="s">
        <v>69</v>
      </c>
      <c r="C649" s="83">
        <v>211.68</v>
      </c>
      <c r="D649" s="68" t="s">
        <v>30</v>
      </c>
      <c r="E649" s="53"/>
      <c r="F649" s="83">
        <f>C649*E649</f>
        <v>0</v>
      </c>
      <c r="G649" s="63"/>
      <c r="H649" s="101"/>
      <c r="I649" s="137"/>
      <c r="J649" s="171"/>
    </row>
    <row r="650" spans="1:10" x14ac:dyDescent="0.25">
      <c r="A650" s="100" t="s">
        <v>20</v>
      </c>
      <c r="B650" s="114" t="s">
        <v>376</v>
      </c>
      <c r="C650" s="83">
        <v>275.18400000000003</v>
      </c>
      <c r="D650" s="68" t="s">
        <v>30</v>
      </c>
      <c r="E650" s="53"/>
      <c r="F650" s="83">
        <f>C650*E650</f>
        <v>0</v>
      </c>
      <c r="G650" s="63"/>
      <c r="H650" s="168"/>
      <c r="I650" s="170"/>
      <c r="J650" s="101"/>
    </row>
    <row r="651" spans="1:10" x14ac:dyDescent="0.25">
      <c r="A651" s="100" t="s">
        <v>23</v>
      </c>
      <c r="B651" s="114" t="s">
        <v>283</v>
      </c>
      <c r="C651" s="83">
        <v>20.160000000000004</v>
      </c>
      <c r="D651" s="68" t="s">
        <v>30</v>
      </c>
      <c r="E651" s="53"/>
      <c r="F651" s="83">
        <f>C651*E651</f>
        <v>0</v>
      </c>
      <c r="G651" s="63"/>
      <c r="H651" s="101"/>
      <c r="I651" s="170"/>
      <c r="J651" s="101"/>
    </row>
    <row r="652" spans="1:10" ht="15.75" customHeight="1" x14ac:dyDescent="0.25">
      <c r="A652" s="100" t="s">
        <v>25</v>
      </c>
      <c r="B652" s="114" t="s">
        <v>377</v>
      </c>
      <c r="C652" s="83">
        <v>12.8</v>
      </c>
      <c r="D652" s="68" t="s">
        <v>30</v>
      </c>
      <c r="E652" s="53"/>
      <c r="F652" s="83">
        <f>C652*E652</f>
        <v>0</v>
      </c>
      <c r="G652" s="63">
        <f>SUM(F649:F652)</f>
        <v>0</v>
      </c>
      <c r="H652" s="173"/>
      <c r="I652" s="170"/>
      <c r="J652" s="101"/>
    </row>
    <row r="653" spans="1:10" x14ac:dyDescent="0.25">
      <c r="A653" s="100"/>
      <c r="B653" s="172"/>
      <c r="C653" s="83"/>
      <c r="D653" s="168"/>
      <c r="E653" s="4"/>
      <c r="F653" s="95"/>
      <c r="G653" s="63"/>
      <c r="H653" s="101"/>
      <c r="I653" s="101"/>
      <c r="J653" s="101"/>
    </row>
    <row r="654" spans="1:10" x14ac:dyDescent="0.25">
      <c r="A654" s="166" t="s">
        <v>53</v>
      </c>
      <c r="B654" s="137" t="s">
        <v>73</v>
      </c>
      <c r="C654" s="83"/>
      <c r="D654" s="168"/>
      <c r="E654" s="4"/>
      <c r="F654" s="95"/>
      <c r="G654" s="96"/>
      <c r="H654" s="4"/>
    </row>
    <row r="655" spans="1:10" x14ac:dyDescent="0.25">
      <c r="A655" s="100" t="s">
        <v>17</v>
      </c>
      <c r="B655" s="114" t="s">
        <v>378</v>
      </c>
      <c r="C655" s="83">
        <v>8.5299999999999994</v>
      </c>
      <c r="D655" s="68" t="s">
        <v>30</v>
      </c>
      <c r="E655" s="53"/>
      <c r="F655" s="83">
        <f t="shared" ref="F655:F661" si="24">C655*E655</f>
        <v>0</v>
      </c>
      <c r="G655" s="96"/>
      <c r="H655" s="4"/>
    </row>
    <row r="656" spans="1:10" x14ac:dyDescent="0.25">
      <c r="A656" s="100" t="s">
        <v>20</v>
      </c>
      <c r="B656" s="114" t="s">
        <v>379</v>
      </c>
      <c r="C656" s="83">
        <v>9.84</v>
      </c>
      <c r="D656" s="68" t="s">
        <v>30</v>
      </c>
      <c r="E656" s="53"/>
      <c r="F656" s="83">
        <f t="shared" si="24"/>
        <v>0</v>
      </c>
      <c r="G656" s="96"/>
      <c r="H656" s="4"/>
    </row>
    <row r="657" spans="1:8" x14ac:dyDescent="0.25">
      <c r="A657" s="100" t="s">
        <v>23</v>
      </c>
      <c r="B657" s="114" t="s">
        <v>380</v>
      </c>
      <c r="C657" s="83">
        <v>18.37</v>
      </c>
      <c r="D657" s="68" t="s">
        <v>30</v>
      </c>
      <c r="E657" s="53"/>
      <c r="F657" s="83">
        <f t="shared" si="24"/>
        <v>0</v>
      </c>
      <c r="G657" s="96"/>
      <c r="H657" s="4"/>
    </row>
    <row r="658" spans="1:8" x14ac:dyDescent="0.25">
      <c r="A658" s="174" t="s">
        <v>25</v>
      </c>
      <c r="B658" s="175" t="s">
        <v>381</v>
      </c>
      <c r="C658" s="83">
        <v>3.5999999999999996</v>
      </c>
      <c r="D658" s="68" t="s">
        <v>30</v>
      </c>
      <c r="E658" s="53"/>
      <c r="F658" s="83">
        <f t="shared" si="24"/>
        <v>0</v>
      </c>
      <c r="H658" s="4"/>
    </row>
    <row r="659" spans="1:8" x14ac:dyDescent="0.25">
      <c r="A659" s="174" t="s">
        <v>28</v>
      </c>
      <c r="B659" s="175" t="s">
        <v>382</v>
      </c>
      <c r="C659" s="83">
        <v>0.6</v>
      </c>
      <c r="D659" s="68" t="s">
        <v>30</v>
      </c>
      <c r="E659" s="53"/>
      <c r="F659" s="83">
        <f t="shared" si="24"/>
        <v>0</v>
      </c>
      <c r="G659" s="96"/>
      <c r="H659" s="4"/>
    </row>
    <row r="660" spans="1:8" x14ac:dyDescent="0.25">
      <c r="A660" s="174" t="s">
        <v>31</v>
      </c>
      <c r="B660" s="175" t="s">
        <v>383</v>
      </c>
      <c r="C660" s="83">
        <v>0.21</v>
      </c>
      <c r="D660" s="68" t="s">
        <v>30</v>
      </c>
      <c r="E660" s="53"/>
      <c r="F660" s="83">
        <f t="shared" si="24"/>
        <v>0</v>
      </c>
      <c r="G660" s="96"/>
      <c r="H660" s="4"/>
    </row>
    <row r="661" spans="1:8" x14ac:dyDescent="0.25">
      <c r="A661" s="174" t="s">
        <v>33</v>
      </c>
      <c r="B661" s="175" t="s">
        <v>384</v>
      </c>
      <c r="C661" s="83">
        <v>0.46</v>
      </c>
      <c r="D661" s="68" t="s">
        <v>30</v>
      </c>
      <c r="E661" s="53"/>
      <c r="F661" s="83">
        <f t="shared" si="24"/>
        <v>0</v>
      </c>
      <c r="G661" s="63">
        <f>SUM(F655:F661)</f>
        <v>0</v>
      </c>
      <c r="H661" s="4"/>
    </row>
    <row r="662" spans="1:8" x14ac:dyDescent="0.25">
      <c r="A662" s="100"/>
      <c r="B662" s="176"/>
      <c r="C662" s="83"/>
      <c r="D662" s="68"/>
      <c r="E662" s="4"/>
      <c r="F662" s="95"/>
      <c r="G662" s="96"/>
      <c r="H662" s="4"/>
    </row>
    <row r="663" spans="1:8" x14ac:dyDescent="0.25">
      <c r="A663" s="166" t="s">
        <v>55</v>
      </c>
      <c r="B663" s="137" t="s">
        <v>385</v>
      </c>
      <c r="C663" s="83"/>
      <c r="D663" s="168"/>
      <c r="E663" s="4"/>
      <c r="F663" s="95"/>
      <c r="G663" s="96"/>
      <c r="H663" s="4"/>
    </row>
    <row r="664" spans="1:8" ht="30" x14ac:dyDescent="0.25">
      <c r="A664" s="100" t="s">
        <v>17</v>
      </c>
      <c r="B664" s="114" t="s">
        <v>386</v>
      </c>
      <c r="C664" s="83">
        <v>128.19</v>
      </c>
      <c r="D664" s="68" t="s">
        <v>27</v>
      </c>
      <c r="E664" s="53"/>
      <c r="F664" s="83">
        <f>C664*E664</f>
        <v>0</v>
      </c>
      <c r="G664" s="96"/>
      <c r="H664" s="4"/>
    </row>
    <row r="665" spans="1:8" ht="30" x14ac:dyDescent="0.25">
      <c r="A665" s="100" t="s">
        <v>20</v>
      </c>
      <c r="B665" s="114" t="s">
        <v>387</v>
      </c>
      <c r="C665" s="83">
        <v>128.19</v>
      </c>
      <c r="D665" s="68" t="s">
        <v>27</v>
      </c>
      <c r="E665" s="53"/>
      <c r="F665" s="83">
        <f>C665*E665</f>
        <v>0</v>
      </c>
      <c r="G665" s="96"/>
      <c r="H665" s="4"/>
    </row>
    <row r="666" spans="1:8" x14ac:dyDescent="0.25">
      <c r="A666" s="100" t="s">
        <v>23</v>
      </c>
      <c r="B666" s="114" t="s">
        <v>106</v>
      </c>
      <c r="C666" s="83">
        <v>30.4</v>
      </c>
      <c r="D666" s="68" t="s">
        <v>22</v>
      </c>
      <c r="E666" s="53"/>
      <c r="F666" s="83">
        <f>C666*E666</f>
        <v>0</v>
      </c>
      <c r="G666" s="96"/>
      <c r="H666" s="4"/>
    </row>
    <row r="667" spans="1:8" x14ac:dyDescent="0.25">
      <c r="A667" s="100" t="s">
        <v>25</v>
      </c>
      <c r="B667" s="114" t="s">
        <v>388</v>
      </c>
      <c r="C667" s="83">
        <v>5.6</v>
      </c>
      <c r="D667" s="68" t="s">
        <v>22</v>
      </c>
      <c r="E667" s="53"/>
      <c r="F667" s="83">
        <f>C667*E667</f>
        <v>0</v>
      </c>
      <c r="G667" s="96"/>
      <c r="H667" s="4"/>
    </row>
    <row r="668" spans="1:8" x14ac:dyDescent="0.25">
      <c r="A668" s="100" t="s">
        <v>28</v>
      </c>
      <c r="B668" s="114" t="s">
        <v>389</v>
      </c>
      <c r="C668" s="83">
        <v>64</v>
      </c>
      <c r="D668" s="68" t="s">
        <v>27</v>
      </c>
      <c r="E668" s="53"/>
      <c r="F668" s="83">
        <f>C668*E668</f>
        <v>0</v>
      </c>
      <c r="G668" s="63">
        <f>SUM(F664:F668)</f>
        <v>0</v>
      </c>
      <c r="H668" s="4"/>
    </row>
    <row r="669" spans="1:8" x14ac:dyDescent="0.25">
      <c r="A669" s="100"/>
      <c r="B669" s="176"/>
      <c r="C669" s="83"/>
      <c r="D669" s="168"/>
      <c r="E669" s="4"/>
      <c r="F669" s="95"/>
      <c r="G669" s="96"/>
      <c r="H669" s="4"/>
    </row>
    <row r="670" spans="1:8" x14ac:dyDescent="0.25">
      <c r="A670" s="166" t="s">
        <v>86</v>
      </c>
      <c r="B670" s="137" t="s">
        <v>173</v>
      </c>
      <c r="C670" s="83"/>
      <c r="D670" s="168"/>
      <c r="E670" s="4"/>
      <c r="F670" s="95"/>
      <c r="G670" s="96"/>
      <c r="H670" s="4"/>
    </row>
    <row r="671" spans="1:8" x14ac:dyDescent="0.25">
      <c r="A671" s="100" t="s">
        <v>17</v>
      </c>
      <c r="B671" s="114" t="s">
        <v>390</v>
      </c>
      <c r="C671" s="83">
        <v>1</v>
      </c>
      <c r="D671" s="68" t="s">
        <v>19</v>
      </c>
      <c r="E671" s="53"/>
      <c r="F671" s="83">
        <f>C671*E671</f>
        <v>0</v>
      </c>
      <c r="G671" s="96"/>
      <c r="H671" s="4"/>
    </row>
    <row r="672" spans="1:8" x14ac:dyDescent="0.25">
      <c r="A672" s="100" t="s">
        <v>20</v>
      </c>
      <c r="B672" s="114" t="s">
        <v>391</v>
      </c>
      <c r="C672" s="83">
        <v>2</v>
      </c>
      <c r="D672" s="68" t="s">
        <v>19</v>
      </c>
      <c r="E672" s="53"/>
      <c r="F672" s="83">
        <f>C672*E672</f>
        <v>0</v>
      </c>
      <c r="G672" s="69"/>
      <c r="H672" s="4"/>
    </row>
    <row r="673" spans="1:8" x14ac:dyDescent="0.25">
      <c r="A673" s="100" t="s">
        <v>23</v>
      </c>
      <c r="B673" s="114" t="s">
        <v>392</v>
      </c>
      <c r="C673" s="83">
        <v>1</v>
      </c>
      <c r="D673" s="68" t="s">
        <v>19</v>
      </c>
      <c r="E673" s="53"/>
      <c r="F673" s="83">
        <f>C673*E673</f>
        <v>0</v>
      </c>
      <c r="G673" s="69"/>
      <c r="H673" s="4"/>
    </row>
    <row r="674" spans="1:8" x14ac:dyDescent="0.25">
      <c r="A674" s="100" t="s">
        <v>25</v>
      </c>
      <c r="B674" s="102" t="s">
        <v>393</v>
      </c>
      <c r="C674" s="83">
        <v>1</v>
      </c>
      <c r="D674" s="68" t="s">
        <v>394</v>
      </c>
      <c r="E674" s="53"/>
      <c r="F674" s="83">
        <f>C674*E674</f>
        <v>0</v>
      </c>
      <c r="G674" s="69">
        <f>SUM(F671:F674)</f>
        <v>0</v>
      </c>
      <c r="H674" s="4"/>
    </row>
    <row r="675" spans="1:8" s="29" customFormat="1" x14ac:dyDescent="0.25">
      <c r="A675" s="62"/>
      <c r="B675" s="87"/>
      <c r="C675" s="6"/>
      <c r="D675" s="177"/>
      <c r="E675" s="97"/>
      <c r="F675" s="37"/>
      <c r="G675" s="131"/>
      <c r="H675" s="39"/>
    </row>
    <row r="676" spans="1:8" s="29" customFormat="1" x14ac:dyDescent="0.25">
      <c r="A676" s="62"/>
      <c r="B676" s="372" t="s">
        <v>395</v>
      </c>
      <c r="C676" s="372"/>
      <c r="D676" s="372"/>
      <c r="E676" s="372"/>
      <c r="F676" s="24" t="s">
        <v>36</v>
      </c>
      <c r="G676" s="63">
        <f>SUM(G646:G674)</f>
        <v>0</v>
      </c>
      <c r="H676" s="39"/>
    </row>
    <row r="677" spans="1:8" s="29" customFormat="1" x14ac:dyDescent="0.25">
      <c r="A677" s="62"/>
      <c r="B677" s="87"/>
      <c r="C677" s="6"/>
      <c r="D677" s="177"/>
      <c r="E677" s="97"/>
      <c r="F677" s="37"/>
      <c r="G677" s="38"/>
      <c r="H677" s="39"/>
    </row>
    <row r="678" spans="1:8" s="29" customFormat="1" x14ac:dyDescent="0.25">
      <c r="A678" s="62"/>
      <c r="B678" s="85" t="s">
        <v>396</v>
      </c>
      <c r="C678" s="6"/>
      <c r="D678" s="177"/>
      <c r="E678" s="97"/>
      <c r="F678" s="37"/>
      <c r="G678" s="38"/>
      <c r="H678" s="39"/>
    </row>
    <row r="679" spans="1:8" s="29" customFormat="1" x14ac:dyDescent="0.25">
      <c r="A679" s="62"/>
      <c r="B679" s="87"/>
      <c r="C679" s="6"/>
      <c r="D679" s="177"/>
      <c r="E679" s="97"/>
      <c r="F679" s="37"/>
      <c r="G679" s="38"/>
      <c r="H679" s="39"/>
    </row>
    <row r="680" spans="1:8" s="29" customFormat="1" x14ac:dyDescent="0.25">
      <c r="A680" s="166" t="s">
        <v>15</v>
      </c>
      <c r="B680" s="137" t="s">
        <v>185</v>
      </c>
      <c r="C680" s="123"/>
      <c r="D680" s="168"/>
      <c r="E680" s="97"/>
      <c r="F680" s="37"/>
      <c r="G680" s="38"/>
      <c r="H680" s="39"/>
    </row>
    <row r="681" spans="1:8" s="29" customFormat="1" x14ac:dyDescent="0.25">
      <c r="A681" s="169" t="s">
        <v>17</v>
      </c>
      <c r="B681" s="114" t="s">
        <v>280</v>
      </c>
      <c r="C681" s="83">
        <v>1</v>
      </c>
      <c r="D681" s="68" t="s">
        <v>164</v>
      </c>
      <c r="E681" s="53"/>
      <c r="F681" s="83">
        <f>C681*E681</f>
        <v>0</v>
      </c>
      <c r="G681" s="63">
        <f>SUM(F681)</f>
        <v>0</v>
      </c>
      <c r="H681" s="39"/>
    </row>
    <row r="682" spans="1:8" s="29" customFormat="1" x14ac:dyDescent="0.25">
      <c r="A682" s="166" t="s">
        <v>51</v>
      </c>
      <c r="B682" s="137" t="s">
        <v>73</v>
      </c>
      <c r="C682" s="83"/>
      <c r="D682" s="168"/>
      <c r="E682" s="53"/>
      <c r="F682" s="83"/>
      <c r="G682" s="63"/>
      <c r="H682" s="39"/>
    </row>
    <row r="683" spans="1:8" s="29" customFormat="1" x14ac:dyDescent="0.25">
      <c r="A683" s="169" t="s">
        <v>17</v>
      </c>
      <c r="B683" s="172" t="s">
        <v>397</v>
      </c>
      <c r="C683" s="83">
        <v>0.31</v>
      </c>
      <c r="D683" s="168" t="s">
        <v>30</v>
      </c>
      <c r="E683" s="53"/>
      <c r="F683" s="83">
        <f>C683*E683</f>
        <v>0</v>
      </c>
      <c r="G683" s="63"/>
      <c r="H683" s="39"/>
    </row>
    <row r="684" spans="1:8" s="29" customFormat="1" x14ac:dyDescent="0.25">
      <c r="A684" s="169" t="s">
        <v>20</v>
      </c>
      <c r="B684" s="172" t="s">
        <v>398</v>
      </c>
      <c r="C684" s="83">
        <v>0.14000000000000001</v>
      </c>
      <c r="D684" s="168" t="s">
        <v>30</v>
      </c>
      <c r="E684" s="53"/>
      <c r="F684" s="83">
        <f>C684*E684</f>
        <v>0</v>
      </c>
      <c r="G684" s="63"/>
      <c r="H684" s="39"/>
    </row>
    <row r="685" spans="1:8" s="29" customFormat="1" x14ac:dyDescent="0.25">
      <c r="A685" s="169" t="s">
        <v>23</v>
      </c>
      <c r="B685" s="172" t="s">
        <v>399</v>
      </c>
      <c r="C685" s="83">
        <v>0.43</v>
      </c>
      <c r="D685" s="168" t="s">
        <v>30</v>
      </c>
      <c r="E685" s="53"/>
      <c r="F685" s="83">
        <f>C685*E685</f>
        <v>0</v>
      </c>
      <c r="G685" s="63">
        <f>SUM(F683:F685)</f>
        <v>0</v>
      </c>
      <c r="H685" s="39"/>
    </row>
    <row r="686" spans="1:8" s="29" customFormat="1" x14ac:dyDescent="0.25">
      <c r="A686" s="166"/>
      <c r="B686" s="172"/>
      <c r="C686" s="83"/>
      <c r="D686" s="168"/>
      <c r="E686" s="53"/>
      <c r="F686" s="83"/>
      <c r="G686" s="63"/>
      <c r="H686" s="39"/>
    </row>
    <row r="687" spans="1:8" s="29" customFormat="1" x14ac:dyDescent="0.25">
      <c r="A687" s="166" t="s">
        <v>53</v>
      </c>
      <c r="B687" s="98" t="s">
        <v>361</v>
      </c>
      <c r="C687" s="83"/>
      <c r="D687" s="99"/>
      <c r="E687" s="97"/>
      <c r="F687" s="37"/>
      <c r="G687" s="63"/>
      <c r="H687" s="39"/>
    </row>
    <row r="688" spans="1:8" s="29" customFormat="1" ht="30" x14ac:dyDescent="0.25">
      <c r="A688" s="169" t="s">
        <v>17</v>
      </c>
      <c r="B688" s="84" t="s">
        <v>363</v>
      </c>
      <c r="C688" s="83">
        <v>14</v>
      </c>
      <c r="D688" s="68" t="s">
        <v>27</v>
      </c>
      <c r="E688" s="97"/>
      <c r="F688" s="37">
        <f>C688*E688</f>
        <v>0</v>
      </c>
      <c r="G688" s="63"/>
      <c r="H688" s="39"/>
    </row>
    <row r="689" spans="1:8" s="29" customFormat="1" x14ac:dyDescent="0.25">
      <c r="A689" s="62" t="s">
        <v>20</v>
      </c>
      <c r="B689" s="87" t="s">
        <v>400</v>
      </c>
      <c r="C689" s="83">
        <v>0.56000000000000005</v>
      </c>
      <c r="D689" s="177" t="s">
        <v>27</v>
      </c>
      <c r="E689" s="97"/>
      <c r="F689" s="37">
        <f>C689*E689</f>
        <v>0</v>
      </c>
      <c r="G689" s="63">
        <f>SUM(F688:F689)</f>
        <v>0</v>
      </c>
      <c r="H689" s="39"/>
    </row>
    <row r="690" spans="1:8" s="29" customFormat="1" x14ac:dyDescent="0.25">
      <c r="A690" s="62"/>
      <c r="B690" s="87"/>
      <c r="C690" s="83"/>
      <c r="D690" s="177"/>
      <c r="E690" s="97"/>
      <c r="F690" s="37"/>
      <c r="G690" s="63"/>
      <c r="H690" s="39"/>
    </row>
    <row r="691" spans="1:8" s="29" customFormat="1" x14ac:dyDescent="0.25">
      <c r="A691" s="166" t="s">
        <v>55</v>
      </c>
      <c r="B691" s="85" t="s">
        <v>250</v>
      </c>
      <c r="C691" s="83"/>
      <c r="D691" s="177"/>
      <c r="E691" s="97"/>
      <c r="F691" s="37"/>
      <c r="G691" s="63"/>
      <c r="H691" s="39"/>
    </row>
    <row r="692" spans="1:8" s="29" customFormat="1" x14ac:dyDescent="0.25">
      <c r="A692" s="169" t="s">
        <v>17</v>
      </c>
      <c r="B692" s="87" t="s">
        <v>401</v>
      </c>
      <c r="C692" s="83">
        <v>11.185</v>
      </c>
      <c r="D692" s="177" t="s">
        <v>27</v>
      </c>
      <c r="E692" s="178"/>
      <c r="F692" s="37">
        <f>C692*E692</f>
        <v>0</v>
      </c>
      <c r="G692" s="63"/>
      <c r="H692" s="39"/>
    </row>
    <row r="693" spans="1:8" s="29" customFormat="1" x14ac:dyDescent="0.25">
      <c r="A693" s="169" t="s">
        <v>20</v>
      </c>
      <c r="B693" s="87" t="s">
        <v>402</v>
      </c>
      <c r="C693" s="83">
        <v>15.048100000000003</v>
      </c>
      <c r="D693" s="177" t="s">
        <v>27</v>
      </c>
      <c r="E693" s="178"/>
      <c r="F693" s="37">
        <f>C693*E693</f>
        <v>0</v>
      </c>
      <c r="G693" s="63"/>
      <c r="H693" s="39"/>
    </row>
    <row r="694" spans="1:8" s="29" customFormat="1" ht="30" x14ac:dyDescent="0.25">
      <c r="A694" s="169" t="s">
        <v>23</v>
      </c>
      <c r="B694" s="87" t="s">
        <v>254</v>
      </c>
      <c r="C694" s="83">
        <v>6.6749000000000009</v>
      </c>
      <c r="D694" s="177" t="s">
        <v>27</v>
      </c>
      <c r="E694" s="178"/>
      <c r="F694" s="37">
        <f>C694*E694</f>
        <v>0</v>
      </c>
      <c r="G694" s="63"/>
      <c r="H694" s="39"/>
    </row>
    <row r="695" spans="1:8" s="29" customFormat="1" ht="30" x14ac:dyDescent="0.25">
      <c r="A695" s="169" t="s">
        <v>25</v>
      </c>
      <c r="B695" s="87" t="s">
        <v>403</v>
      </c>
      <c r="C695" s="83">
        <v>6.6749000000000009</v>
      </c>
      <c r="D695" s="177" t="s">
        <v>27</v>
      </c>
      <c r="E695" s="178"/>
      <c r="F695" s="37">
        <f>C695*E695</f>
        <v>0</v>
      </c>
      <c r="G695" s="38"/>
      <c r="H695" s="39"/>
    </row>
    <row r="696" spans="1:8" s="29" customFormat="1" x14ac:dyDescent="0.25">
      <c r="A696" s="169" t="s">
        <v>28</v>
      </c>
      <c r="B696" s="87" t="s">
        <v>404</v>
      </c>
      <c r="C696" s="83">
        <v>29.3</v>
      </c>
      <c r="D696" s="177" t="s">
        <v>22</v>
      </c>
      <c r="E696" s="178"/>
      <c r="F696" s="37">
        <f>C696*E696</f>
        <v>0</v>
      </c>
      <c r="G696" s="63">
        <f>SUM(F692:F696)</f>
        <v>0</v>
      </c>
      <c r="H696" s="39"/>
    </row>
    <row r="697" spans="1:8" s="29" customFormat="1" x14ac:dyDescent="0.25">
      <c r="A697" s="62"/>
      <c r="B697" s="87"/>
      <c r="C697" s="83"/>
      <c r="D697" s="177"/>
      <c r="E697" s="97"/>
      <c r="F697" s="37"/>
      <c r="G697" s="38"/>
      <c r="H697" s="39"/>
    </row>
    <row r="698" spans="1:8" s="29" customFormat="1" x14ac:dyDescent="0.25">
      <c r="A698" s="166" t="s">
        <v>86</v>
      </c>
      <c r="B698" s="85" t="s">
        <v>255</v>
      </c>
      <c r="C698" s="83"/>
      <c r="D698" s="177"/>
      <c r="E698" s="97"/>
      <c r="F698" s="37"/>
      <c r="G698" s="38"/>
      <c r="H698" s="39"/>
    </row>
    <row r="699" spans="1:8" s="29" customFormat="1" ht="30" x14ac:dyDescent="0.25">
      <c r="A699" s="169" t="s">
        <v>17</v>
      </c>
      <c r="B699" s="87" t="s">
        <v>405</v>
      </c>
      <c r="C699" s="83">
        <v>2.16</v>
      </c>
      <c r="D699" s="177" t="s">
        <v>27</v>
      </c>
      <c r="E699" s="178"/>
      <c r="F699" s="37">
        <f>C699*E699</f>
        <v>0</v>
      </c>
      <c r="G699" s="63">
        <f>SUM(F699)</f>
        <v>0</v>
      </c>
      <c r="H699" s="39"/>
    </row>
    <row r="700" spans="1:8" s="29" customFormat="1" x14ac:dyDescent="0.25">
      <c r="A700" s="62"/>
      <c r="B700" s="87"/>
      <c r="C700" s="83"/>
      <c r="D700" s="177"/>
      <c r="E700" s="97"/>
      <c r="F700" s="37"/>
      <c r="G700" s="38"/>
      <c r="H700" s="39"/>
    </row>
    <row r="701" spans="1:8" s="29" customFormat="1" x14ac:dyDescent="0.25">
      <c r="A701" s="166" t="s">
        <v>93</v>
      </c>
      <c r="B701" s="85" t="s">
        <v>260</v>
      </c>
      <c r="C701" s="83"/>
      <c r="D701" s="177"/>
      <c r="E701" s="97"/>
      <c r="F701" s="37"/>
      <c r="G701" s="38"/>
      <c r="H701" s="39"/>
    </row>
    <row r="702" spans="1:8" s="29" customFormat="1" x14ac:dyDescent="0.25">
      <c r="A702" s="169" t="s">
        <v>17</v>
      </c>
      <c r="B702" s="102" t="s">
        <v>104</v>
      </c>
      <c r="C702" s="83">
        <v>2.16</v>
      </c>
      <c r="D702" s="177" t="s">
        <v>27</v>
      </c>
      <c r="E702" s="178"/>
      <c r="F702" s="37">
        <f t="shared" ref="F702:F707" si="25">C702*E702</f>
        <v>0</v>
      </c>
      <c r="G702" s="38"/>
      <c r="H702" s="39"/>
    </row>
    <row r="703" spans="1:8" s="29" customFormat="1" ht="45" x14ac:dyDescent="0.25">
      <c r="A703" s="169" t="s">
        <v>20</v>
      </c>
      <c r="B703" s="84" t="s">
        <v>365</v>
      </c>
      <c r="C703" s="83">
        <v>3.96</v>
      </c>
      <c r="D703" s="177" t="s">
        <v>27</v>
      </c>
      <c r="E703" s="178"/>
      <c r="F703" s="37">
        <f t="shared" si="25"/>
        <v>0</v>
      </c>
      <c r="G703" s="38"/>
      <c r="H703" s="39"/>
    </row>
    <row r="704" spans="1:8" s="29" customFormat="1" x14ac:dyDescent="0.25">
      <c r="A704" s="169" t="s">
        <v>23</v>
      </c>
      <c r="B704" s="84" t="s">
        <v>106</v>
      </c>
      <c r="C704" s="83">
        <v>6</v>
      </c>
      <c r="D704" s="177" t="s">
        <v>22</v>
      </c>
      <c r="E704" s="178"/>
      <c r="F704" s="37">
        <f t="shared" si="25"/>
        <v>0</v>
      </c>
      <c r="G704" s="38"/>
      <c r="H704" s="39"/>
    </row>
    <row r="705" spans="1:8" s="29" customFormat="1" ht="30" x14ac:dyDescent="0.25">
      <c r="A705" s="169" t="s">
        <v>25</v>
      </c>
      <c r="B705" s="102" t="s">
        <v>366</v>
      </c>
      <c r="C705" s="83">
        <v>6.81</v>
      </c>
      <c r="D705" s="177" t="s">
        <v>22</v>
      </c>
      <c r="E705" s="178"/>
      <c r="F705" s="37">
        <f t="shared" si="25"/>
        <v>0</v>
      </c>
      <c r="G705" s="38"/>
      <c r="H705" s="39"/>
    </row>
    <row r="706" spans="1:8" s="29" customFormat="1" x14ac:dyDescent="0.25">
      <c r="A706" s="169" t="s">
        <v>28</v>
      </c>
      <c r="B706" s="102" t="s">
        <v>367</v>
      </c>
      <c r="C706" s="83">
        <v>1</v>
      </c>
      <c r="D706" s="177" t="s">
        <v>19</v>
      </c>
      <c r="E706" s="178"/>
      <c r="F706" s="37">
        <f t="shared" si="25"/>
        <v>0</v>
      </c>
      <c r="G706" s="38"/>
      <c r="H706" s="39"/>
    </row>
    <row r="707" spans="1:8" s="29" customFormat="1" ht="30" x14ac:dyDescent="0.25">
      <c r="A707" s="169" t="s">
        <v>31</v>
      </c>
      <c r="B707" s="84" t="s">
        <v>368</v>
      </c>
      <c r="C707" s="83">
        <v>1</v>
      </c>
      <c r="D707" s="177" t="s">
        <v>19</v>
      </c>
      <c r="E707" s="178"/>
      <c r="F707" s="37">
        <f t="shared" si="25"/>
        <v>0</v>
      </c>
      <c r="G707" s="63">
        <f>SUM(F702:F707)</f>
        <v>0</v>
      </c>
      <c r="H707" s="39"/>
    </row>
    <row r="708" spans="1:8" s="29" customFormat="1" x14ac:dyDescent="0.25">
      <c r="A708" s="62"/>
      <c r="B708" s="87"/>
      <c r="C708" s="83"/>
      <c r="D708" s="177"/>
      <c r="E708" s="97"/>
      <c r="F708" s="37"/>
      <c r="G708" s="38"/>
      <c r="H708" s="39"/>
    </row>
    <row r="709" spans="1:8" s="29" customFormat="1" x14ac:dyDescent="0.25">
      <c r="A709" s="166" t="s">
        <v>98</v>
      </c>
      <c r="B709" s="85" t="s">
        <v>115</v>
      </c>
      <c r="C709" s="83"/>
      <c r="D709" s="177"/>
      <c r="E709" s="97"/>
      <c r="F709" s="37"/>
      <c r="G709" s="38"/>
      <c r="H709" s="39"/>
    </row>
    <row r="710" spans="1:8" s="29" customFormat="1" ht="30" x14ac:dyDescent="0.25">
      <c r="A710" s="169" t="s">
        <v>17</v>
      </c>
      <c r="B710" s="87" t="s">
        <v>406</v>
      </c>
      <c r="C710" s="83">
        <v>1.79</v>
      </c>
      <c r="D710" s="177" t="s">
        <v>27</v>
      </c>
      <c r="E710" s="97"/>
      <c r="F710" s="37">
        <f>C710*E710</f>
        <v>0</v>
      </c>
      <c r="G710" s="63">
        <f>SUM(F710)</f>
        <v>0</v>
      </c>
      <c r="H710" s="39"/>
    </row>
    <row r="711" spans="1:8" s="29" customFormat="1" x14ac:dyDescent="0.25">
      <c r="A711" s="62"/>
      <c r="B711" s="87"/>
      <c r="C711" s="83"/>
      <c r="D711" s="177"/>
      <c r="E711" s="97"/>
      <c r="F711" s="37"/>
      <c r="G711" s="38"/>
      <c r="H711" s="39"/>
    </row>
    <row r="712" spans="1:8" s="29" customFormat="1" x14ac:dyDescent="0.25">
      <c r="A712" s="166" t="s">
        <v>102</v>
      </c>
      <c r="B712" s="85" t="s">
        <v>407</v>
      </c>
      <c r="C712" s="83"/>
      <c r="D712" s="177"/>
      <c r="E712" s="97"/>
      <c r="F712" s="37"/>
      <c r="G712" s="38"/>
      <c r="H712" s="39"/>
    </row>
    <row r="713" spans="1:8" s="29" customFormat="1" x14ac:dyDescent="0.25">
      <c r="A713" s="169" t="s">
        <v>17</v>
      </c>
      <c r="B713" s="114" t="s">
        <v>350</v>
      </c>
      <c r="C713" s="83">
        <v>32.909999999999997</v>
      </c>
      <c r="D713" s="177" t="s">
        <v>27</v>
      </c>
      <c r="E713" s="178"/>
      <c r="F713" s="37">
        <f>C713*E713</f>
        <v>0</v>
      </c>
      <c r="G713" s="38"/>
      <c r="H713" s="39"/>
    </row>
    <row r="714" spans="1:8" s="29" customFormat="1" x14ac:dyDescent="0.25">
      <c r="A714" s="169" t="s">
        <v>20</v>
      </c>
      <c r="B714" s="114" t="s">
        <v>371</v>
      </c>
      <c r="C714" s="83">
        <v>15.42</v>
      </c>
      <c r="D714" s="177" t="s">
        <v>27</v>
      </c>
      <c r="E714" s="178"/>
      <c r="F714" s="37">
        <f>C714*E714</f>
        <v>0</v>
      </c>
      <c r="G714" s="38"/>
      <c r="H714" s="39"/>
    </row>
    <row r="715" spans="1:8" s="29" customFormat="1" x14ac:dyDescent="0.25">
      <c r="A715" s="169" t="s">
        <v>23</v>
      </c>
      <c r="B715" s="114" t="s">
        <v>351</v>
      </c>
      <c r="C715" s="83">
        <v>17.489999999999998</v>
      </c>
      <c r="D715" s="177" t="s">
        <v>27</v>
      </c>
      <c r="E715" s="178"/>
      <c r="F715" s="37">
        <f>C715*E715</f>
        <v>0</v>
      </c>
      <c r="G715" s="63">
        <f>SUM(F713:F715)</f>
        <v>0</v>
      </c>
      <c r="H715" s="39"/>
    </row>
    <row r="716" spans="1:8" s="29" customFormat="1" x14ac:dyDescent="0.25">
      <c r="A716" s="62"/>
      <c r="B716" s="87"/>
      <c r="C716" s="6"/>
      <c r="D716" s="177"/>
      <c r="E716" s="97"/>
      <c r="F716" s="37"/>
      <c r="G716" s="38"/>
      <c r="H716" s="39"/>
    </row>
    <row r="717" spans="1:8" s="29" customFormat="1" x14ac:dyDescent="0.25">
      <c r="A717" s="62"/>
      <c r="B717" s="372" t="s">
        <v>408</v>
      </c>
      <c r="C717" s="372"/>
      <c r="D717" s="372"/>
      <c r="E717" s="372"/>
      <c r="F717" s="24" t="s">
        <v>36</v>
      </c>
      <c r="G717" s="63">
        <f>SUM(G681:G715)</f>
        <v>0</v>
      </c>
      <c r="H717" s="39"/>
    </row>
    <row r="718" spans="1:8" s="29" customFormat="1" x14ac:dyDescent="0.25">
      <c r="A718" s="62"/>
      <c r="B718" s="87"/>
      <c r="C718" s="6"/>
      <c r="D718" s="177"/>
      <c r="E718" s="97"/>
      <c r="F718" s="37"/>
      <c r="G718" s="38"/>
      <c r="H718" s="39"/>
    </row>
    <row r="719" spans="1:8" s="29" customFormat="1" x14ac:dyDescent="0.25">
      <c r="A719" s="62"/>
      <c r="B719" s="372"/>
      <c r="C719" s="372"/>
      <c r="D719" s="372"/>
      <c r="E719" s="372"/>
      <c r="F719" s="24"/>
      <c r="G719" s="63"/>
      <c r="H719" s="39"/>
    </row>
    <row r="720" spans="1:8" s="29" customFormat="1" x14ac:dyDescent="0.25">
      <c r="A720" s="62"/>
      <c r="B720" s="87"/>
      <c r="C720" s="6"/>
      <c r="D720" s="177"/>
      <c r="E720" s="97"/>
      <c r="F720" s="37"/>
      <c r="G720" s="38"/>
      <c r="H720" s="39"/>
    </row>
    <row r="721" spans="1:10" x14ac:dyDescent="0.25">
      <c r="A721" s="166"/>
      <c r="B721" s="373" t="s">
        <v>409</v>
      </c>
      <c r="C721" s="373"/>
      <c r="D721" s="168"/>
      <c r="E721" s="4"/>
      <c r="F721" s="95"/>
      <c r="G721" s="96"/>
      <c r="H721" s="101"/>
      <c r="I721" s="101"/>
      <c r="J721" s="101"/>
    </row>
    <row r="722" spans="1:10" ht="12" customHeight="1" x14ac:dyDescent="0.25">
      <c r="A722" s="166"/>
      <c r="B722" s="137"/>
      <c r="C722" s="167"/>
      <c r="D722" s="168"/>
      <c r="E722" s="4"/>
      <c r="F722" s="95"/>
      <c r="G722" s="96"/>
      <c r="H722" s="101"/>
      <c r="I722" s="101"/>
      <c r="J722" s="101"/>
    </row>
    <row r="723" spans="1:10" x14ac:dyDescent="0.25">
      <c r="A723" s="166" t="s">
        <v>15</v>
      </c>
      <c r="B723" s="137" t="s">
        <v>185</v>
      </c>
      <c r="C723" s="123"/>
      <c r="D723" s="168"/>
      <c r="E723" s="4"/>
      <c r="F723" s="95"/>
      <c r="G723" s="96"/>
      <c r="H723" s="101"/>
      <c r="I723" s="101"/>
      <c r="J723" s="101"/>
    </row>
    <row r="724" spans="1:10" x14ac:dyDescent="0.25">
      <c r="A724" s="169" t="s">
        <v>17</v>
      </c>
      <c r="B724" s="114" t="s">
        <v>280</v>
      </c>
      <c r="C724" s="80">
        <v>61.43</v>
      </c>
      <c r="D724" s="68" t="s">
        <v>27</v>
      </c>
      <c r="E724" s="53"/>
      <c r="F724" s="83">
        <f>C724*E724</f>
        <v>0</v>
      </c>
      <c r="G724" s="63">
        <f>SUM(F724)</f>
        <v>0</v>
      </c>
      <c r="H724" s="168"/>
      <c r="I724" s="170"/>
      <c r="J724" s="171"/>
    </row>
    <row r="725" spans="1:10" ht="12" customHeight="1" x14ac:dyDescent="0.25">
      <c r="A725" s="166"/>
      <c r="B725" s="137"/>
      <c r="C725" s="167"/>
      <c r="D725" s="168"/>
      <c r="E725" s="4"/>
      <c r="F725" s="95"/>
      <c r="G725" s="63"/>
      <c r="H725" s="101"/>
      <c r="I725" s="101"/>
      <c r="J725" s="101"/>
    </row>
    <row r="726" spans="1:10" x14ac:dyDescent="0.25">
      <c r="A726" s="166" t="s">
        <v>51</v>
      </c>
      <c r="B726" s="137" t="s">
        <v>68</v>
      </c>
      <c r="C726" s="179"/>
      <c r="D726" s="168"/>
      <c r="E726" s="4"/>
      <c r="F726" s="95"/>
      <c r="G726" s="63"/>
      <c r="H726" s="168"/>
      <c r="I726" s="170"/>
      <c r="J726" s="171"/>
    </row>
    <row r="727" spans="1:10" x14ac:dyDescent="0.25">
      <c r="A727" s="100" t="s">
        <v>17</v>
      </c>
      <c r="B727" s="114" t="s">
        <v>69</v>
      </c>
      <c r="C727" s="83">
        <v>254.67150000000004</v>
      </c>
      <c r="D727" s="68" t="s">
        <v>30</v>
      </c>
      <c r="E727" s="53"/>
      <c r="F727" s="83">
        <f>C727*E727</f>
        <v>0</v>
      </c>
      <c r="G727" s="63"/>
      <c r="H727" s="101"/>
      <c r="I727" s="137"/>
      <c r="J727" s="171"/>
    </row>
    <row r="728" spans="1:10" x14ac:dyDescent="0.25">
      <c r="A728" s="100" t="s">
        <v>20</v>
      </c>
      <c r="B728" s="114" t="s">
        <v>376</v>
      </c>
      <c r="C728" s="83">
        <v>331.07295000000005</v>
      </c>
      <c r="D728" s="68" t="s">
        <v>30</v>
      </c>
      <c r="E728" s="53"/>
      <c r="F728" s="83">
        <f>C728*E728</f>
        <v>0</v>
      </c>
      <c r="G728" s="63"/>
      <c r="H728" s="168"/>
      <c r="I728" s="170"/>
      <c r="J728" s="101"/>
    </row>
    <row r="729" spans="1:10" x14ac:dyDescent="0.25">
      <c r="A729" s="100" t="s">
        <v>23</v>
      </c>
      <c r="B729" s="114" t="s">
        <v>283</v>
      </c>
      <c r="C729" s="83">
        <v>33.128000000000007</v>
      </c>
      <c r="D729" s="68" t="s">
        <v>30</v>
      </c>
      <c r="E729" s="53"/>
      <c r="F729" s="83">
        <f>C729*E729</f>
        <v>0</v>
      </c>
      <c r="G729" s="63"/>
      <c r="H729" s="101"/>
      <c r="I729" s="170"/>
      <c r="J729" s="101"/>
    </row>
    <row r="730" spans="1:10" ht="15.75" customHeight="1" x14ac:dyDescent="0.25">
      <c r="A730" s="100" t="s">
        <v>25</v>
      </c>
      <c r="B730" s="114" t="s">
        <v>377</v>
      </c>
      <c r="C730" s="83">
        <v>8.8060000000000009</v>
      </c>
      <c r="D730" s="68" t="s">
        <v>30</v>
      </c>
      <c r="E730" s="53"/>
      <c r="F730" s="83">
        <f>C730*E730</f>
        <v>0</v>
      </c>
      <c r="G730" s="63">
        <f>SUM(F727:F730)</f>
        <v>0</v>
      </c>
      <c r="H730" s="173"/>
      <c r="I730" s="170"/>
      <c r="J730" s="101"/>
    </row>
    <row r="731" spans="1:10" ht="12" customHeight="1" x14ac:dyDescent="0.25">
      <c r="A731" s="166"/>
      <c r="B731" s="137"/>
      <c r="C731" s="5"/>
      <c r="D731" s="168"/>
      <c r="E731" s="4"/>
      <c r="F731" s="95"/>
      <c r="G731" s="63"/>
      <c r="H731" s="101"/>
      <c r="I731" s="101"/>
      <c r="J731" s="101"/>
    </row>
    <row r="732" spans="1:10" x14ac:dyDescent="0.25">
      <c r="A732" s="166" t="s">
        <v>53</v>
      </c>
      <c r="B732" s="137" t="s">
        <v>73</v>
      </c>
      <c r="C732" s="179"/>
      <c r="D732" s="168"/>
      <c r="E732" s="4"/>
      <c r="F732" s="95"/>
      <c r="G732" s="63"/>
      <c r="H732" s="4"/>
    </row>
    <row r="733" spans="1:10" ht="15" customHeight="1" x14ac:dyDescent="0.25">
      <c r="A733" s="100" t="s">
        <v>17</v>
      </c>
      <c r="B733" s="180" t="s">
        <v>410</v>
      </c>
      <c r="C733" s="83">
        <v>6.6044999999999998</v>
      </c>
      <c r="D733" s="68" t="s">
        <v>30</v>
      </c>
      <c r="E733" s="53"/>
      <c r="F733" s="83">
        <f t="shared" ref="F733:F738" si="26">C733*E733</f>
        <v>0</v>
      </c>
      <c r="G733" s="63"/>
      <c r="H733" s="4"/>
    </row>
    <row r="734" spans="1:10" ht="15" customHeight="1" x14ac:dyDescent="0.25">
      <c r="A734" s="100" t="s">
        <v>20</v>
      </c>
      <c r="B734" s="180" t="s">
        <v>379</v>
      </c>
      <c r="C734" s="83">
        <v>5.9384999999999994</v>
      </c>
      <c r="D734" s="68" t="s">
        <v>30</v>
      </c>
      <c r="E734" s="53"/>
      <c r="F734" s="83">
        <f t="shared" si="26"/>
        <v>0</v>
      </c>
      <c r="G734" s="63"/>
      <c r="H734" s="4"/>
    </row>
    <row r="735" spans="1:10" ht="15" customHeight="1" x14ac:dyDescent="0.25">
      <c r="A735" s="100" t="s">
        <v>23</v>
      </c>
      <c r="B735" s="175" t="s">
        <v>411</v>
      </c>
      <c r="C735" s="83">
        <v>46.472999999999999</v>
      </c>
      <c r="D735" s="68" t="s">
        <v>30</v>
      </c>
      <c r="E735" s="53"/>
      <c r="F735" s="83">
        <f t="shared" si="26"/>
        <v>0</v>
      </c>
      <c r="G735" s="63"/>
      <c r="H735" s="4"/>
    </row>
    <row r="736" spans="1:10" ht="15" customHeight="1" x14ac:dyDescent="0.25">
      <c r="A736" s="100" t="s">
        <v>25</v>
      </c>
      <c r="B736" s="175" t="s">
        <v>412</v>
      </c>
      <c r="C736" s="83">
        <v>1.5645</v>
      </c>
      <c r="D736" s="68" t="s">
        <v>30</v>
      </c>
      <c r="E736" s="53"/>
      <c r="F736" s="83">
        <f t="shared" si="26"/>
        <v>0</v>
      </c>
      <c r="G736" s="63"/>
      <c r="H736" s="101"/>
      <c r="I736" s="101"/>
      <c r="J736" s="101"/>
    </row>
    <row r="737" spans="1:10" ht="15" customHeight="1" x14ac:dyDescent="0.25">
      <c r="A737" s="100" t="s">
        <v>28</v>
      </c>
      <c r="B737" s="175" t="s">
        <v>413</v>
      </c>
      <c r="C737" s="83">
        <v>0.18</v>
      </c>
      <c r="D737" s="68" t="s">
        <v>30</v>
      </c>
      <c r="E737" s="53"/>
      <c r="F737" s="83">
        <f t="shared" si="26"/>
        <v>0</v>
      </c>
      <c r="G737" s="63"/>
      <c r="H737" s="101"/>
      <c r="I737" s="101"/>
      <c r="J737" s="101"/>
    </row>
    <row r="738" spans="1:10" ht="15" customHeight="1" x14ac:dyDescent="0.25">
      <c r="A738" s="100" t="s">
        <v>31</v>
      </c>
      <c r="B738" s="175" t="s">
        <v>414</v>
      </c>
      <c r="C738" s="83">
        <v>0.48000000000000009</v>
      </c>
      <c r="D738" s="68" t="s">
        <v>30</v>
      </c>
      <c r="E738" s="53"/>
      <c r="F738" s="83">
        <f t="shared" si="26"/>
        <v>0</v>
      </c>
      <c r="G738" s="63">
        <f>SUM(F733:F738)</f>
        <v>0</v>
      </c>
      <c r="H738" s="101"/>
      <c r="I738" s="101"/>
      <c r="J738" s="101"/>
    </row>
    <row r="739" spans="1:10" ht="15" customHeight="1" x14ac:dyDescent="0.25">
      <c r="A739" s="166"/>
      <c r="B739" s="137"/>
      <c r="C739" s="5"/>
      <c r="D739" s="168"/>
      <c r="E739" s="4"/>
      <c r="F739" s="95"/>
      <c r="G739" s="63"/>
      <c r="H739" s="101"/>
      <c r="I739" s="101"/>
      <c r="J739" s="101"/>
    </row>
    <row r="740" spans="1:10" ht="15" customHeight="1" x14ac:dyDescent="0.25">
      <c r="A740" s="166" t="s">
        <v>55</v>
      </c>
      <c r="B740" s="137" t="s">
        <v>415</v>
      </c>
      <c r="C740" s="5"/>
      <c r="D740" s="168"/>
      <c r="E740" s="4"/>
      <c r="F740" s="95"/>
      <c r="G740" s="63"/>
      <c r="H740" s="101"/>
      <c r="I740" s="101"/>
      <c r="J740" s="101"/>
    </row>
    <row r="741" spans="1:10" ht="15" customHeight="1" x14ac:dyDescent="0.25">
      <c r="A741" s="100" t="s">
        <v>17</v>
      </c>
      <c r="B741" s="175" t="s">
        <v>416</v>
      </c>
      <c r="C741" s="83">
        <v>18.809999999999999</v>
      </c>
      <c r="D741" s="168" t="s">
        <v>27</v>
      </c>
      <c r="E741" s="53"/>
      <c r="F741" s="83">
        <f>C741*E741</f>
        <v>0</v>
      </c>
      <c r="G741" s="63">
        <f>SUM(F741)</f>
        <v>0</v>
      </c>
      <c r="H741" s="101"/>
      <c r="I741" s="101"/>
      <c r="J741" s="101"/>
    </row>
    <row r="742" spans="1:10" ht="15" customHeight="1" x14ac:dyDescent="0.25">
      <c r="A742" s="166"/>
      <c r="B742" s="137"/>
      <c r="C742" s="5"/>
      <c r="D742" s="168"/>
      <c r="E742" s="4"/>
      <c r="F742" s="95"/>
      <c r="G742" s="63"/>
      <c r="H742" s="101"/>
      <c r="I742" s="101"/>
      <c r="J742" s="101"/>
    </row>
    <row r="743" spans="1:10" x14ac:dyDescent="0.25">
      <c r="A743" s="166" t="s">
        <v>86</v>
      </c>
      <c r="B743" s="137" t="s">
        <v>385</v>
      </c>
      <c r="C743" s="5"/>
      <c r="D743" s="168"/>
      <c r="E743" s="4"/>
      <c r="F743" s="95"/>
      <c r="G743" s="63"/>
      <c r="H743" s="4"/>
    </row>
    <row r="744" spans="1:10" ht="30" x14ac:dyDescent="0.25">
      <c r="A744" s="100" t="s">
        <v>17</v>
      </c>
      <c r="B744" s="114" t="s">
        <v>386</v>
      </c>
      <c r="C744" s="83">
        <v>202.5</v>
      </c>
      <c r="D744" s="68" t="s">
        <v>27</v>
      </c>
      <c r="E744" s="53"/>
      <c r="F744" s="83">
        <f>C744*E744</f>
        <v>0</v>
      </c>
      <c r="G744" s="63"/>
      <c r="H744" s="4"/>
    </row>
    <row r="745" spans="1:10" ht="30" x14ac:dyDescent="0.25">
      <c r="A745" s="100" t="s">
        <v>20</v>
      </c>
      <c r="B745" s="114" t="s">
        <v>387</v>
      </c>
      <c r="C745" s="83">
        <v>202.5</v>
      </c>
      <c r="D745" s="68" t="s">
        <v>27</v>
      </c>
      <c r="E745" s="53"/>
      <c r="F745" s="83">
        <f>C745*E745</f>
        <v>0</v>
      </c>
      <c r="G745" s="63"/>
      <c r="H745" s="4"/>
    </row>
    <row r="746" spans="1:10" x14ac:dyDescent="0.25">
      <c r="A746" s="100" t="s">
        <v>23</v>
      </c>
      <c r="B746" s="114" t="s">
        <v>106</v>
      </c>
      <c r="C746" s="83">
        <v>26</v>
      </c>
      <c r="D746" s="68" t="s">
        <v>22</v>
      </c>
      <c r="E746" s="53"/>
      <c r="F746" s="83">
        <f>C746*E746</f>
        <v>0</v>
      </c>
      <c r="G746" s="63"/>
      <c r="H746" s="4"/>
    </row>
    <row r="747" spans="1:10" x14ac:dyDescent="0.25">
      <c r="A747" s="100" t="s">
        <v>25</v>
      </c>
      <c r="B747" s="114" t="s">
        <v>388</v>
      </c>
      <c r="C747" s="83">
        <v>12</v>
      </c>
      <c r="D747" s="68" t="s">
        <v>22</v>
      </c>
      <c r="E747" s="53"/>
      <c r="F747" s="83">
        <f>C747*E747</f>
        <v>0</v>
      </c>
      <c r="G747" s="63"/>
      <c r="H747" s="4"/>
    </row>
    <row r="748" spans="1:10" x14ac:dyDescent="0.25">
      <c r="A748" s="100" t="s">
        <v>28</v>
      </c>
      <c r="B748" s="114" t="s">
        <v>389</v>
      </c>
      <c r="C748" s="83">
        <v>44.03</v>
      </c>
      <c r="D748" s="68" t="s">
        <v>27</v>
      </c>
      <c r="E748" s="53"/>
      <c r="F748" s="83">
        <f>C748*E748</f>
        <v>0</v>
      </c>
      <c r="G748" s="63">
        <f>SUM(F744:F748)</f>
        <v>0</v>
      </c>
      <c r="H748" s="4"/>
    </row>
    <row r="749" spans="1:10" ht="15" customHeight="1" x14ac:dyDescent="0.25">
      <c r="A749" s="166"/>
      <c r="B749" s="137"/>
      <c r="C749" s="5"/>
      <c r="D749" s="168"/>
      <c r="E749" s="4"/>
      <c r="F749" s="95"/>
      <c r="G749" s="63"/>
      <c r="H749" s="101"/>
      <c r="I749" s="101"/>
      <c r="J749" s="101"/>
    </row>
    <row r="750" spans="1:10" s="29" customFormat="1" ht="15" customHeight="1" x14ac:dyDescent="0.25">
      <c r="A750" s="62"/>
      <c r="B750" s="372" t="s">
        <v>417</v>
      </c>
      <c r="C750" s="372"/>
      <c r="D750" s="372"/>
      <c r="E750" s="372"/>
      <c r="F750" s="24" t="s">
        <v>36</v>
      </c>
      <c r="G750" s="63">
        <f>SUM(G724:G748)</f>
        <v>0</v>
      </c>
      <c r="H750" s="39"/>
    </row>
    <row r="751" spans="1:10" ht="15" customHeight="1" x14ac:dyDescent="0.25">
      <c r="A751" s="166"/>
      <c r="B751" s="137"/>
      <c r="C751" s="167"/>
      <c r="D751" s="168"/>
      <c r="E751" s="4"/>
      <c r="F751" s="95"/>
      <c r="G751" s="63"/>
      <c r="H751" s="101"/>
      <c r="I751" s="101"/>
      <c r="J751" s="101"/>
    </row>
    <row r="752" spans="1:10" x14ac:dyDescent="0.25">
      <c r="A752" s="166"/>
      <c r="B752" s="137" t="s">
        <v>418</v>
      </c>
      <c r="C752" s="167"/>
      <c r="D752" s="168"/>
      <c r="E752" s="4"/>
      <c r="F752" s="95"/>
      <c r="G752" s="63"/>
      <c r="H752" s="101"/>
      <c r="I752" s="101"/>
      <c r="J752" s="101"/>
    </row>
    <row r="753" spans="1:10" ht="12" customHeight="1" x14ac:dyDescent="0.25">
      <c r="A753" s="166"/>
      <c r="B753" s="137"/>
      <c r="C753" s="167"/>
      <c r="D753" s="168"/>
      <c r="E753" s="4"/>
      <c r="F753" s="95"/>
      <c r="G753" s="63"/>
      <c r="H753" s="101"/>
      <c r="I753" s="101"/>
      <c r="J753" s="101"/>
    </row>
    <row r="754" spans="1:10" x14ac:dyDescent="0.25">
      <c r="A754" s="166" t="s">
        <v>15</v>
      </c>
      <c r="B754" s="137" t="s">
        <v>185</v>
      </c>
      <c r="C754" s="123"/>
      <c r="D754" s="168"/>
      <c r="E754" s="4"/>
      <c r="F754" s="95"/>
      <c r="G754" s="63"/>
      <c r="H754" s="101"/>
      <c r="I754" s="101"/>
      <c r="J754" s="101"/>
    </row>
    <row r="755" spans="1:10" x14ac:dyDescent="0.25">
      <c r="A755" s="169" t="s">
        <v>17</v>
      </c>
      <c r="B755" s="114" t="s">
        <v>280</v>
      </c>
      <c r="C755" s="83">
        <v>1</v>
      </c>
      <c r="D755" s="68" t="s">
        <v>164</v>
      </c>
      <c r="E755" s="53"/>
      <c r="F755" s="83">
        <f>C755*E755</f>
        <v>0</v>
      </c>
      <c r="G755" s="63">
        <f>SUM(F755)</f>
        <v>0</v>
      </c>
      <c r="H755" s="168"/>
      <c r="I755" s="170"/>
      <c r="J755" s="171"/>
    </row>
    <row r="756" spans="1:10" ht="12" customHeight="1" x14ac:dyDescent="0.25">
      <c r="A756" s="166"/>
      <c r="B756" s="137"/>
      <c r="C756" s="83"/>
      <c r="D756" s="168"/>
      <c r="E756" s="53"/>
      <c r="F756" s="83"/>
      <c r="G756" s="63"/>
      <c r="H756" s="101"/>
      <c r="I756" s="101"/>
      <c r="J756" s="101"/>
    </row>
    <row r="757" spans="1:10" x14ac:dyDescent="0.25">
      <c r="A757" s="166" t="s">
        <v>51</v>
      </c>
      <c r="B757" s="137" t="s">
        <v>68</v>
      </c>
      <c r="C757" s="83"/>
      <c r="D757" s="168"/>
      <c r="E757" s="53"/>
      <c r="F757" s="83"/>
      <c r="G757" s="63"/>
      <c r="H757" s="168"/>
      <c r="I757" s="170"/>
      <c r="J757" s="171"/>
    </row>
    <row r="758" spans="1:10" x14ac:dyDescent="0.25">
      <c r="A758" s="100" t="s">
        <v>17</v>
      </c>
      <c r="B758" s="114" t="s">
        <v>69</v>
      </c>
      <c r="C758" s="83">
        <v>819.23</v>
      </c>
      <c r="D758" s="68" t="s">
        <v>30</v>
      </c>
      <c r="E758" s="53"/>
      <c r="F758" s="83">
        <f>C758*E758</f>
        <v>0</v>
      </c>
      <c r="G758" s="63"/>
      <c r="H758" s="101"/>
      <c r="I758" s="137"/>
      <c r="J758" s="171"/>
    </row>
    <row r="759" spans="1:10" x14ac:dyDescent="0.25">
      <c r="A759" s="100" t="s">
        <v>20</v>
      </c>
      <c r="B759" s="114" t="s">
        <v>376</v>
      </c>
      <c r="C759" s="83">
        <v>1064.999</v>
      </c>
      <c r="D759" s="68" t="s">
        <v>30</v>
      </c>
      <c r="E759" s="53"/>
      <c r="F759" s="83">
        <f>C759*E759</f>
        <v>0</v>
      </c>
      <c r="G759" s="63"/>
      <c r="H759" s="168"/>
      <c r="I759" s="170"/>
      <c r="J759" s="101"/>
    </row>
    <row r="760" spans="1:10" x14ac:dyDescent="0.25">
      <c r="A760" s="100" t="s">
        <v>23</v>
      </c>
      <c r="B760" s="114" t="s">
        <v>283</v>
      </c>
      <c r="C760" s="83">
        <v>70.311999999999998</v>
      </c>
      <c r="D760" s="68" t="s">
        <v>30</v>
      </c>
      <c r="E760" s="53"/>
      <c r="F760" s="83">
        <f>C760*E760</f>
        <v>0</v>
      </c>
      <c r="G760" s="63"/>
      <c r="H760" s="101"/>
      <c r="I760" s="170"/>
      <c r="J760" s="101"/>
    </row>
    <row r="761" spans="1:10" ht="15.75" customHeight="1" x14ac:dyDescent="0.25">
      <c r="A761" s="100" t="s">
        <v>25</v>
      </c>
      <c r="B761" s="114" t="s">
        <v>377</v>
      </c>
      <c r="C761" s="83">
        <v>22.059000000000005</v>
      </c>
      <c r="D761" s="68" t="s">
        <v>30</v>
      </c>
      <c r="E761" s="53"/>
      <c r="F761" s="83">
        <f>C761*E761</f>
        <v>0</v>
      </c>
      <c r="G761" s="63">
        <f>SUM(F758:F761)</f>
        <v>0</v>
      </c>
      <c r="H761" s="173"/>
      <c r="I761" s="170"/>
      <c r="J761" s="101"/>
    </row>
    <row r="762" spans="1:10" ht="12" customHeight="1" x14ac:dyDescent="0.25">
      <c r="A762" s="166"/>
      <c r="B762" s="137"/>
      <c r="C762" s="83"/>
      <c r="D762" s="168"/>
      <c r="E762" s="53"/>
      <c r="F762" s="83"/>
      <c r="G762" s="63"/>
      <c r="H762" s="101"/>
      <c r="I762" s="101"/>
      <c r="J762" s="101"/>
    </row>
    <row r="763" spans="1:10" x14ac:dyDescent="0.25">
      <c r="A763" s="166" t="s">
        <v>53</v>
      </c>
      <c r="B763" s="137" t="s">
        <v>73</v>
      </c>
      <c r="C763" s="83"/>
      <c r="D763" s="168"/>
      <c r="E763" s="53"/>
      <c r="F763" s="83"/>
      <c r="G763" s="63"/>
      <c r="H763" s="4"/>
    </row>
    <row r="764" spans="1:10" x14ac:dyDescent="0.25">
      <c r="A764" s="100" t="s">
        <v>17</v>
      </c>
      <c r="B764" s="180" t="s">
        <v>419</v>
      </c>
      <c r="C764" s="83">
        <v>21.603000000000005</v>
      </c>
      <c r="D764" s="168" t="s">
        <v>30</v>
      </c>
      <c r="E764" s="53"/>
      <c r="F764" s="83">
        <f>C764*E764</f>
        <v>0</v>
      </c>
      <c r="G764" s="63"/>
      <c r="H764" s="4"/>
    </row>
    <row r="765" spans="1:10" x14ac:dyDescent="0.25">
      <c r="A765" s="100" t="s">
        <v>20</v>
      </c>
      <c r="B765" s="180" t="s">
        <v>420</v>
      </c>
      <c r="C765" s="83">
        <v>42.5</v>
      </c>
      <c r="D765" s="168" t="s">
        <v>30</v>
      </c>
      <c r="E765" s="53"/>
      <c r="F765" s="83">
        <f>C765*E765</f>
        <v>0</v>
      </c>
      <c r="G765" s="63"/>
      <c r="H765" s="4"/>
    </row>
    <row r="766" spans="1:10" x14ac:dyDescent="0.25">
      <c r="A766" s="100" t="s">
        <v>23</v>
      </c>
      <c r="B766" s="175" t="s">
        <v>421</v>
      </c>
      <c r="C766" s="83">
        <v>2.5567500000000001</v>
      </c>
      <c r="D766" s="168" t="s">
        <v>30</v>
      </c>
      <c r="E766" s="53"/>
      <c r="F766" s="83">
        <f>C766*E766</f>
        <v>0</v>
      </c>
      <c r="G766" s="63"/>
      <c r="H766" s="4"/>
    </row>
    <row r="767" spans="1:10" x14ac:dyDescent="0.25">
      <c r="A767" s="100"/>
      <c r="B767" s="175"/>
      <c r="C767" s="83"/>
      <c r="D767" s="168"/>
      <c r="E767" s="53"/>
      <c r="F767" s="83"/>
      <c r="G767" s="63"/>
      <c r="H767" s="4"/>
    </row>
    <row r="768" spans="1:10" x14ac:dyDescent="0.25">
      <c r="A768" s="100"/>
      <c r="B768" s="175"/>
      <c r="C768" s="83"/>
      <c r="D768" s="168"/>
      <c r="E768" s="53"/>
      <c r="F768" s="83"/>
      <c r="G768" s="63"/>
      <c r="H768" s="4"/>
    </row>
    <row r="769" spans="1:8" x14ac:dyDescent="0.25">
      <c r="A769" s="100" t="s">
        <v>25</v>
      </c>
      <c r="B769" s="175" t="s">
        <v>422</v>
      </c>
      <c r="C769" s="83">
        <v>0.15</v>
      </c>
      <c r="D769" s="168" t="s">
        <v>30</v>
      </c>
      <c r="E769" s="53"/>
      <c r="F769" s="83">
        <f>C769*E769</f>
        <v>0</v>
      </c>
      <c r="G769" s="63"/>
      <c r="H769" s="4"/>
    </row>
    <row r="770" spans="1:8" x14ac:dyDescent="0.25">
      <c r="A770" s="100" t="s">
        <v>28</v>
      </c>
      <c r="B770" s="175" t="s">
        <v>423</v>
      </c>
      <c r="C770" s="83">
        <v>0.45</v>
      </c>
      <c r="D770" s="168" t="s">
        <v>30</v>
      </c>
      <c r="E770" s="53"/>
      <c r="F770" s="83">
        <f>C770*E770</f>
        <v>0</v>
      </c>
      <c r="G770" s="63"/>
      <c r="H770" s="4"/>
    </row>
    <row r="771" spans="1:8" ht="15" customHeight="1" x14ac:dyDescent="0.25">
      <c r="A771" s="100" t="s">
        <v>31</v>
      </c>
      <c r="B771" s="175" t="s">
        <v>424</v>
      </c>
      <c r="C771" s="83">
        <v>3.1000000000000005</v>
      </c>
      <c r="D771" s="168" t="s">
        <v>30</v>
      </c>
      <c r="E771" s="53"/>
      <c r="F771" s="83">
        <f>C771*E771</f>
        <v>0</v>
      </c>
      <c r="H771" s="4"/>
    </row>
    <row r="772" spans="1:8" x14ac:dyDescent="0.25">
      <c r="A772" s="100" t="s">
        <v>33</v>
      </c>
      <c r="B772" s="175" t="s">
        <v>425</v>
      </c>
      <c r="C772" s="83">
        <v>120.43499999999999</v>
      </c>
      <c r="D772" s="168" t="s">
        <v>30</v>
      </c>
      <c r="E772" s="53"/>
      <c r="F772" s="83">
        <f>C772*E772</f>
        <v>0</v>
      </c>
      <c r="G772" s="63"/>
      <c r="H772" s="4"/>
    </row>
    <row r="773" spans="1:8" x14ac:dyDescent="0.25">
      <c r="A773" s="100" t="s">
        <v>47</v>
      </c>
      <c r="B773" s="175" t="s">
        <v>426</v>
      </c>
      <c r="C773" s="83">
        <v>5.75</v>
      </c>
      <c r="D773" s="168" t="s">
        <v>30</v>
      </c>
      <c r="E773" s="53"/>
      <c r="F773" s="83">
        <f>C773*E773</f>
        <v>0</v>
      </c>
      <c r="G773" s="63">
        <f>SUM(F764:F773)</f>
        <v>0</v>
      </c>
      <c r="H773" s="4"/>
    </row>
    <row r="774" spans="1:8" x14ac:dyDescent="0.25">
      <c r="A774" s="100"/>
      <c r="B774" s="176"/>
      <c r="C774" s="83"/>
      <c r="D774" s="168"/>
      <c r="E774" s="53"/>
      <c r="F774" s="159"/>
      <c r="G774" s="63"/>
      <c r="H774" s="4"/>
    </row>
    <row r="775" spans="1:8" x14ac:dyDescent="0.25">
      <c r="A775" s="166" t="s">
        <v>55</v>
      </c>
      <c r="B775" s="137" t="s">
        <v>385</v>
      </c>
      <c r="C775" s="83"/>
      <c r="D775" s="168"/>
      <c r="E775" s="4"/>
      <c r="F775" s="95"/>
      <c r="G775" s="96"/>
      <c r="H775" s="4"/>
    </row>
    <row r="776" spans="1:8" ht="30" x14ac:dyDescent="0.25">
      <c r="A776" s="100" t="s">
        <v>17</v>
      </c>
      <c r="B776" s="114" t="s">
        <v>386</v>
      </c>
      <c r="C776" s="83">
        <v>409.63</v>
      </c>
      <c r="D776" s="68" t="s">
        <v>27</v>
      </c>
      <c r="E776" s="53"/>
      <c r="F776" s="83">
        <f>C776*E776</f>
        <v>0</v>
      </c>
      <c r="G776" s="96"/>
      <c r="H776" s="4"/>
    </row>
    <row r="777" spans="1:8" ht="30" x14ac:dyDescent="0.25">
      <c r="A777" s="100" t="s">
        <v>20</v>
      </c>
      <c r="B777" s="114" t="s">
        <v>387</v>
      </c>
      <c r="C777" s="83">
        <v>409.63</v>
      </c>
      <c r="D777" s="68" t="s">
        <v>27</v>
      </c>
      <c r="E777" s="53"/>
      <c r="F777" s="83">
        <f>C777*E777</f>
        <v>0</v>
      </c>
      <c r="G777" s="96"/>
      <c r="H777" s="4"/>
    </row>
    <row r="778" spans="1:8" x14ac:dyDescent="0.25">
      <c r="A778" s="100" t="s">
        <v>23</v>
      </c>
      <c r="B778" s="114" t="s">
        <v>106</v>
      </c>
      <c r="C778" s="83">
        <v>66.2</v>
      </c>
      <c r="D778" s="68" t="s">
        <v>22</v>
      </c>
      <c r="E778" s="53"/>
      <c r="F778" s="83">
        <f>C778*E778</f>
        <v>0</v>
      </c>
      <c r="G778" s="63"/>
      <c r="H778" s="4"/>
    </row>
    <row r="779" spans="1:8" x14ac:dyDescent="0.25">
      <c r="A779" s="100" t="s">
        <v>25</v>
      </c>
      <c r="B779" s="114" t="s">
        <v>388</v>
      </c>
      <c r="C779" s="83">
        <v>19.2</v>
      </c>
      <c r="D779" s="68" t="s">
        <v>22</v>
      </c>
      <c r="E779" s="53"/>
      <c r="F779" s="83">
        <f>C779*E779</f>
        <v>0</v>
      </c>
      <c r="G779" s="63"/>
      <c r="H779" s="4"/>
    </row>
    <row r="780" spans="1:8" x14ac:dyDescent="0.25">
      <c r="A780" s="100" t="s">
        <v>28</v>
      </c>
      <c r="B780" s="114" t="s">
        <v>389</v>
      </c>
      <c r="C780" s="83">
        <v>110.3</v>
      </c>
      <c r="D780" s="68" t="s">
        <v>27</v>
      </c>
      <c r="E780" s="53"/>
      <c r="F780" s="83">
        <f>C780*E780</f>
        <v>0</v>
      </c>
      <c r="G780" s="63">
        <f>SUM(F776:F780)</f>
        <v>0</v>
      </c>
      <c r="H780" s="4"/>
    </row>
    <row r="781" spans="1:8" x14ac:dyDescent="0.25">
      <c r="A781" s="100"/>
      <c r="B781" s="176"/>
      <c r="C781" s="83"/>
      <c r="D781" s="168"/>
      <c r="E781" s="4"/>
      <c r="F781" s="95"/>
      <c r="G781" s="63"/>
      <c r="H781" s="4"/>
    </row>
    <row r="782" spans="1:8" x14ac:dyDescent="0.25">
      <c r="A782" s="166" t="s">
        <v>86</v>
      </c>
      <c r="B782" s="137" t="s">
        <v>173</v>
      </c>
      <c r="C782" s="83"/>
      <c r="D782" s="168"/>
      <c r="E782" s="4"/>
      <c r="F782" s="95"/>
      <c r="G782" s="63"/>
      <c r="H782" s="4"/>
    </row>
    <row r="783" spans="1:8" ht="15" customHeight="1" x14ac:dyDescent="0.25">
      <c r="A783" s="100" t="s">
        <v>17</v>
      </c>
      <c r="B783" s="114" t="s">
        <v>427</v>
      </c>
      <c r="C783" s="83">
        <v>5</v>
      </c>
      <c r="D783" s="68" t="s">
        <v>19</v>
      </c>
      <c r="E783" s="53"/>
      <c r="F783" s="83">
        <f>C783*E783</f>
        <v>0</v>
      </c>
      <c r="G783" s="63"/>
      <c r="H783" s="4"/>
    </row>
    <row r="784" spans="1:8" s="29" customFormat="1" ht="15" customHeight="1" x14ac:dyDescent="0.25">
      <c r="A784" s="100" t="s">
        <v>20</v>
      </c>
      <c r="B784" s="114" t="s">
        <v>428</v>
      </c>
      <c r="C784" s="83">
        <v>3</v>
      </c>
      <c r="D784" s="177" t="s">
        <v>19</v>
      </c>
      <c r="E784" s="53"/>
      <c r="F784" s="83">
        <f>C784*E784</f>
        <v>0</v>
      </c>
      <c r="G784" s="81"/>
      <c r="H784" s="39"/>
    </row>
    <row r="785" spans="1:8" s="29" customFormat="1" x14ac:dyDescent="0.25">
      <c r="A785" s="62" t="s">
        <v>23</v>
      </c>
      <c r="B785" s="112" t="s">
        <v>429</v>
      </c>
      <c r="C785" s="6">
        <v>1</v>
      </c>
      <c r="D785" s="177" t="s">
        <v>19</v>
      </c>
      <c r="E785" s="97"/>
      <c r="F785" s="83">
        <f>C785*E785</f>
        <v>0</v>
      </c>
      <c r="G785" s="63">
        <f>SUM(F783:F785)</f>
        <v>0</v>
      </c>
      <c r="H785" s="39"/>
    </row>
    <row r="786" spans="1:8" s="29" customFormat="1" x14ac:dyDescent="0.25">
      <c r="A786" s="62"/>
      <c r="B786" s="114"/>
      <c r="C786" s="6"/>
      <c r="D786" s="177"/>
      <c r="E786" s="97"/>
      <c r="F786" s="37"/>
      <c r="G786" s="131"/>
      <c r="H786" s="39"/>
    </row>
    <row r="787" spans="1:8" s="29" customFormat="1" ht="15.75" x14ac:dyDescent="0.25">
      <c r="A787" s="62"/>
      <c r="B787" s="372" t="s">
        <v>430</v>
      </c>
      <c r="C787" s="372"/>
      <c r="D787" s="372"/>
      <c r="E787" s="372"/>
      <c r="F787" s="24" t="s">
        <v>36</v>
      </c>
      <c r="G787" s="63">
        <f>SUM(G755:G785)</f>
        <v>0</v>
      </c>
      <c r="H787" s="39"/>
    </row>
    <row r="788" spans="1:8" s="29" customFormat="1" x14ac:dyDescent="0.25">
      <c r="A788" s="62"/>
      <c r="B788" s="87"/>
      <c r="C788" s="6"/>
      <c r="D788" s="177"/>
      <c r="E788" s="97"/>
      <c r="F788" s="37"/>
      <c r="G788" s="38"/>
      <c r="H788" s="39"/>
    </row>
    <row r="789" spans="1:8" s="29" customFormat="1" x14ac:dyDescent="0.25">
      <c r="A789" s="62"/>
      <c r="B789" s="181" t="s">
        <v>431</v>
      </c>
      <c r="C789" s="163"/>
      <c r="D789" s="163"/>
      <c r="E789" s="163"/>
      <c r="F789" s="24"/>
      <c r="G789" s="63"/>
      <c r="H789" s="39"/>
    </row>
    <row r="790" spans="1:8" s="29" customFormat="1" x14ac:dyDescent="0.25">
      <c r="A790" s="62"/>
      <c r="B790" s="163"/>
      <c r="C790" s="163"/>
      <c r="D790" s="163"/>
      <c r="E790" s="163"/>
      <c r="F790" s="24"/>
      <c r="G790" s="63"/>
      <c r="H790" s="39"/>
    </row>
    <row r="791" spans="1:8" s="29" customFormat="1" x14ac:dyDescent="0.25">
      <c r="A791" s="166" t="s">
        <v>15</v>
      </c>
      <c r="B791" s="137" t="s">
        <v>185</v>
      </c>
      <c r="C791" s="123"/>
      <c r="D791" s="163"/>
      <c r="E791" s="163"/>
      <c r="F791" s="24"/>
      <c r="G791" s="63"/>
      <c r="H791" s="39"/>
    </row>
    <row r="792" spans="1:8" s="29" customFormat="1" x14ac:dyDescent="0.25">
      <c r="A792" s="169" t="s">
        <v>17</v>
      </c>
      <c r="B792" s="114" t="s">
        <v>280</v>
      </c>
      <c r="C792" s="83">
        <v>64</v>
      </c>
      <c r="D792" s="68" t="s">
        <v>27</v>
      </c>
      <c r="E792" s="53"/>
      <c r="F792" s="83">
        <f>C792*E792</f>
        <v>0</v>
      </c>
      <c r="G792" s="63">
        <f>SUM(F792)</f>
        <v>0</v>
      </c>
      <c r="H792" s="39"/>
    </row>
    <row r="793" spans="1:8" s="29" customFormat="1" x14ac:dyDescent="0.25">
      <c r="A793" s="166"/>
      <c r="B793" s="137"/>
      <c r="C793" s="83"/>
      <c r="D793" s="163"/>
      <c r="E793" s="163"/>
      <c r="F793" s="24"/>
      <c r="G793" s="63"/>
      <c r="H793" s="39"/>
    </row>
    <row r="794" spans="1:8" s="29" customFormat="1" x14ac:dyDescent="0.25">
      <c r="A794" s="166" t="s">
        <v>51</v>
      </c>
      <c r="B794" s="137" t="s">
        <v>68</v>
      </c>
      <c r="C794" s="83"/>
      <c r="D794" s="163"/>
      <c r="E794" s="163"/>
      <c r="F794" s="24"/>
      <c r="G794" s="63"/>
      <c r="H794" s="39"/>
    </row>
    <row r="795" spans="1:8" s="29" customFormat="1" x14ac:dyDescent="0.25">
      <c r="A795" s="100" t="s">
        <v>17</v>
      </c>
      <c r="B795" s="114" t="s">
        <v>69</v>
      </c>
      <c r="C795" s="83">
        <v>86.49</v>
      </c>
      <c r="D795" s="160" t="s">
        <v>30</v>
      </c>
      <c r="E795" s="53"/>
      <c r="F795" s="83">
        <f>C795*E795</f>
        <v>0</v>
      </c>
      <c r="G795" s="63"/>
      <c r="H795" s="39"/>
    </row>
    <row r="796" spans="1:8" s="29" customFormat="1" x14ac:dyDescent="0.25">
      <c r="A796" s="100" t="s">
        <v>20</v>
      </c>
      <c r="B796" s="114" t="s">
        <v>376</v>
      </c>
      <c r="C796" s="83">
        <v>97.93</v>
      </c>
      <c r="D796" s="160" t="s">
        <v>30</v>
      </c>
      <c r="E796" s="53"/>
      <c r="F796" s="83">
        <f>C796*E796</f>
        <v>0</v>
      </c>
      <c r="G796" s="63"/>
      <c r="H796" s="39"/>
    </row>
    <row r="797" spans="1:8" s="29" customFormat="1" x14ac:dyDescent="0.25">
      <c r="A797" s="100" t="s">
        <v>23</v>
      </c>
      <c r="B797" s="114" t="s">
        <v>283</v>
      </c>
      <c r="C797" s="83">
        <v>11.16</v>
      </c>
      <c r="D797" s="160" t="s">
        <v>30</v>
      </c>
      <c r="E797" s="53"/>
      <c r="F797" s="83">
        <f>C797*E797</f>
        <v>0</v>
      </c>
      <c r="G797" s="63"/>
      <c r="H797" s="39"/>
    </row>
    <row r="798" spans="1:8" s="29" customFormat="1" x14ac:dyDescent="0.25">
      <c r="A798" s="100" t="s">
        <v>25</v>
      </c>
      <c r="B798" s="114" t="s">
        <v>377</v>
      </c>
      <c r="C798" s="83">
        <v>3.84</v>
      </c>
      <c r="D798" s="160" t="s">
        <v>30</v>
      </c>
      <c r="E798" s="53"/>
      <c r="F798" s="83">
        <f>C798*E798</f>
        <v>0</v>
      </c>
      <c r="G798" s="63">
        <f>SUM(F795:F798)</f>
        <v>0</v>
      </c>
      <c r="H798" s="39"/>
    </row>
    <row r="799" spans="1:8" s="29" customFormat="1" x14ac:dyDescent="0.25">
      <c r="A799" s="166"/>
      <c r="B799" s="137"/>
      <c r="C799" s="83"/>
      <c r="D799" s="163"/>
      <c r="E799" s="163"/>
      <c r="F799" s="24"/>
      <c r="G799" s="63"/>
      <c r="H799" s="39"/>
    </row>
    <row r="800" spans="1:8" s="29" customFormat="1" x14ac:dyDescent="0.25">
      <c r="A800" s="166" t="s">
        <v>53</v>
      </c>
      <c r="B800" s="137" t="s">
        <v>73</v>
      </c>
      <c r="C800" s="83"/>
      <c r="D800" s="163"/>
      <c r="E800" s="163"/>
      <c r="F800" s="24"/>
      <c r="G800" s="63"/>
      <c r="H800" s="39"/>
    </row>
    <row r="801" spans="1:8" s="29" customFormat="1" x14ac:dyDescent="0.25">
      <c r="A801" s="100" t="s">
        <v>17</v>
      </c>
      <c r="B801" s="180" t="s">
        <v>432</v>
      </c>
      <c r="C801" s="83">
        <v>1.2100000000000002</v>
      </c>
      <c r="D801" s="160" t="s">
        <v>30</v>
      </c>
      <c r="E801" s="53"/>
      <c r="F801" s="83">
        <f>C801*E801</f>
        <v>0</v>
      </c>
      <c r="G801" s="63"/>
      <c r="H801" s="39"/>
    </row>
    <row r="802" spans="1:8" s="29" customFormat="1" x14ac:dyDescent="0.25">
      <c r="A802" s="100" t="s">
        <v>20</v>
      </c>
      <c r="B802" s="180" t="s">
        <v>433</v>
      </c>
      <c r="C802" s="83">
        <v>1.4375</v>
      </c>
      <c r="D802" s="160" t="s">
        <v>30</v>
      </c>
      <c r="E802" s="53"/>
      <c r="F802" s="83">
        <f>C802*E802</f>
        <v>0</v>
      </c>
      <c r="G802" s="63"/>
      <c r="H802" s="39"/>
    </row>
    <row r="803" spans="1:8" s="29" customFormat="1" x14ac:dyDescent="0.25">
      <c r="A803" s="100" t="s">
        <v>23</v>
      </c>
      <c r="B803" s="175" t="s">
        <v>434</v>
      </c>
      <c r="C803" s="83">
        <v>5.3999999999999995</v>
      </c>
      <c r="D803" s="160" t="s">
        <v>30</v>
      </c>
      <c r="E803" s="53"/>
      <c r="F803" s="83">
        <f>C803*E803</f>
        <v>0</v>
      </c>
      <c r="G803" s="63"/>
      <c r="H803" s="39"/>
    </row>
    <row r="804" spans="1:8" s="29" customFormat="1" x14ac:dyDescent="0.25">
      <c r="A804" s="100" t="s">
        <v>25</v>
      </c>
      <c r="B804" s="175" t="s">
        <v>435</v>
      </c>
      <c r="C804" s="83">
        <v>11.5</v>
      </c>
      <c r="D804" s="160" t="s">
        <v>30</v>
      </c>
      <c r="E804" s="53"/>
      <c r="F804" s="83">
        <f>C804*E804</f>
        <v>0</v>
      </c>
      <c r="G804" s="63">
        <f>SUM(F801:F804)</f>
        <v>0</v>
      </c>
      <c r="H804" s="39"/>
    </row>
    <row r="805" spans="1:8" s="29" customFormat="1" x14ac:dyDescent="0.25">
      <c r="A805" s="100"/>
      <c r="B805" s="176"/>
      <c r="C805" s="83"/>
      <c r="D805" s="163"/>
      <c r="E805" s="163"/>
      <c r="F805" s="24"/>
      <c r="G805" s="63"/>
      <c r="H805" s="39"/>
    </row>
    <row r="806" spans="1:8" s="29" customFormat="1" x14ac:dyDescent="0.25">
      <c r="A806" s="166" t="s">
        <v>55</v>
      </c>
      <c r="B806" s="137" t="s">
        <v>385</v>
      </c>
      <c r="C806" s="83"/>
      <c r="D806" s="163"/>
      <c r="E806" s="163"/>
      <c r="F806" s="24"/>
      <c r="G806" s="63"/>
      <c r="H806" s="39"/>
    </row>
    <row r="807" spans="1:8" s="29" customFormat="1" ht="30" x14ac:dyDescent="0.25">
      <c r="A807" s="100" t="s">
        <v>17</v>
      </c>
      <c r="B807" s="114" t="s">
        <v>436</v>
      </c>
      <c r="C807" s="83">
        <v>57.5</v>
      </c>
      <c r="D807" s="160" t="s">
        <v>27</v>
      </c>
      <c r="E807" s="53"/>
      <c r="F807" s="83">
        <f>C807*E807</f>
        <v>0</v>
      </c>
      <c r="G807" s="63"/>
      <c r="H807" s="39"/>
    </row>
    <row r="808" spans="1:8" s="29" customFormat="1" ht="30" x14ac:dyDescent="0.25">
      <c r="A808" s="100" t="s">
        <v>20</v>
      </c>
      <c r="B808" s="114" t="s">
        <v>387</v>
      </c>
      <c r="C808" s="83">
        <v>57.5</v>
      </c>
      <c r="D808" s="160" t="s">
        <v>27</v>
      </c>
      <c r="E808" s="53"/>
      <c r="F808" s="83">
        <f>C808*E808</f>
        <v>0</v>
      </c>
      <c r="G808" s="63"/>
      <c r="H808" s="39"/>
    </row>
    <row r="809" spans="1:8" s="29" customFormat="1" x14ac:dyDescent="0.25">
      <c r="A809" s="100" t="s">
        <v>23</v>
      </c>
      <c r="B809" s="114" t="s">
        <v>388</v>
      </c>
      <c r="C809" s="83">
        <v>46</v>
      </c>
      <c r="D809" s="160" t="s">
        <v>22</v>
      </c>
      <c r="E809" s="53"/>
      <c r="F809" s="83">
        <f>C809*E809</f>
        <v>0</v>
      </c>
      <c r="G809" s="63">
        <f>SUM(F807:F809)</f>
        <v>0</v>
      </c>
      <c r="H809" s="39"/>
    </row>
    <row r="810" spans="1:8" s="29" customFormat="1" x14ac:dyDescent="0.25">
      <c r="A810" s="62"/>
      <c r="B810" s="163"/>
      <c r="C810" s="163"/>
      <c r="D810" s="163"/>
      <c r="E810" s="163"/>
      <c r="F810" s="24"/>
      <c r="G810" s="63"/>
      <c r="H810" s="39"/>
    </row>
    <row r="811" spans="1:8" s="29" customFormat="1" x14ac:dyDescent="0.25">
      <c r="A811" s="62"/>
      <c r="B811" s="163"/>
      <c r="C811" s="163"/>
      <c r="D811" s="163"/>
      <c r="E811" s="163"/>
      <c r="F811" s="24"/>
      <c r="G811" s="63"/>
      <c r="H811" s="39"/>
    </row>
    <row r="812" spans="1:8" s="29" customFormat="1" x14ac:dyDescent="0.25">
      <c r="A812" s="62"/>
      <c r="B812" s="163"/>
      <c r="C812" s="163"/>
      <c r="D812" s="163"/>
      <c r="E812" s="163"/>
      <c r="F812" s="24"/>
      <c r="G812" s="63"/>
      <c r="H812" s="39"/>
    </row>
    <row r="813" spans="1:8" s="29" customFormat="1" x14ac:dyDescent="0.25">
      <c r="A813" s="166" t="s">
        <v>86</v>
      </c>
      <c r="B813" s="137" t="s">
        <v>437</v>
      </c>
      <c r="C813" s="163"/>
      <c r="D813" s="163"/>
      <c r="E813" s="163"/>
      <c r="F813" s="24"/>
      <c r="G813" s="63"/>
      <c r="H813" s="39"/>
    </row>
    <row r="814" spans="1:8" s="29" customFormat="1" ht="30" x14ac:dyDescent="0.25">
      <c r="A814" s="62" t="s">
        <v>17</v>
      </c>
      <c r="B814" s="114" t="s">
        <v>438</v>
      </c>
      <c r="C814" s="83">
        <v>30.25</v>
      </c>
      <c r="D814" s="160" t="s">
        <v>27</v>
      </c>
      <c r="E814" s="53"/>
      <c r="F814" s="83">
        <f>C814*E814</f>
        <v>0</v>
      </c>
      <c r="G814" s="63">
        <f>SUM(F814)</f>
        <v>0</v>
      </c>
      <c r="H814" s="39"/>
    </row>
    <row r="815" spans="1:8" s="29" customFormat="1" x14ac:dyDescent="0.25">
      <c r="A815" s="62"/>
      <c r="B815" s="163"/>
      <c r="C815" s="163"/>
      <c r="D815" s="163"/>
      <c r="E815" s="163"/>
      <c r="F815" s="24"/>
      <c r="G815" s="63"/>
      <c r="H815" s="39"/>
    </row>
    <row r="816" spans="1:8" s="29" customFormat="1" ht="15.75" x14ac:dyDescent="0.25">
      <c r="A816" s="62"/>
      <c r="B816" s="372" t="s">
        <v>439</v>
      </c>
      <c r="C816" s="372"/>
      <c r="D816" s="372"/>
      <c r="E816" s="372"/>
      <c r="F816" s="24" t="s">
        <v>36</v>
      </c>
      <c r="G816" s="63">
        <f>SUM(G792:G814)</f>
        <v>0</v>
      </c>
      <c r="H816" s="39"/>
    </row>
    <row r="817" spans="1:11" s="29" customFormat="1" x14ac:dyDescent="0.25">
      <c r="A817" s="62"/>
      <c r="B817" s="163"/>
      <c r="C817" s="163"/>
      <c r="D817" s="163"/>
      <c r="E817" s="163"/>
      <c r="F817" s="24"/>
      <c r="G817" s="63"/>
      <c r="H817" s="39"/>
    </row>
    <row r="818" spans="1:11" s="29" customFormat="1" ht="15.75" x14ac:dyDescent="0.25">
      <c r="A818" s="62"/>
      <c r="B818" s="372" t="s">
        <v>440</v>
      </c>
      <c r="C818" s="372"/>
      <c r="D818" s="372"/>
      <c r="E818" s="372"/>
      <c r="F818" s="24" t="s">
        <v>36</v>
      </c>
      <c r="G818" s="63">
        <f>G816*2</f>
        <v>0</v>
      </c>
      <c r="H818" s="39"/>
    </row>
    <row r="819" spans="1:11" s="29" customFormat="1" x14ac:dyDescent="0.25">
      <c r="A819" s="62"/>
      <c r="B819" s="163"/>
      <c r="C819" s="163"/>
      <c r="D819" s="163"/>
      <c r="E819" s="163"/>
      <c r="F819" s="24"/>
      <c r="G819" s="63"/>
      <c r="H819" s="39"/>
    </row>
    <row r="820" spans="1:11" s="106" customFormat="1" ht="14.25" x14ac:dyDescent="0.2">
      <c r="A820" s="182"/>
      <c r="B820" s="373" t="s">
        <v>441</v>
      </c>
      <c r="C820" s="373"/>
      <c r="D820" s="373"/>
      <c r="E820" s="373"/>
      <c r="F820" s="69"/>
      <c r="G820" s="69"/>
    </row>
    <row r="821" spans="1:11" s="106" customFormat="1" ht="14.25" x14ac:dyDescent="0.2">
      <c r="A821" s="182"/>
      <c r="B821" s="183"/>
      <c r="F821" s="69"/>
      <c r="G821" s="69"/>
    </row>
    <row r="822" spans="1:11" x14ac:dyDescent="0.25">
      <c r="A822" s="166" t="s">
        <v>15</v>
      </c>
      <c r="B822" s="137" t="s">
        <v>185</v>
      </c>
      <c r="C822" s="123"/>
      <c r="D822" s="168"/>
      <c r="E822" s="4"/>
      <c r="F822" s="95"/>
      <c r="G822" s="96"/>
      <c r="H822" s="101"/>
      <c r="I822" s="101"/>
      <c r="J822" s="101"/>
      <c r="K822" s="101"/>
    </row>
    <row r="823" spans="1:11" x14ac:dyDescent="0.25">
      <c r="A823" s="169" t="s">
        <v>17</v>
      </c>
      <c r="B823" s="114" t="s">
        <v>280</v>
      </c>
      <c r="C823" s="6">
        <v>1</v>
      </c>
      <c r="D823" s="177" t="s">
        <v>164</v>
      </c>
      <c r="E823" s="97"/>
      <c r="F823" s="83">
        <f>C823*E823</f>
        <v>0</v>
      </c>
      <c r="G823" s="69">
        <f>SUM(F823)</f>
        <v>0</v>
      </c>
      <c r="H823" s="168"/>
      <c r="I823" s="170"/>
      <c r="J823" s="171"/>
      <c r="K823" s="101"/>
    </row>
    <row r="824" spans="1:11" x14ac:dyDescent="0.25">
      <c r="A824" s="166"/>
      <c r="B824" s="172"/>
      <c r="C824" s="179"/>
      <c r="D824" s="168"/>
      <c r="E824" s="4"/>
      <c r="F824" s="95"/>
      <c r="G824" s="96"/>
      <c r="H824" s="168"/>
      <c r="I824" s="170"/>
      <c r="J824" s="171"/>
      <c r="K824" s="101"/>
    </row>
    <row r="825" spans="1:11" x14ac:dyDescent="0.25">
      <c r="A825" s="166" t="s">
        <v>51</v>
      </c>
      <c r="B825" s="137" t="s">
        <v>68</v>
      </c>
      <c r="C825" s="179"/>
      <c r="D825" s="168"/>
      <c r="E825" s="4"/>
      <c r="F825" s="95"/>
      <c r="G825" s="96"/>
      <c r="H825" s="168"/>
      <c r="I825" s="170"/>
      <c r="J825" s="171"/>
      <c r="K825" s="101"/>
    </row>
    <row r="826" spans="1:11" x14ac:dyDescent="0.25">
      <c r="A826" s="100" t="s">
        <v>17</v>
      </c>
      <c r="B826" s="114" t="s">
        <v>69</v>
      </c>
      <c r="C826" s="6">
        <v>212.6</v>
      </c>
      <c r="D826" s="177" t="s">
        <v>30</v>
      </c>
      <c r="E826" s="53"/>
      <c r="F826" s="83">
        <f>C826*E826</f>
        <v>0</v>
      </c>
      <c r="G826" s="158"/>
      <c r="H826" s="101"/>
      <c r="I826" s="137"/>
      <c r="J826" s="171"/>
      <c r="K826" s="101"/>
    </row>
    <row r="827" spans="1:11" x14ac:dyDescent="0.25">
      <c r="A827" s="100" t="s">
        <v>20</v>
      </c>
      <c r="B827" s="114" t="s">
        <v>376</v>
      </c>
      <c r="C827" s="6">
        <v>82.33</v>
      </c>
      <c r="D827" s="177" t="s">
        <v>30</v>
      </c>
      <c r="E827" s="53"/>
      <c r="F827" s="83">
        <f>C827*E827</f>
        <v>0</v>
      </c>
      <c r="G827" s="95"/>
      <c r="H827" s="168"/>
      <c r="I827" s="170"/>
      <c r="J827" s="101"/>
      <c r="K827" s="101"/>
    </row>
    <row r="828" spans="1:11" s="106" customFormat="1" x14ac:dyDescent="0.25">
      <c r="A828" s="100" t="s">
        <v>23</v>
      </c>
      <c r="B828" s="114" t="s">
        <v>442</v>
      </c>
      <c r="C828" s="6">
        <v>149.27000000000001</v>
      </c>
      <c r="D828" s="177" t="s">
        <v>30</v>
      </c>
      <c r="E828" s="53"/>
      <c r="F828" s="83">
        <f>C828*E828</f>
        <v>0</v>
      </c>
      <c r="G828" s="69">
        <f>SUM(F826:F828)</f>
        <v>0</v>
      </c>
    </row>
    <row r="829" spans="1:11" s="106" customFormat="1" ht="14.25" x14ac:dyDescent="0.2">
      <c r="A829" s="182"/>
      <c r="B829" s="183"/>
      <c r="F829" s="69"/>
      <c r="G829" s="69"/>
    </row>
    <row r="830" spans="1:11" x14ac:dyDescent="0.25">
      <c r="A830" s="166" t="s">
        <v>53</v>
      </c>
      <c r="B830" s="137" t="s">
        <v>73</v>
      </c>
      <c r="C830" s="179"/>
      <c r="D830" s="168"/>
      <c r="E830" s="4"/>
      <c r="F830" s="95"/>
      <c r="G830" s="96"/>
      <c r="H830" s="4"/>
    </row>
    <row r="831" spans="1:11" s="106" customFormat="1" x14ac:dyDescent="0.25">
      <c r="A831" s="100" t="s">
        <v>17</v>
      </c>
      <c r="B831" s="114" t="s">
        <v>443</v>
      </c>
      <c r="C831" s="6">
        <v>37.67</v>
      </c>
      <c r="D831" s="177" t="s">
        <v>30</v>
      </c>
      <c r="E831" s="53"/>
      <c r="F831" s="83">
        <f t="shared" ref="F831:F838" si="27">C831*E831</f>
        <v>0</v>
      </c>
      <c r="G831" s="69"/>
    </row>
    <row r="832" spans="1:11" s="106" customFormat="1" x14ac:dyDescent="0.25">
      <c r="A832" s="100" t="s">
        <v>20</v>
      </c>
      <c r="B832" s="114" t="s">
        <v>444</v>
      </c>
      <c r="C832" s="6">
        <v>21.89</v>
      </c>
      <c r="D832" s="177" t="s">
        <v>30</v>
      </c>
      <c r="E832" s="80"/>
      <c r="F832" s="83">
        <f t="shared" si="27"/>
        <v>0</v>
      </c>
      <c r="G832" s="69"/>
    </row>
    <row r="833" spans="1:7" s="106" customFormat="1" x14ac:dyDescent="0.25">
      <c r="A833" s="100" t="s">
        <v>23</v>
      </c>
      <c r="B833" s="114" t="s">
        <v>445</v>
      </c>
      <c r="C833" s="6">
        <v>3.78</v>
      </c>
      <c r="D833" s="177" t="s">
        <v>30</v>
      </c>
      <c r="E833" s="80"/>
      <c r="F833" s="83">
        <f t="shared" si="27"/>
        <v>0</v>
      </c>
      <c r="G833" s="69"/>
    </row>
    <row r="834" spans="1:7" s="106" customFormat="1" x14ac:dyDescent="0.25">
      <c r="A834" s="100" t="s">
        <v>25</v>
      </c>
      <c r="B834" s="114" t="s">
        <v>446</v>
      </c>
      <c r="C834" s="6">
        <v>12.92</v>
      </c>
      <c r="D834" s="177" t="s">
        <v>30</v>
      </c>
      <c r="E834" s="80"/>
      <c r="F834" s="83">
        <f t="shared" si="27"/>
        <v>0</v>
      </c>
      <c r="G834" s="69"/>
    </row>
    <row r="835" spans="1:7" s="106" customFormat="1" x14ac:dyDescent="0.25">
      <c r="A835" s="100" t="s">
        <v>28</v>
      </c>
      <c r="B835" s="114" t="s">
        <v>447</v>
      </c>
      <c r="C835" s="6">
        <v>2.04</v>
      </c>
      <c r="D835" s="177" t="s">
        <v>30</v>
      </c>
      <c r="E835" s="80"/>
      <c r="F835" s="83">
        <f t="shared" si="27"/>
        <v>0</v>
      </c>
      <c r="G835" s="69"/>
    </row>
    <row r="836" spans="1:7" s="106" customFormat="1" x14ac:dyDescent="0.25">
      <c r="A836" s="100" t="s">
        <v>31</v>
      </c>
      <c r="B836" s="114" t="s">
        <v>448</v>
      </c>
      <c r="C836" s="6">
        <v>0.82</v>
      </c>
      <c r="D836" s="177" t="s">
        <v>30</v>
      </c>
      <c r="E836" s="80"/>
      <c r="F836" s="83">
        <f t="shared" si="27"/>
        <v>0</v>
      </c>
      <c r="G836" s="69"/>
    </row>
    <row r="837" spans="1:7" s="106" customFormat="1" x14ac:dyDescent="0.25">
      <c r="A837" s="100" t="s">
        <v>33</v>
      </c>
      <c r="B837" s="114" t="s">
        <v>449</v>
      </c>
      <c r="C837" s="6">
        <v>13.18</v>
      </c>
      <c r="D837" s="177" t="s">
        <v>30</v>
      </c>
      <c r="E837" s="80"/>
      <c r="F837" s="83">
        <f t="shared" si="27"/>
        <v>0</v>
      </c>
      <c r="G837" s="69"/>
    </row>
    <row r="838" spans="1:7" s="106" customFormat="1" ht="30" x14ac:dyDescent="0.25">
      <c r="A838" s="100" t="s">
        <v>47</v>
      </c>
      <c r="B838" s="114" t="s">
        <v>450</v>
      </c>
      <c r="C838" s="6">
        <v>13.18</v>
      </c>
      <c r="D838" s="177" t="s">
        <v>30</v>
      </c>
      <c r="E838" s="80"/>
      <c r="F838" s="83">
        <f t="shared" si="27"/>
        <v>0</v>
      </c>
      <c r="G838" s="69">
        <f>SUM(F831:F838)</f>
        <v>0</v>
      </c>
    </row>
    <row r="839" spans="1:7" s="106" customFormat="1" x14ac:dyDescent="0.25">
      <c r="A839" s="100"/>
      <c r="B839" s="114"/>
      <c r="C839" s="6"/>
      <c r="D839" s="177"/>
      <c r="F839" s="69"/>
      <c r="G839" s="69"/>
    </row>
    <row r="840" spans="1:7" s="106" customFormat="1" x14ac:dyDescent="0.25">
      <c r="A840" s="166" t="s">
        <v>55</v>
      </c>
      <c r="B840" s="137" t="s">
        <v>361</v>
      </c>
      <c r="C840" s="6"/>
      <c r="D840" s="177"/>
      <c r="F840" s="69"/>
      <c r="G840" s="69"/>
    </row>
    <row r="841" spans="1:7" s="106" customFormat="1" ht="30" x14ac:dyDescent="0.25">
      <c r="A841" s="100" t="s">
        <v>17</v>
      </c>
      <c r="B841" s="114" t="s">
        <v>451</v>
      </c>
      <c r="C841" s="6">
        <v>273.2</v>
      </c>
      <c r="D841" s="177" t="s">
        <v>27</v>
      </c>
      <c r="E841" s="80"/>
      <c r="F841" s="83">
        <f>C841*E841</f>
        <v>0</v>
      </c>
      <c r="G841" s="69"/>
    </row>
    <row r="842" spans="1:7" s="106" customFormat="1" ht="30" x14ac:dyDescent="0.25">
      <c r="A842" s="100" t="s">
        <v>20</v>
      </c>
      <c r="B842" s="114" t="s">
        <v>452</v>
      </c>
      <c r="C842" s="6">
        <v>775.75</v>
      </c>
      <c r="D842" s="177" t="s">
        <v>27</v>
      </c>
      <c r="E842" s="80"/>
      <c r="F842" s="83">
        <f>C842*E842</f>
        <v>0</v>
      </c>
      <c r="G842" s="69">
        <f>SUM(F841:F842)</f>
        <v>0</v>
      </c>
    </row>
    <row r="843" spans="1:7" s="106" customFormat="1" ht="14.25" x14ac:dyDescent="0.2">
      <c r="A843" s="182"/>
      <c r="B843" s="183"/>
      <c r="F843" s="69"/>
      <c r="G843" s="69"/>
    </row>
    <row r="844" spans="1:7" s="106" customFormat="1" ht="14.25" x14ac:dyDescent="0.2">
      <c r="A844" s="182" t="s">
        <v>86</v>
      </c>
      <c r="B844" s="137" t="s">
        <v>250</v>
      </c>
      <c r="F844" s="69"/>
      <c r="G844" s="69"/>
    </row>
    <row r="845" spans="1:7" s="106" customFormat="1" ht="30" x14ac:dyDescent="0.25">
      <c r="A845" s="100" t="s">
        <v>17</v>
      </c>
      <c r="B845" s="114" t="s">
        <v>403</v>
      </c>
      <c r="C845" s="6">
        <v>345</v>
      </c>
      <c r="D845" s="177" t="s">
        <v>27</v>
      </c>
      <c r="E845" s="80"/>
      <c r="F845" s="83">
        <f>C845*E845</f>
        <v>0</v>
      </c>
      <c r="G845" s="69"/>
    </row>
    <row r="846" spans="1:7" s="106" customFormat="1" ht="30" x14ac:dyDescent="0.25">
      <c r="A846" s="100" t="s">
        <v>20</v>
      </c>
      <c r="B846" s="114" t="s">
        <v>254</v>
      </c>
      <c r="C846" s="6">
        <v>345</v>
      </c>
      <c r="D846" s="177" t="s">
        <v>27</v>
      </c>
      <c r="E846" s="80"/>
      <c r="F846" s="83">
        <f>C846*E846</f>
        <v>0</v>
      </c>
      <c r="G846" s="69"/>
    </row>
    <row r="847" spans="1:7" s="106" customFormat="1" x14ac:dyDescent="0.25">
      <c r="A847" s="100" t="s">
        <v>23</v>
      </c>
      <c r="B847" s="114" t="s">
        <v>404</v>
      </c>
      <c r="C847" s="6">
        <v>2767.59</v>
      </c>
      <c r="D847" s="177" t="s">
        <v>22</v>
      </c>
      <c r="E847" s="80"/>
      <c r="F847" s="83">
        <f>C847*E847</f>
        <v>0</v>
      </c>
      <c r="G847" s="69">
        <f>SUM(F845:F847)</f>
        <v>0</v>
      </c>
    </row>
    <row r="848" spans="1:7" s="106" customFormat="1" ht="14.25" x14ac:dyDescent="0.2">
      <c r="A848" s="182"/>
      <c r="B848" s="183"/>
      <c r="F848" s="69"/>
      <c r="G848" s="69"/>
    </row>
    <row r="849" spans="1:12" s="106" customFormat="1" ht="14.25" x14ac:dyDescent="0.2">
      <c r="A849" s="182" t="s">
        <v>93</v>
      </c>
      <c r="B849" s="137" t="s">
        <v>310</v>
      </c>
      <c r="F849" s="69"/>
      <c r="G849" s="69"/>
    </row>
    <row r="850" spans="1:12" s="106" customFormat="1" x14ac:dyDescent="0.25">
      <c r="A850" s="100" t="s">
        <v>17</v>
      </c>
      <c r="B850" s="114" t="s">
        <v>453</v>
      </c>
      <c r="C850" s="6">
        <v>1896.5</v>
      </c>
      <c r="D850" s="177" t="s">
        <v>27</v>
      </c>
      <c r="E850" s="80"/>
      <c r="F850" s="83">
        <f>C850*E850</f>
        <v>0</v>
      </c>
      <c r="G850" s="69"/>
    </row>
    <row r="851" spans="1:12" s="106" customFormat="1" x14ac:dyDescent="0.25">
      <c r="A851" s="100" t="s">
        <v>20</v>
      </c>
      <c r="B851" s="114" t="s">
        <v>351</v>
      </c>
      <c r="C851" s="6">
        <v>1896.5</v>
      </c>
      <c r="D851" s="177" t="s">
        <v>27</v>
      </c>
      <c r="E851" s="80"/>
      <c r="F851" s="83">
        <f>C851*E851</f>
        <v>0</v>
      </c>
      <c r="G851" s="69">
        <f>SUM(F850:F851)</f>
        <v>0</v>
      </c>
    </row>
    <row r="852" spans="1:12" s="106" customFormat="1" ht="14.25" x14ac:dyDescent="0.2">
      <c r="A852" s="182"/>
      <c r="B852" s="183"/>
      <c r="F852" s="69"/>
      <c r="G852" s="69"/>
    </row>
    <row r="853" spans="1:12" s="106" customFormat="1" ht="14.25" x14ac:dyDescent="0.2">
      <c r="A853" s="182" t="s">
        <v>98</v>
      </c>
      <c r="B853" s="137" t="s">
        <v>454</v>
      </c>
      <c r="F853" s="69"/>
      <c r="G853" s="69"/>
    </row>
    <row r="854" spans="1:12" s="106" customFormat="1" x14ac:dyDescent="0.25">
      <c r="A854" s="100" t="s">
        <v>17</v>
      </c>
      <c r="B854" s="114" t="s">
        <v>455</v>
      </c>
      <c r="C854" s="6">
        <v>433.9</v>
      </c>
      <c r="D854" s="177" t="s">
        <v>22</v>
      </c>
      <c r="E854" s="80"/>
      <c r="F854" s="83">
        <f>C854*E854</f>
        <v>0</v>
      </c>
      <c r="G854" s="69"/>
    </row>
    <row r="855" spans="1:12" s="106" customFormat="1" x14ac:dyDescent="0.25">
      <c r="A855" s="100"/>
      <c r="B855" s="114"/>
      <c r="C855" s="6"/>
      <c r="D855" s="177"/>
      <c r="E855" s="80"/>
      <c r="F855" s="83"/>
      <c r="G855" s="69"/>
    </row>
    <row r="856" spans="1:12" s="106" customFormat="1" ht="30" x14ac:dyDescent="0.25">
      <c r="A856" s="100" t="s">
        <v>20</v>
      </c>
      <c r="B856" s="114" t="s">
        <v>456</v>
      </c>
      <c r="C856" s="6">
        <f>(12.7*2.1)*2</f>
        <v>53.339999999999996</v>
      </c>
      <c r="D856" s="177" t="s">
        <v>27</v>
      </c>
      <c r="E856" s="80"/>
      <c r="F856" s="83">
        <f>C856*E856</f>
        <v>0</v>
      </c>
      <c r="G856" s="69">
        <f>SUM(F854:F856)</f>
        <v>0</v>
      </c>
    </row>
    <row r="857" spans="1:12" s="106" customFormat="1" ht="14.25" x14ac:dyDescent="0.2">
      <c r="A857" s="182"/>
      <c r="B857" s="183"/>
      <c r="F857" s="69"/>
      <c r="G857" s="69"/>
    </row>
    <row r="858" spans="1:12" s="29" customFormat="1" ht="15.75" x14ac:dyDescent="0.25">
      <c r="A858" s="62"/>
      <c r="B858" s="372" t="s">
        <v>457</v>
      </c>
      <c r="C858" s="372"/>
      <c r="D858" s="372"/>
      <c r="E858" s="372"/>
      <c r="F858" s="24" t="s">
        <v>36</v>
      </c>
      <c r="G858" s="63">
        <f>SUM(G823:G856)</f>
        <v>0</v>
      </c>
      <c r="H858" s="39"/>
    </row>
    <row r="859" spans="1:12" s="115" customFormat="1" x14ac:dyDescent="0.25">
      <c r="A859" s="140"/>
      <c r="B859" s="184"/>
      <c r="C859" s="184"/>
      <c r="D859" s="185"/>
      <c r="E859" s="184"/>
      <c r="F859" s="186"/>
      <c r="G859" s="184"/>
      <c r="H859" s="187"/>
      <c r="K859" s="4"/>
      <c r="L859" s="4"/>
    </row>
    <row r="860" spans="1:12" s="115" customFormat="1" x14ac:dyDescent="0.25">
      <c r="A860" s="140"/>
      <c r="B860" s="137" t="s">
        <v>458</v>
      </c>
      <c r="C860" s="184"/>
      <c r="D860" s="185"/>
      <c r="E860" s="184"/>
      <c r="F860" s="186"/>
      <c r="G860" s="184"/>
      <c r="H860" s="187"/>
      <c r="K860" s="4"/>
      <c r="L860" s="4"/>
    </row>
    <row r="861" spans="1:12" ht="30" x14ac:dyDescent="0.25">
      <c r="A861" s="188" t="s">
        <v>17</v>
      </c>
      <c r="B861" s="189" t="s">
        <v>459</v>
      </c>
      <c r="C861" s="6">
        <v>8</v>
      </c>
      <c r="D861" s="190" t="s">
        <v>19</v>
      </c>
      <c r="E861" s="80"/>
      <c r="F861" s="83">
        <f t="shared" ref="F861:F876" si="28">C861*E861</f>
        <v>0</v>
      </c>
      <c r="G861" s="191"/>
      <c r="H861" s="168"/>
      <c r="I861" s="170"/>
      <c r="J861" s="171"/>
      <c r="K861" s="101"/>
    </row>
    <row r="862" spans="1:12" ht="30" x14ac:dyDescent="0.25">
      <c r="A862" s="188" t="s">
        <v>20</v>
      </c>
      <c r="B862" s="189" t="s">
        <v>460</v>
      </c>
      <c r="C862" s="6">
        <v>12</v>
      </c>
      <c r="D862" s="190" t="s">
        <v>19</v>
      </c>
      <c r="E862" s="80"/>
      <c r="F862" s="83">
        <f t="shared" si="28"/>
        <v>0</v>
      </c>
      <c r="G862" s="191"/>
      <c r="H862" s="101"/>
      <c r="I862" s="137"/>
      <c r="J862" s="171"/>
      <c r="K862" s="101"/>
    </row>
    <row r="863" spans="1:12" s="106" customFormat="1" ht="30" x14ac:dyDescent="0.25">
      <c r="A863" s="188" t="s">
        <v>23</v>
      </c>
      <c r="B863" s="189" t="s">
        <v>461</v>
      </c>
      <c r="C863" s="6">
        <v>13</v>
      </c>
      <c r="D863" s="190" t="s">
        <v>19</v>
      </c>
      <c r="E863" s="80"/>
      <c r="F863" s="83">
        <f t="shared" si="28"/>
        <v>0</v>
      </c>
      <c r="G863" s="191"/>
    </row>
    <row r="864" spans="1:12" s="115" customFormat="1" ht="30" x14ac:dyDescent="0.25">
      <c r="A864" s="188" t="s">
        <v>25</v>
      </c>
      <c r="B864" s="189" t="s">
        <v>462</v>
      </c>
      <c r="C864" s="6">
        <v>6</v>
      </c>
      <c r="D864" s="190" t="s">
        <v>19</v>
      </c>
      <c r="E864" s="80"/>
      <c r="F864" s="83">
        <f t="shared" si="28"/>
        <v>0</v>
      </c>
      <c r="G864" s="191"/>
      <c r="H864" s="187"/>
      <c r="K864" s="4"/>
      <c r="L864" s="4"/>
    </row>
    <row r="865" spans="1:12" s="115" customFormat="1" x14ac:dyDescent="0.25">
      <c r="A865" s="188" t="s">
        <v>28</v>
      </c>
      <c r="B865" s="192" t="s">
        <v>463</v>
      </c>
      <c r="C865" s="6">
        <v>1520</v>
      </c>
      <c r="D865" s="190" t="s">
        <v>19</v>
      </c>
      <c r="E865" s="80"/>
      <c r="F865" s="83">
        <f t="shared" si="28"/>
        <v>0</v>
      </c>
      <c r="G865" s="191"/>
      <c r="H865" s="187"/>
      <c r="K865" s="4"/>
      <c r="L865" s="4"/>
    </row>
    <row r="866" spans="1:12" s="115" customFormat="1" ht="35.25" customHeight="1" x14ac:dyDescent="0.25">
      <c r="A866" s="188" t="s">
        <v>31</v>
      </c>
      <c r="B866" s="192" t="s">
        <v>464</v>
      </c>
      <c r="C866" s="6">
        <v>59</v>
      </c>
      <c r="D866" s="190" t="s">
        <v>19</v>
      </c>
      <c r="E866" s="80"/>
      <c r="F866" s="83">
        <f t="shared" si="28"/>
        <v>0</v>
      </c>
      <c r="G866" s="191"/>
      <c r="H866" s="187"/>
      <c r="K866" s="4"/>
      <c r="L866" s="4"/>
    </row>
    <row r="867" spans="1:12" s="115" customFormat="1" ht="30" x14ac:dyDescent="0.25">
      <c r="A867" s="188" t="s">
        <v>33</v>
      </c>
      <c r="B867" s="192" t="s">
        <v>465</v>
      </c>
      <c r="C867" s="6">
        <v>30</v>
      </c>
      <c r="D867" s="190" t="s">
        <v>19</v>
      </c>
      <c r="E867" s="80"/>
      <c r="F867" s="83">
        <f t="shared" si="28"/>
        <v>0</v>
      </c>
      <c r="G867" s="191"/>
      <c r="H867" s="187"/>
      <c r="K867" s="4"/>
      <c r="L867" s="4"/>
    </row>
    <row r="868" spans="1:12" s="115" customFormat="1" ht="30" customHeight="1" x14ac:dyDescent="0.25">
      <c r="A868" s="188" t="s">
        <v>47</v>
      </c>
      <c r="B868" s="192" t="s">
        <v>466</v>
      </c>
      <c r="C868" s="6">
        <v>29</v>
      </c>
      <c r="D868" s="190" t="s">
        <v>19</v>
      </c>
      <c r="E868" s="80"/>
      <c r="F868" s="83">
        <f t="shared" si="28"/>
        <v>0</v>
      </c>
      <c r="G868" s="193"/>
      <c r="H868" s="187"/>
      <c r="K868" s="4"/>
      <c r="L868" s="4"/>
    </row>
    <row r="869" spans="1:12" s="115" customFormat="1" ht="30" customHeight="1" x14ac:dyDescent="0.25">
      <c r="A869" s="188" t="s">
        <v>49</v>
      </c>
      <c r="B869" s="192" t="s">
        <v>467</v>
      </c>
      <c r="C869" s="6">
        <v>1088</v>
      </c>
      <c r="D869" s="190" t="s">
        <v>19</v>
      </c>
      <c r="E869" s="80"/>
      <c r="F869" s="83">
        <f t="shared" si="28"/>
        <v>0</v>
      </c>
      <c r="G869" s="191"/>
      <c r="H869" s="187"/>
      <c r="K869" s="4"/>
      <c r="L869" s="4"/>
    </row>
    <row r="870" spans="1:12" s="115" customFormat="1" ht="30" x14ac:dyDescent="0.25">
      <c r="A870" s="188" t="s">
        <v>49</v>
      </c>
      <c r="B870" s="192" t="s">
        <v>468</v>
      </c>
      <c r="C870" s="6">
        <v>33</v>
      </c>
      <c r="D870" s="190" t="s">
        <v>19</v>
      </c>
      <c r="E870" s="80"/>
      <c r="F870" s="83">
        <f t="shared" si="28"/>
        <v>0</v>
      </c>
      <c r="G870" s="191"/>
      <c r="H870" s="187"/>
      <c r="K870" s="4"/>
      <c r="L870" s="4"/>
    </row>
    <row r="871" spans="1:12" s="115" customFormat="1" ht="30" x14ac:dyDescent="0.25">
      <c r="A871" s="188" t="s">
        <v>49</v>
      </c>
      <c r="B871" s="192" t="s">
        <v>469</v>
      </c>
      <c r="C871" s="6">
        <v>170</v>
      </c>
      <c r="D871" s="190" t="s">
        <v>19</v>
      </c>
      <c r="E871" s="80"/>
      <c r="F871" s="83">
        <f t="shared" si="28"/>
        <v>0</v>
      </c>
      <c r="G871" s="191"/>
      <c r="H871" s="187"/>
      <c r="K871" s="4"/>
      <c r="L871" s="4"/>
    </row>
    <row r="872" spans="1:12" s="115" customFormat="1" x14ac:dyDescent="0.25">
      <c r="A872" s="188" t="s">
        <v>49</v>
      </c>
      <c r="B872" s="192" t="s">
        <v>470</v>
      </c>
      <c r="C872" s="6">
        <v>12</v>
      </c>
      <c r="D872" s="190" t="s">
        <v>19</v>
      </c>
      <c r="E872" s="80"/>
      <c r="F872" s="83">
        <f t="shared" si="28"/>
        <v>0</v>
      </c>
      <c r="G872" s="191"/>
      <c r="H872" s="187"/>
      <c r="K872" s="4"/>
      <c r="L872" s="4"/>
    </row>
    <row r="873" spans="1:12" s="115" customFormat="1" x14ac:dyDescent="0.25">
      <c r="A873" s="188" t="s">
        <v>49</v>
      </c>
      <c r="B873" s="192" t="s">
        <v>471</v>
      </c>
      <c r="C873" s="6">
        <v>10</v>
      </c>
      <c r="D873" s="190" t="s">
        <v>19</v>
      </c>
      <c r="E873" s="80"/>
      <c r="F873" s="83">
        <f t="shared" si="28"/>
        <v>0</v>
      </c>
      <c r="G873" s="191"/>
      <c r="H873" s="187"/>
      <c r="K873" s="4"/>
      <c r="L873" s="4"/>
    </row>
    <row r="874" spans="1:12" s="115" customFormat="1" x14ac:dyDescent="0.25">
      <c r="A874" s="188" t="s">
        <v>49</v>
      </c>
      <c r="B874" s="192" t="s">
        <v>472</v>
      </c>
      <c r="C874" s="6">
        <v>12</v>
      </c>
      <c r="D874" s="190" t="s">
        <v>19</v>
      </c>
      <c r="E874" s="80"/>
      <c r="F874" s="83">
        <f t="shared" si="28"/>
        <v>0</v>
      </c>
      <c r="G874" s="191"/>
      <c r="H874" s="187"/>
      <c r="K874" s="4"/>
      <c r="L874" s="4"/>
    </row>
    <row r="875" spans="1:12" s="115" customFormat="1" x14ac:dyDescent="0.25">
      <c r="A875" s="188" t="s">
        <v>49</v>
      </c>
      <c r="B875" s="192" t="s">
        <v>473</v>
      </c>
      <c r="C875" s="6">
        <v>7070.38</v>
      </c>
      <c r="D875" s="190" t="s">
        <v>27</v>
      </c>
      <c r="E875" s="80"/>
      <c r="F875" s="83">
        <f>C875*E875</f>
        <v>0</v>
      </c>
      <c r="G875" s="191"/>
      <c r="H875" s="187"/>
      <c r="K875" s="4"/>
      <c r="L875" s="4"/>
    </row>
    <row r="876" spans="1:12" s="115" customFormat="1" ht="30" x14ac:dyDescent="0.25">
      <c r="A876" s="188" t="s">
        <v>49</v>
      </c>
      <c r="B876" s="192" t="s">
        <v>474</v>
      </c>
      <c r="C876" s="6">
        <f>C875*0.1</f>
        <v>707.03800000000001</v>
      </c>
      <c r="D876" s="190" t="s">
        <v>30</v>
      </c>
      <c r="E876" s="80"/>
      <c r="F876" s="83">
        <f t="shared" si="28"/>
        <v>0</v>
      </c>
      <c r="G876" s="63">
        <f>SUM(F861:F876)</f>
        <v>0</v>
      </c>
      <c r="H876" s="187"/>
      <c r="K876" s="4"/>
      <c r="L876" s="4"/>
    </row>
    <row r="877" spans="1:12" s="115" customFormat="1" ht="12" customHeight="1" x14ac:dyDescent="0.25">
      <c r="A877" s="100"/>
      <c r="H877" s="187"/>
      <c r="K877" s="4"/>
      <c r="L877" s="4"/>
    </row>
    <row r="878" spans="1:12" s="115" customFormat="1" x14ac:dyDescent="0.25">
      <c r="A878" s="140"/>
      <c r="B878" s="372" t="s">
        <v>475</v>
      </c>
      <c r="C878" s="372"/>
      <c r="D878" s="372"/>
      <c r="E878" s="372"/>
      <c r="F878" s="24" t="s">
        <v>36</v>
      </c>
      <c r="G878" s="63">
        <f>SUM(G876)</f>
        <v>0</v>
      </c>
      <c r="H878" s="187"/>
      <c r="K878" s="4"/>
      <c r="L878" s="4"/>
    </row>
    <row r="879" spans="1:12" s="115" customFormat="1" x14ac:dyDescent="0.25">
      <c r="A879" s="140"/>
      <c r="B879" s="114"/>
      <c r="C879" s="6"/>
      <c r="D879" s="177"/>
      <c r="E879" s="53"/>
      <c r="F879" s="83"/>
      <c r="G879" s="158"/>
      <c r="H879" s="187"/>
      <c r="K879" s="4"/>
      <c r="L879" s="4"/>
    </row>
    <row r="880" spans="1:12" s="115" customFormat="1" x14ac:dyDescent="0.25">
      <c r="A880" s="140"/>
      <c r="B880" s="112" t="s">
        <v>476</v>
      </c>
      <c r="C880" s="6"/>
      <c r="D880" s="177"/>
      <c r="E880" s="53"/>
      <c r="F880" s="83"/>
      <c r="G880" s="158"/>
      <c r="H880" s="187"/>
      <c r="K880" s="4"/>
      <c r="L880" s="4"/>
    </row>
    <row r="881" spans="1:12" s="115" customFormat="1" x14ac:dyDescent="0.25">
      <c r="A881" s="140"/>
      <c r="B881" s="114"/>
      <c r="C881" s="6"/>
      <c r="D881" s="177"/>
      <c r="E881" s="53"/>
      <c r="F881" s="83"/>
      <c r="G881" s="158"/>
      <c r="H881" s="187"/>
      <c r="K881" s="4"/>
      <c r="L881" s="4"/>
    </row>
    <row r="882" spans="1:12" s="115" customFormat="1" x14ac:dyDescent="0.25">
      <c r="A882" s="41" t="s">
        <v>15</v>
      </c>
      <c r="B882" s="89" t="s">
        <v>477</v>
      </c>
      <c r="C882" s="6"/>
      <c r="D882" s="177"/>
      <c r="E882" s="53"/>
      <c r="F882" s="83"/>
      <c r="G882" s="158"/>
      <c r="H882" s="187"/>
      <c r="K882" s="4"/>
      <c r="L882" s="4"/>
    </row>
    <row r="883" spans="1:12" s="115" customFormat="1" x14ac:dyDescent="0.25">
      <c r="A883" s="140" t="s">
        <v>17</v>
      </c>
      <c r="B883" s="114" t="s">
        <v>478</v>
      </c>
      <c r="C883" s="6">
        <v>29.22</v>
      </c>
      <c r="D883" s="177" t="s">
        <v>27</v>
      </c>
      <c r="E883" s="53"/>
      <c r="F883" s="83">
        <f>C883*E883</f>
        <v>0</v>
      </c>
      <c r="G883" s="63">
        <f>SUM(F883)</f>
        <v>0</v>
      </c>
      <c r="H883" s="187"/>
      <c r="K883" s="4"/>
      <c r="L883" s="4"/>
    </row>
    <row r="884" spans="1:12" s="115" customFormat="1" x14ac:dyDescent="0.25">
      <c r="A884" s="140"/>
      <c r="B884" s="114"/>
      <c r="C884" s="6"/>
      <c r="D884" s="177"/>
      <c r="E884" s="53"/>
      <c r="F884" s="83"/>
      <c r="G884" s="158"/>
      <c r="H884" s="187"/>
      <c r="K884" s="4"/>
      <c r="L884" s="4"/>
    </row>
    <row r="885" spans="1:12" s="115" customFormat="1" x14ac:dyDescent="0.25">
      <c r="A885" s="88" t="s">
        <v>51</v>
      </c>
      <c r="B885" s="89" t="s">
        <v>68</v>
      </c>
      <c r="C885" s="51"/>
      <c r="D885" s="90"/>
      <c r="E885" s="53"/>
      <c r="F885" s="83"/>
      <c r="G885" s="158"/>
      <c r="H885" s="187"/>
      <c r="K885" s="4"/>
      <c r="L885" s="4"/>
    </row>
    <row r="886" spans="1:12" s="115" customFormat="1" x14ac:dyDescent="0.25">
      <c r="A886" s="50" t="s">
        <v>17</v>
      </c>
      <c r="B886" s="57" t="s">
        <v>69</v>
      </c>
      <c r="C886" s="51">
        <v>7.68</v>
      </c>
      <c r="D886" s="48" t="s">
        <v>30</v>
      </c>
      <c r="E886" s="53"/>
      <c r="F886" s="83">
        <f>C886*E886</f>
        <v>0</v>
      </c>
      <c r="G886" s="158"/>
      <c r="H886" s="187"/>
      <c r="K886" s="4"/>
      <c r="L886" s="4"/>
    </row>
    <row r="887" spans="1:12" s="115" customFormat="1" x14ac:dyDescent="0.25">
      <c r="A887" s="50" t="s">
        <v>20</v>
      </c>
      <c r="B887" s="57" t="s">
        <v>70</v>
      </c>
      <c r="C887" s="51">
        <v>8.89</v>
      </c>
      <c r="D887" s="48" t="s">
        <v>30</v>
      </c>
      <c r="E887" s="53"/>
      <c r="F887" s="83">
        <f>C887*E887</f>
        <v>0</v>
      </c>
      <c r="G887" s="158"/>
      <c r="H887" s="187"/>
      <c r="K887" s="4"/>
      <c r="L887" s="4"/>
    </row>
    <row r="888" spans="1:12" s="115" customFormat="1" x14ac:dyDescent="0.25">
      <c r="A888" s="50" t="s">
        <v>23</v>
      </c>
      <c r="B888" s="57" t="s">
        <v>71</v>
      </c>
      <c r="C888" s="194">
        <v>3.07</v>
      </c>
      <c r="D888" s="48" t="s">
        <v>30</v>
      </c>
      <c r="E888" s="53"/>
      <c r="F888" s="83">
        <f>C888*E888</f>
        <v>0</v>
      </c>
      <c r="G888" s="158"/>
      <c r="H888" s="187"/>
      <c r="K888" s="4"/>
      <c r="L888" s="4"/>
    </row>
    <row r="889" spans="1:12" s="115" customFormat="1" x14ac:dyDescent="0.25">
      <c r="A889" s="50" t="s">
        <v>25</v>
      </c>
      <c r="B889" s="57" t="s">
        <v>186</v>
      </c>
      <c r="C889" s="51">
        <v>1.8</v>
      </c>
      <c r="D889" s="48" t="s">
        <v>30</v>
      </c>
      <c r="E889" s="53"/>
      <c r="F889" s="83">
        <f>C889*E889</f>
        <v>0</v>
      </c>
      <c r="G889" s="63">
        <f>SUM(F886:F889)</f>
        <v>0</v>
      </c>
      <c r="H889" s="187"/>
      <c r="K889" s="4"/>
      <c r="L889" s="4"/>
    </row>
    <row r="890" spans="1:12" s="115" customFormat="1" x14ac:dyDescent="0.25">
      <c r="A890" s="50"/>
      <c r="B890" s="48"/>
      <c r="C890" s="92"/>
      <c r="D890" s="48"/>
      <c r="E890" s="53"/>
      <c r="F890" s="83"/>
      <c r="G890" s="158"/>
      <c r="H890" s="187"/>
      <c r="K890" s="4"/>
      <c r="L890" s="4"/>
    </row>
    <row r="891" spans="1:12" s="115" customFormat="1" x14ac:dyDescent="0.25">
      <c r="A891" s="50"/>
      <c r="B891" s="48"/>
      <c r="C891" s="92"/>
      <c r="D891" s="48"/>
      <c r="E891" s="53"/>
      <c r="F891" s="83"/>
      <c r="G891" s="158"/>
      <c r="H891" s="187"/>
      <c r="K891" s="4"/>
      <c r="L891" s="4"/>
    </row>
    <row r="892" spans="1:12" s="115" customFormat="1" x14ac:dyDescent="0.25">
      <c r="A892" s="88" t="s">
        <v>53</v>
      </c>
      <c r="B892" s="93" t="s">
        <v>73</v>
      </c>
      <c r="C892" s="55"/>
      <c r="D892" s="94"/>
      <c r="E892" s="53"/>
      <c r="F892" s="83"/>
      <c r="G892" s="158"/>
      <c r="H892" s="187"/>
      <c r="K892" s="4"/>
      <c r="L892" s="4"/>
    </row>
    <row r="893" spans="1:12" s="115" customFormat="1" x14ac:dyDescent="0.25">
      <c r="A893" s="50" t="s">
        <v>17</v>
      </c>
      <c r="B893" s="57" t="s">
        <v>479</v>
      </c>
      <c r="C893" s="51">
        <v>2.3039999999999998</v>
      </c>
      <c r="D893" s="48" t="s">
        <v>30</v>
      </c>
      <c r="E893" s="53"/>
      <c r="F893" s="83">
        <f t="shared" ref="F893:F899" si="29">C893*E893</f>
        <v>0</v>
      </c>
      <c r="G893" s="158"/>
      <c r="H893" s="187"/>
      <c r="K893" s="4"/>
      <c r="L893" s="4"/>
    </row>
    <row r="894" spans="1:12" s="115" customFormat="1" x14ac:dyDescent="0.25">
      <c r="A894" s="50" t="s">
        <v>20</v>
      </c>
      <c r="B894" s="57" t="s">
        <v>321</v>
      </c>
      <c r="C894" s="51">
        <v>0.51200000000000012</v>
      </c>
      <c r="D894" s="48" t="s">
        <v>30</v>
      </c>
      <c r="E894" s="53"/>
      <c r="F894" s="83">
        <f t="shared" si="29"/>
        <v>0</v>
      </c>
      <c r="G894" s="158"/>
      <c r="H894" s="187"/>
      <c r="K894" s="4"/>
      <c r="L894" s="4"/>
    </row>
    <row r="895" spans="1:12" s="115" customFormat="1" ht="30" x14ac:dyDescent="0.25">
      <c r="A895" s="50" t="s">
        <v>23</v>
      </c>
      <c r="B895" s="59" t="s">
        <v>480</v>
      </c>
      <c r="C895" s="51">
        <v>11.6</v>
      </c>
      <c r="D895" s="48" t="s">
        <v>30</v>
      </c>
      <c r="E895" s="53"/>
      <c r="F895" s="83">
        <f t="shared" si="29"/>
        <v>0</v>
      </c>
      <c r="G895" s="158"/>
      <c r="H895" s="187"/>
      <c r="K895" s="4"/>
      <c r="L895" s="4"/>
    </row>
    <row r="896" spans="1:12" s="115" customFormat="1" x14ac:dyDescent="0.25">
      <c r="A896" s="50" t="s">
        <v>25</v>
      </c>
      <c r="B896" s="57" t="s">
        <v>320</v>
      </c>
      <c r="C896" s="51">
        <v>0.45119999999999999</v>
      </c>
      <c r="D896" s="48" t="s">
        <v>30</v>
      </c>
      <c r="E896" s="53"/>
      <c r="F896" s="83">
        <f t="shared" si="29"/>
        <v>0</v>
      </c>
      <c r="G896" s="158"/>
      <c r="H896" s="187"/>
      <c r="K896" s="4"/>
      <c r="L896" s="4"/>
    </row>
    <row r="897" spans="1:12" s="115" customFormat="1" x14ac:dyDescent="0.25">
      <c r="A897" s="50" t="s">
        <v>28</v>
      </c>
      <c r="B897" s="57" t="s">
        <v>481</v>
      </c>
      <c r="C897" s="51">
        <v>0.46079999999999999</v>
      </c>
      <c r="D897" s="48" t="s">
        <v>30</v>
      </c>
      <c r="E897" s="53"/>
      <c r="F897" s="83">
        <f t="shared" si="29"/>
        <v>0</v>
      </c>
      <c r="G897" s="158"/>
      <c r="H897" s="187"/>
      <c r="K897" s="4"/>
      <c r="L897" s="4"/>
    </row>
    <row r="898" spans="1:12" s="115" customFormat="1" x14ac:dyDescent="0.25">
      <c r="A898" s="50" t="s">
        <v>31</v>
      </c>
      <c r="B898" s="57" t="s">
        <v>482</v>
      </c>
      <c r="C898" s="51">
        <v>1.3871999999999998</v>
      </c>
      <c r="D898" s="48" t="s">
        <v>30</v>
      </c>
      <c r="E898" s="53"/>
      <c r="F898" s="83">
        <f t="shared" si="29"/>
        <v>0</v>
      </c>
      <c r="G898" s="158"/>
      <c r="H898" s="187"/>
      <c r="K898" s="4"/>
      <c r="L898" s="4"/>
    </row>
    <row r="899" spans="1:12" s="115" customFormat="1" x14ac:dyDescent="0.25">
      <c r="A899" s="50" t="s">
        <v>33</v>
      </c>
      <c r="B899" s="57" t="s">
        <v>483</v>
      </c>
      <c r="C899" s="51">
        <v>0.24199999999999999</v>
      </c>
      <c r="D899" s="48" t="s">
        <v>30</v>
      </c>
      <c r="E899" s="53"/>
      <c r="F899" s="83">
        <f t="shared" si="29"/>
        <v>0</v>
      </c>
      <c r="G899" s="63">
        <f>SUM(F893:F899)</f>
        <v>0</v>
      </c>
      <c r="H899" s="187"/>
      <c r="K899" s="4"/>
      <c r="L899" s="4"/>
    </row>
    <row r="900" spans="1:12" s="115" customFormat="1" x14ac:dyDescent="0.25">
      <c r="A900" s="50"/>
      <c r="B900" s="57"/>
      <c r="C900" s="51"/>
      <c r="D900" s="48"/>
      <c r="E900" s="53"/>
      <c r="F900" s="83"/>
      <c r="G900" s="158"/>
      <c r="H900" s="187"/>
      <c r="K900" s="4"/>
      <c r="L900" s="4"/>
    </row>
    <row r="901" spans="1:12" s="115" customFormat="1" x14ac:dyDescent="0.25">
      <c r="A901" s="30" t="s">
        <v>55</v>
      </c>
      <c r="B901" s="98" t="s">
        <v>361</v>
      </c>
      <c r="C901" s="55"/>
      <c r="D901" s="99"/>
      <c r="E901" s="53"/>
      <c r="F901" s="83"/>
      <c r="G901" s="158"/>
      <c r="H901" s="187"/>
      <c r="K901" s="4"/>
      <c r="L901" s="4"/>
    </row>
    <row r="902" spans="1:12" s="115" customFormat="1" ht="30" x14ac:dyDescent="0.25">
      <c r="A902" s="22" t="s">
        <v>17</v>
      </c>
      <c r="B902" s="84" t="s">
        <v>362</v>
      </c>
      <c r="C902" s="195">
        <v>3.52</v>
      </c>
      <c r="D902" s="68" t="s">
        <v>27</v>
      </c>
      <c r="E902" s="53"/>
      <c r="F902" s="83">
        <f>C902*E902</f>
        <v>0</v>
      </c>
      <c r="G902" s="158"/>
      <c r="H902" s="187"/>
      <c r="K902" s="4"/>
      <c r="L902" s="4"/>
    </row>
    <row r="903" spans="1:12" s="115" customFormat="1" ht="30" x14ac:dyDescent="0.25">
      <c r="A903" s="22" t="s">
        <v>20</v>
      </c>
      <c r="B903" s="84" t="s">
        <v>363</v>
      </c>
      <c r="C903" s="195">
        <v>14.51</v>
      </c>
      <c r="D903" s="68" t="s">
        <v>27</v>
      </c>
      <c r="E903" s="53"/>
      <c r="F903" s="83">
        <f>C903*E903</f>
        <v>0</v>
      </c>
      <c r="H903" s="187"/>
      <c r="K903" s="4"/>
      <c r="L903" s="4"/>
    </row>
    <row r="904" spans="1:12" s="115" customFormat="1" x14ac:dyDescent="0.25">
      <c r="A904" s="100" t="s">
        <v>23</v>
      </c>
      <c r="B904" s="101" t="s">
        <v>249</v>
      </c>
      <c r="C904" s="195">
        <v>1.6</v>
      </c>
      <c r="D904" s="94" t="s">
        <v>27</v>
      </c>
      <c r="E904" s="53"/>
      <c r="F904" s="83">
        <f>C904*E904</f>
        <v>0</v>
      </c>
      <c r="G904" s="63">
        <f>SUM(F902:F904)</f>
        <v>0</v>
      </c>
      <c r="H904" s="187"/>
      <c r="K904" s="4"/>
      <c r="L904" s="4"/>
    </row>
    <row r="905" spans="1:12" s="115" customFormat="1" x14ac:dyDescent="0.25">
      <c r="A905" s="100"/>
      <c r="B905" s="101"/>
      <c r="C905" s="195"/>
      <c r="D905" s="94"/>
      <c r="E905" s="53"/>
      <c r="F905" s="83"/>
      <c r="G905" s="158"/>
      <c r="H905" s="187"/>
      <c r="K905" s="4"/>
      <c r="L905" s="4"/>
    </row>
    <row r="906" spans="1:12" s="115" customFormat="1" x14ac:dyDescent="0.25">
      <c r="A906" s="30" t="s">
        <v>86</v>
      </c>
      <c r="B906" s="66" t="s">
        <v>87</v>
      </c>
      <c r="C906" s="195"/>
      <c r="D906" s="68"/>
      <c r="E906" s="53"/>
      <c r="F906" s="83"/>
      <c r="G906" s="158"/>
      <c r="H906" s="187"/>
      <c r="K906" s="4"/>
      <c r="L906" s="4"/>
    </row>
    <row r="907" spans="1:12" s="115" customFormat="1" x14ac:dyDescent="0.25">
      <c r="A907" s="22" t="s">
        <v>17</v>
      </c>
      <c r="B907" s="84" t="s">
        <v>88</v>
      </c>
      <c r="C907" s="195">
        <v>24.45</v>
      </c>
      <c r="D907" s="68" t="s">
        <v>27</v>
      </c>
      <c r="E907" s="53"/>
      <c r="F907" s="83">
        <f>C907*E907</f>
        <v>0</v>
      </c>
      <c r="G907" s="158"/>
      <c r="H907" s="187"/>
      <c r="K907" s="4"/>
      <c r="L907" s="4"/>
    </row>
    <row r="908" spans="1:12" s="115" customFormat="1" x14ac:dyDescent="0.25">
      <c r="A908" s="22" t="s">
        <v>23</v>
      </c>
      <c r="B908" s="84" t="s">
        <v>328</v>
      </c>
      <c r="C908" s="195">
        <v>24.45</v>
      </c>
      <c r="D908" s="68" t="s">
        <v>27</v>
      </c>
      <c r="E908" s="53"/>
      <c r="F908" s="83">
        <f>C908*E908</f>
        <v>0</v>
      </c>
      <c r="G908" s="158"/>
      <c r="H908" s="187"/>
      <c r="K908" s="4"/>
      <c r="L908" s="4"/>
    </row>
    <row r="909" spans="1:12" s="115" customFormat="1" ht="30" x14ac:dyDescent="0.25">
      <c r="A909" s="22" t="s">
        <v>25</v>
      </c>
      <c r="B909" s="102" t="s">
        <v>90</v>
      </c>
      <c r="C909" s="196">
        <v>19.829999999999998</v>
      </c>
      <c r="D909" s="68" t="s">
        <v>27</v>
      </c>
      <c r="E909" s="53"/>
      <c r="F909" s="83">
        <f>C909*E909</f>
        <v>0</v>
      </c>
      <c r="G909" s="158"/>
      <c r="H909" s="187"/>
      <c r="K909" s="4"/>
      <c r="L909" s="4"/>
    </row>
    <row r="910" spans="1:12" s="115" customFormat="1" ht="30" x14ac:dyDescent="0.25">
      <c r="A910" s="22" t="s">
        <v>28</v>
      </c>
      <c r="B910" s="102" t="s">
        <v>91</v>
      </c>
      <c r="C910" s="196">
        <v>19.829999999999998</v>
      </c>
      <c r="D910" s="68" t="s">
        <v>27</v>
      </c>
      <c r="E910" s="53"/>
      <c r="F910" s="83">
        <f>C910*E910</f>
        <v>0</v>
      </c>
      <c r="G910" s="158"/>
      <c r="H910" s="187"/>
      <c r="K910" s="4"/>
      <c r="L910" s="4"/>
    </row>
    <row r="911" spans="1:12" s="115" customFormat="1" x14ac:dyDescent="0.25">
      <c r="A911" s="22" t="s">
        <v>31</v>
      </c>
      <c r="B911" s="84" t="s">
        <v>92</v>
      </c>
      <c r="C911" s="196">
        <v>38.979999999999997</v>
      </c>
      <c r="D911" s="68" t="s">
        <v>22</v>
      </c>
      <c r="E911" s="53"/>
      <c r="F911" s="83">
        <f>C911*E911</f>
        <v>0</v>
      </c>
      <c r="G911" s="63">
        <f>SUM(F907:F911)</f>
        <v>0</v>
      </c>
      <c r="H911" s="187"/>
      <c r="K911" s="4"/>
      <c r="L911" s="4"/>
    </row>
    <row r="912" spans="1:12" s="115" customFormat="1" x14ac:dyDescent="0.25">
      <c r="A912" s="197"/>
      <c r="B912" s="104"/>
      <c r="C912" s="83"/>
      <c r="D912" s="105"/>
      <c r="E912" s="53"/>
      <c r="F912" s="83"/>
      <c r="G912" s="158"/>
      <c r="H912" s="187"/>
      <c r="K912" s="4"/>
      <c r="L912" s="4"/>
    </row>
    <row r="913" spans="1:12" s="115" customFormat="1" x14ac:dyDescent="0.25">
      <c r="A913" s="30" t="s">
        <v>93</v>
      </c>
      <c r="B913" s="66" t="s">
        <v>94</v>
      </c>
      <c r="C913" s="83"/>
      <c r="D913" s="68"/>
      <c r="E913" s="53"/>
      <c r="F913" s="83"/>
      <c r="G913" s="158"/>
      <c r="H913" s="187"/>
      <c r="K913" s="4"/>
      <c r="L913" s="4"/>
    </row>
    <row r="914" spans="1:12" s="115" customFormat="1" ht="30" x14ac:dyDescent="0.25">
      <c r="A914" s="22" t="s">
        <v>17</v>
      </c>
      <c r="B914" s="102" t="s">
        <v>484</v>
      </c>
      <c r="C914" s="122">
        <v>9</v>
      </c>
      <c r="D914" s="68" t="s">
        <v>27</v>
      </c>
      <c r="E914" s="53"/>
      <c r="F914" s="83">
        <f>C914*E914</f>
        <v>0</v>
      </c>
      <c r="G914" s="63">
        <f>SUM(F914)</f>
        <v>0</v>
      </c>
      <c r="H914" s="187"/>
      <c r="K914" s="4"/>
      <c r="L914" s="4"/>
    </row>
    <row r="915" spans="1:12" s="115" customFormat="1" x14ac:dyDescent="0.25">
      <c r="A915" s="22"/>
      <c r="B915" s="102"/>
      <c r="C915" s="161"/>
      <c r="D915" s="68"/>
      <c r="E915" s="53"/>
      <c r="F915" s="83"/>
      <c r="G915" s="158"/>
      <c r="H915" s="187"/>
      <c r="K915" s="4"/>
      <c r="L915" s="4"/>
    </row>
    <row r="916" spans="1:12" s="115" customFormat="1" x14ac:dyDescent="0.25">
      <c r="A916" s="30" t="s">
        <v>98</v>
      </c>
      <c r="B916" s="66" t="s">
        <v>103</v>
      </c>
      <c r="C916" s="83"/>
      <c r="D916" s="68"/>
      <c r="E916" s="53"/>
      <c r="F916" s="83"/>
      <c r="G916" s="158"/>
      <c r="H916" s="187"/>
      <c r="K916" s="4"/>
      <c r="L916" s="4"/>
    </row>
    <row r="917" spans="1:12" s="115" customFormat="1" x14ac:dyDescent="0.25">
      <c r="A917" s="22" t="s">
        <v>17</v>
      </c>
      <c r="B917" s="102" t="s">
        <v>104</v>
      </c>
      <c r="C917" s="122">
        <v>9</v>
      </c>
      <c r="D917" s="68" t="s">
        <v>27</v>
      </c>
      <c r="E917" s="53"/>
      <c r="F917" s="83">
        <f>C917*E917</f>
        <v>0</v>
      </c>
      <c r="G917" s="158"/>
      <c r="H917" s="187"/>
      <c r="K917" s="4"/>
      <c r="L917" s="4"/>
    </row>
    <row r="918" spans="1:12" s="115" customFormat="1" ht="45" x14ac:dyDescent="0.25">
      <c r="A918" s="22" t="s">
        <v>20</v>
      </c>
      <c r="B918" s="84" t="s">
        <v>365</v>
      </c>
      <c r="C918" s="122">
        <v>12.6</v>
      </c>
      <c r="D918" s="68" t="s">
        <v>27</v>
      </c>
      <c r="E918" s="53"/>
      <c r="F918" s="83">
        <f>C918*E918</f>
        <v>0</v>
      </c>
      <c r="G918" s="158"/>
      <c r="H918" s="187"/>
      <c r="K918" s="4"/>
      <c r="L918" s="4"/>
    </row>
    <row r="919" spans="1:12" s="115" customFormat="1" x14ac:dyDescent="0.25">
      <c r="A919" s="22" t="s">
        <v>23</v>
      </c>
      <c r="B919" s="84" t="s">
        <v>106</v>
      </c>
      <c r="C919" s="122">
        <v>12</v>
      </c>
      <c r="D919" s="68" t="s">
        <v>22</v>
      </c>
      <c r="E919" s="53"/>
      <c r="F919" s="83">
        <f>C919*E919</f>
        <v>0</v>
      </c>
      <c r="G919" s="158"/>
      <c r="H919" s="187"/>
      <c r="K919" s="4"/>
      <c r="L919" s="4"/>
    </row>
    <row r="920" spans="1:12" s="115" customFormat="1" ht="30" x14ac:dyDescent="0.25">
      <c r="A920" s="22" t="s">
        <v>25</v>
      </c>
      <c r="B920" s="102" t="s">
        <v>366</v>
      </c>
      <c r="C920" s="122">
        <v>12.8</v>
      </c>
      <c r="D920" s="110" t="s">
        <v>485</v>
      </c>
      <c r="E920" s="53"/>
      <c r="F920" s="83">
        <f>C920*E920</f>
        <v>0</v>
      </c>
      <c r="G920" s="63">
        <f>SUM(F917:F920)</f>
        <v>0</v>
      </c>
      <c r="H920" s="187"/>
      <c r="K920" s="4"/>
      <c r="L920" s="4"/>
    </row>
    <row r="921" spans="1:12" s="115" customFormat="1" x14ac:dyDescent="0.25">
      <c r="A921" s="22"/>
      <c r="B921" s="104"/>
      <c r="C921" s="83"/>
      <c r="D921" s="105"/>
      <c r="E921" s="53"/>
      <c r="F921" s="83"/>
      <c r="G921" s="158"/>
      <c r="H921" s="187"/>
      <c r="K921" s="4"/>
      <c r="L921" s="4"/>
    </row>
    <row r="922" spans="1:12" s="115" customFormat="1" x14ac:dyDescent="0.25">
      <c r="A922" s="30" t="s">
        <v>102</v>
      </c>
      <c r="B922" s="66" t="s">
        <v>115</v>
      </c>
      <c r="C922" s="83"/>
      <c r="D922" s="117"/>
      <c r="E922" s="53"/>
      <c r="F922" s="83"/>
      <c r="G922" s="158"/>
      <c r="H922" s="187"/>
      <c r="K922" s="4"/>
      <c r="L922" s="4"/>
    </row>
    <row r="923" spans="1:12" s="115" customFormat="1" ht="30" x14ac:dyDescent="0.25">
      <c r="A923" s="22" t="s">
        <v>17</v>
      </c>
      <c r="B923" s="84" t="s">
        <v>369</v>
      </c>
      <c r="C923" s="83">
        <v>1.79</v>
      </c>
      <c r="D923" s="119" t="s">
        <v>27</v>
      </c>
      <c r="E923" s="53"/>
      <c r="F923" s="83">
        <f>C923*E923</f>
        <v>0</v>
      </c>
      <c r="G923" s="63">
        <f>SUM(F923)</f>
        <v>0</v>
      </c>
      <c r="H923" s="187"/>
      <c r="K923" s="4"/>
      <c r="L923" s="4"/>
    </row>
    <row r="924" spans="1:12" s="115" customFormat="1" x14ac:dyDescent="0.25">
      <c r="A924" s="7"/>
      <c r="B924" s="138"/>
      <c r="C924" s="83"/>
      <c r="D924" s="121"/>
      <c r="E924" s="53"/>
      <c r="F924" s="83"/>
      <c r="G924" s="158"/>
      <c r="H924" s="187"/>
      <c r="K924" s="4"/>
      <c r="L924" s="4"/>
    </row>
    <row r="925" spans="1:12" s="115" customFormat="1" x14ac:dyDescent="0.25">
      <c r="A925" s="30" t="s">
        <v>108</v>
      </c>
      <c r="B925" s="66" t="s">
        <v>168</v>
      </c>
      <c r="C925" s="83"/>
      <c r="D925" s="68"/>
      <c r="E925" s="53"/>
      <c r="F925" s="83"/>
      <c r="G925" s="158"/>
      <c r="H925" s="187"/>
      <c r="K925" s="4"/>
      <c r="L925" s="4"/>
    </row>
    <row r="926" spans="1:12" s="115" customFormat="1" x14ac:dyDescent="0.25">
      <c r="A926" s="22" t="s">
        <v>17</v>
      </c>
      <c r="B926" s="114" t="s">
        <v>350</v>
      </c>
      <c r="C926" s="198">
        <v>68.72</v>
      </c>
      <c r="D926" s="68" t="s">
        <v>27</v>
      </c>
      <c r="E926" s="53"/>
      <c r="F926" s="83">
        <f>C926*E926</f>
        <v>0</v>
      </c>
      <c r="G926" s="158"/>
      <c r="H926" s="187"/>
      <c r="K926" s="4"/>
      <c r="L926" s="4"/>
    </row>
    <row r="927" spans="1:12" s="115" customFormat="1" x14ac:dyDescent="0.25">
      <c r="A927" s="22"/>
      <c r="B927" s="114"/>
      <c r="C927" s="198"/>
      <c r="D927" s="68"/>
      <c r="E927" s="53"/>
      <c r="F927" s="83"/>
      <c r="G927" s="158"/>
      <c r="H927" s="187"/>
      <c r="K927" s="4"/>
      <c r="L927" s="4"/>
    </row>
    <row r="928" spans="1:12" s="115" customFormat="1" x14ac:dyDescent="0.25">
      <c r="A928" s="22"/>
      <c r="B928" s="114"/>
      <c r="C928" s="198"/>
      <c r="D928" s="68"/>
      <c r="E928" s="53"/>
      <c r="F928" s="83"/>
      <c r="G928" s="158"/>
      <c r="H928" s="187"/>
      <c r="K928" s="4"/>
      <c r="L928" s="4"/>
    </row>
    <row r="929" spans="1:12" s="115" customFormat="1" x14ac:dyDescent="0.25">
      <c r="A929" s="22"/>
      <c r="B929" s="114"/>
      <c r="C929" s="198"/>
      <c r="D929" s="68"/>
      <c r="E929" s="53"/>
      <c r="F929" s="83"/>
      <c r="G929" s="158"/>
      <c r="H929" s="187"/>
      <c r="K929" s="4"/>
      <c r="L929" s="4"/>
    </row>
    <row r="930" spans="1:12" s="115" customFormat="1" x14ac:dyDescent="0.25">
      <c r="A930" s="22" t="s">
        <v>20</v>
      </c>
      <c r="B930" s="114" t="s">
        <v>371</v>
      </c>
      <c r="C930" s="115">
        <v>36.82</v>
      </c>
      <c r="D930" s="68" t="s">
        <v>27</v>
      </c>
      <c r="E930" s="53"/>
      <c r="F930" s="83">
        <f>C930*E930</f>
        <v>0</v>
      </c>
      <c r="G930" s="158"/>
      <c r="H930" s="187"/>
      <c r="K930" s="4"/>
      <c r="L930" s="4"/>
    </row>
    <row r="931" spans="1:12" s="115" customFormat="1" x14ac:dyDescent="0.25">
      <c r="A931" s="22" t="s">
        <v>23</v>
      </c>
      <c r="B931" s="114" t="s">
        <v>372</v>
      </c>
      <c r="C931" s="83">
        <v>31.9</v>
      </c>
      <c r="D931" s="68" t="s">
        <v>27</v>
      </c>
      <c r="E931" s="53"/>
      <c r="F931" s="83">
        <f>C931*E931</f>
        <v>0</v>
      </c>
      <c r="G931" s="158">
        <f>SUM(F926:F931)</f>
        <v>0</v>
      </c>
      <c r="H931" s="187"/>
      <c r="K931" s="4"/>
      <c r="L931" s="4"/>
    </row>
    <row r="932" spans="1:12" s="115" customFormat="1" x14ac:dyDescent="0.25">
      <c r="A932" s="140"/>
      <c r="B932" s="114"/>
      <c r="C932" s="6"/>
      <c r="D932" s="177"/>
      <c r="E932" s="53"/>
      <c r="F932" s="83"/>
      <c r="G932" s="158"/>
      <c r="H932" s="187"/>
      <c r="K932" s="4"/>
      <c r="L932" s="4"/>
    </row>
    <row r="933" spans="1:12" s="115" customFormat="1" x14ac:dyDescent="0.25">
      <c r="A933" s="140"/>
      <c r="B933" s="372" t="s">
        <v>486</v>
      </c>
      <c r="C933" s="372"/>
      <c r="D933" s="372"/>
      <c r="E933" s="372"/>
      <c r="F933" s="24" t="s">
        <v>36</v>
      </c>
      <c r="G933" s="158">
        <f>SUM(G883:G931)</f>
        <v>0</v>
      </c>
      <c r="H933" s="187"/>
      <c r="K933" s="4"/>
      <c r="L933" s="4"/>
    </row>
    <row r="934" spans="1:12" s="115" customFormat="1" x14ac:dyDescent="0.25">
      <c r="A934" s="140"/>
      <c r="B934" s="114"/>
      <c r="C934" s="6"/>
      <c r="D934" s="177"/>
      <c r="E934" s="53"/>
      <c r="F934" s="83"/>
      <c r="G934" s="158"/>
      <c r="H934" s="187"/>
      <c r="K934" s="4"/>
      <c r="L934" s="4"/>
    </row>
    <row r="935" spans="1:12" x14ac:dyDescent="0.25">
      <c r="A935" s="199"/>
      <c r="B935" s="137" t="s">
        <v>487</v>
      </c>
      <c r="C935" s="200"/>
      <c r="E935" s="8"/>
      <c r="F935" s="8"/>
      <c r="G935" s="201"/>
    </row>
    <row r="936" spans="1:12" x14ac:dyDescent="0.25">
      <c r="A936" s="199"/>
      <c r="B936" s="202"/>
      <c r="C936" s="200"/>
      <c r="E936" s="8"/>
      <c r="F936" s="8"/>
      <c r="G936" s="201"/>
    </row>
    <row r="937" spans="1:12" x14ac:dyDescent="0.25">
      <c r="A937" s="199" t="s">
        <v>488</v>
      </c>
      <c r="B937" s="203" t="s">
        <v>489</v>
      </c>
      <c r="C937" s="200"/>
      <c r="D937" s="95"/>
      <c r="E937" s="200"/>
      <c r="F937" s="200"/>
      <c r="G937" s="201"/>
    </row>
    <row r="938" spans="1:12" x14ac:dyDescent="0.25">
      <c r="A938" s="199"/>
      <c r="B938" s="203"/>
      <c r="C938" s="200"/>
      <c r="D938" s="95"/>
      <c r="E938" s="200"/>
      <c r="F938" s="200"/>
      <c r="G938" s="201"/>
    </row>
    <row r="939" spans="1:12" x14ac:dyDescent="0.25">
      <c r="A939" s="199" t="s">
        <v>279</v>
      </c>
      <c r="B939" s="204" t="s">
        <v>490</v>
      </c>
      <c r="C939" s="200"/>
      <c r="D939" s="95"/>
      <c r="E939" s="200"/>
      <c r="F939" s="200"/>
      <c r="G939" s="201"/>
    </row>
    <row r="940" spans="1:12" ht="15.75" x14ac:dyDescent="0.25">
      <c r="A940" s="205" t="s">
        <v>17</v>
      </c>
      <c r="B940" s="206" t="s">
        <v>491</v>
      </c>
      <c r="C940" s="200">
        <v>20</v>
      </c>
      <c r="D940" s="121" t="s">
        <v>19</v>
      </c>
      <c r="E940" s="53"/>
      <c r="F940" s="83">
        <f t="shared" ref="F940:F947" si="30">C940*E940</f>
        <v>0</v>
      </c>
      <c r="G940" s="2"/>
    </row>
    <row r="941" spans="1:12" ht="15.75" x14ac:dyDescent="0.25">
      <c r="A941" s="205" t="s">
        <v>20</v>
      </c>
      <c r="B941" s="206" t="s">
        <v>492</v>
      </c>
      <c r="C941" s="200">
        <v>8</v>
      </c>
      <c r="D941" s="121" t="s">
        <v>19</v>
      </c>
      <c r="E941" s="53"/>
      <c r="F941" s="83">
        <f t="shared" si="30"/>
        <v>0</v>
      </c>
      <c r="G941" s="2"/>
    </row>
    <row r="942" spans="1:12" ht="15.75" x14ac:dyDescent="0.25">
      <c r="A942" s="205" t="s">
        <v>23</v>
      </c>
      <c r="B942" s="207" t="s">
        <v>493</v>
      </c>
      <c r="C942" s="200">
        <v>5</v>
      </c>
      <c r="D942" s="121" t="s">
        <v>19</v>
      </c>
      <c r="E942" s="53"/>
      <c r="F942" s="83">
        <f t="shared" si="30"/>
        <v>0</v>
      </c>
      <c r="G942" s="2"/>
    </row>
    <row r="943" spans="1:12" ht="31.5" x14ac:dyDescent="0.25">
      <c r="A943" s="205" t="s">
        <v>25</v>
      </c>
      <c r="B943" s="208" t="s">
        <v>494</v>
      </c>
      <c r="C943" s="200">
        <v>1</v>
      </c>
      <c r="D943" s="121" t="s">
        <v>19</v>
      </c>
      <c r="E943" s="53"/>
      <c r="F943" s="83">
        <f t="shared" si="30"/>
        <v>0</v>
      </c>
      <c r="G943" s="2"/>
    </row>
    <row r="944" spans="1:12" ht="31.5" x14ac:dyDescent="0.25">
      <c r="A944" s="205" t="s">
        <v>28</v>
      </c>
      <c r="B944" s="208" t="s">
        <v>495</v>
      </c>
      <c r="C944" s="200">
        <v>3</v>
      </c>
      <c r="D944" s="121" t="s">
        <v>19</v>
      </c>
      <c r="E944" s="53"/>
      <c r="F944" s="83">
        <f t="shared" si="30"/>
        <v>0</v>
      </c>
      <c r="G944" s="2"/>
    </row>
    <row r="945" spans="1:7" ht="15.75" x14ac:dyDescent="0.25">
      <c r="A945" s="205" t="s">
        <v>31</v>
      </c>
      <c r="B945" s="207" t="s">
        <v>496</v>
      </c>
      <c r="C945" s="200">
        <v>2</v>
      </c>
      <c r="D945" s="121" t="s">
        <v>19</v>
      </c>
      <c r="E945" s="53"/>
      <c r="F945" s="83">
        <f t="shared" si="30"/>
        <v>0</v>
      </c>
      <c r="G945" s="2"/>
    </row>
    <row r="946" spans="1:7" ht="15.75" x14ac:dyDescent="0.25">
      <c r="A946" s="205" t="s">
        <v>33</v>
      </c>
      <c r="B946" s="206" t="s">
        <v>497</v>
      </c>
      <c r="C946" s="200">
        <v>3</v>
      </c>
      <c r="D946" s="121" t="s">
        <v>19</v>
      </c>
      <c r="E946" s="53"/>
      <c r="F946" s="83">
        <f t="shared" si="30"/>
        <v>0</v>
      </c>
      <c r="G946" s="2"/>
    </row>
    <row r="947" spans="1:7" ht="31.5" x14ac:dyDescent="0.25">
      <c r="A947" s="205" t="s">
        <v>47</v>
      </c>
      <c r="B947" s="206" t="s">
        <v>498</v>
      </c>
      <c r="C947" s="200">
        <v>1</v>
      </c>
      <c r="D947" s="121" t="s">
        <v>19</v>
      </c>
      <c r="E947" s="53"/>
      <c r="F947" s="83">
        <f t="shared" si="30"/>
        <v>0</v>
      </c>
      <c r="G947" s="2">
        <f>SUM(F940:F947)</f>
        <v>0</v>
      </c>
    </row>
    <row r="948" spans="1:7" ht="15.75" x14ac:dyDescent="0.25">
      <c r="A948" s="205"/>
      <c r="B948" s="206"/>
      <c r="C948" s="200"/>
      <c r="E948" s="8"/>
      <c r="F948" s="8"/>
      <c r="G948" s="2"/>
    </row>
    <row r="949" spans="1:7" x14ac:dyDescent="0.25">
      <c r="A949" s="199" t="s">
        <v>281</v>
      </c>
      <c r="B949" s="204" t="s">
        <v>499</v>
      </c>
      <c r="C949" s="200"/>
      <c r="D949" s="95"/>
      <c r="E949" s="200"/>
      <c r="F949" s="200"/>
      <c r="G949" s="201"/>
    </row>
    <row r="950" spans="1:7" ht="15.75" x14ac:dyDescent="0.25">
      <c r="A950" s="205" t="s">
        <v>17</v>
      </c>
      <c r="B950" s="206" t="s">
        <v>500</v>
      </c>
      <c r="C950" s="200">
        <v>20</v>
      </c>
      <c r="D950" s="121" t="s">
        <v>19</v>
      </c>
      <c r="E950" s="53"/>
      <c r="F950" s="83">
        <f>C950*E950</f>
        <v>0</v>
      </c>
      <c r="G950" s="2"/>
    </row>
    <row r="951" spans="1:7" ht="15.75" x14ac:dyDescent="0.25">
      <c r="A951" s="205" t="s">
        <v>20</v>
      </c>
      <c r="B951" s="206" t="s">
        <v>492</v>
      </c>
      <c r="C951" s="200">
        <v>8</v>
      </c>
      <c r="D951" s="121" t="s">
        <v>19</v>
      </c>
      <c r="E951" s="53"/>
      <c r="F951" s="83">
        <f>C951*E951</f>
        <v>0</v>
      </c>
      <c r="G951" s="2"/>
    </row>
    <row r="952" spans="1:7" ht="30" customHeight="1" x14ac:dyDescent="0.25">
      <c r="A952" s="205" t="s">
        <v>23</v>
      </c>
      <c r="B952" s="208" t="s">
        <v>493</v>
      </c>
      <c r="C952" s="200">
        <v>1</v>
      </c>
      <c r="D952" s="121" t="s">
        <v>19</v>
      </c>
      <c r="E952" s="53"/>
      <c r="F952" s="83">
        <f>C952*E952</f>
        <v>0</v>
      </c>
      <c r="G952" s="2"/>
    </row>
    <row r="953" spans="1:7" ht="31.5" x14ac:dyDescent="0.25">
      <c r="A953" s="205" t="s">
        <v>25</v>
      </c>
      <c r="B953" s="208" t="s">
        <v>501</v>
      </c>
      <c r="C953" s="200">
        <v>5</v>
      </c>
      <c r="D953" s="121" t="s">
        <v>19</v>
      </c>
      <c r="E953" s="53"/>
      <c r="F953" s="83">
        <f>C953*E953</f>
        <v>0</v>
      </c>
      <c r="G953" s="2"/>
    </row>
    <row r="954" spans="1:7" ht="31.5" x14ac:dyDescent="0.25">
      <c r="A954" s="205" t="s">
        <v>28</v>
      </c>
      <c r="B954" s="206" t="s">
        <v>502</v>
      </c>
      <c r="C954" s="200">
        <v>20</v>
      </c>
      <c r="D954" s="121" t="s">
        <v>19</v>
      </c>
      <c r="E954" s="53"/>
      <c r="F954" s="83">
        <f>C954*E954</f>
        <v>0</v>
      </c>
      <c r="G954" s="209"/>
    </row>
    <row r="955" spans="1:7" ht="31.5" x14ac:dyDescent="0.25">
      <c r="A955" s="210"/>
      <c r="B955" s="206" t="s">
        <v>503</v>
      </c>
      <c r="C955" s="200"/>
      <c r="E955" s="53"/>
      <c r="F955" s="83"/>
      <c r="G955" s="2"/>
    </row>
    <row r="956" spans="1:7" ht="15" customHeight="1" x14ac:dyDescent="0.25">
      <c r="A956" s="205" t="s">
        <v>31</v>
      </c>
      <c r="B956" s="206" t="s">
        <v>504</v>
      </c>
      <c r="C956" s="200">
        <v>4</v>
      </c>
      <c r="D956" s="121" t="s">
        <v>19</v>
      </c>
      <c r="E956" s="53"/>
      <c r="F956" s="83">
        <f>C956*E956</f>
        <v>0</v>
      </c>
      <c r="G956" s="2">
        <f>SUM(F950:F956)</f>
        <v>0</v>
      </c>
    </row>
    <row r="957" spans="1:7" ht="15" customHeight="1" x14ac:dyDescent="0.25">
      <c r="A957" s="205"/>
      <c r="B957" s="206"/>
      <c r="C957" s="200"/>
      <c r="E957" s="53"/>
      <c r="F957" s="83"/>
      <c r="G957" s="2"/>
    </row>
    <row r="958" spans="1:7" ht="28.5" x14ac:dyDescent="0.25">
      <c r="A958" s="199" t="s">
        <v>53</v>
      </c>
      <c r="B958" s="204" t="s">
        <v>505</v>
      </c>
      <c r="C958" s="200"/>
      <c r="D958" s="95"/>
      <c r="E958" s="200"/>
      <c r="F958" s="200"/>
      <c r="G958" s="201"/>
    </row>
    <row r="959" spans="1:7" ht="15.75" x14ac:dyDescent="0.25">
      <c r="A959" s="205" t="s">
        <v>17</v>
      </c>
      <c r="B959" s="206" t="s">
        <v>500</v>
      </c>
      <c r="C959" s="200">
        <v>12</v>
      </c>
      <c r="D959" s="121" t="s">
        <v>19</v>
      </c>
      <c r="E959" s="53"/>
      <c r="F959" s="83">
        <f>C959*E959</f>
        <v>0</v>
      </c>
      <c r="G959" s="2"/>
    </row>
    <row r="960" spans="1:7" ht="15.75" x14ac:dyDescent="0.25">
      <c r="A960" s="205" t="s">
        <v>20</v>
      </c>
      <c r="B960" s="206" t="s">
        <v>492</v>
      </c>
      <c r="C960" s="200">
        <v>1</v>
      </c>
      <c r="D960" s="121" t="s">
        <v>19</v>
      </c>
      <c r="E960" s="53"/>
      <c r="F960" s="83">
        <f>C960*E960</f>
        <v>0</v>
      </c>
      <c r="G960" s="2"/>
    </row>
    <row r="961" spans="1:8" s="114" customFormat="1" ht="31.5" x14ac:dyDescent="0.25">
      <c r="A961" s="211" t="s">
        <v>23</v>
      </c>
      <c r="B961" s="208" t="s">
        <v>493</v>
      </c>
      <c r="C961" s="212">
        <v>1</v>
      </c>
      <c r="D961" s="213" t="s">
        <v>19</v>
      </c>
      <c r="E961" s="53"/>
      <c r="F961" s="83">
        <f>C961*E961</f>
        <v>0</v>
      </c>
      <c r="G961" s="214"/>
      <c r="H961" s="215"/>
    </row>
    <row r="962" spans="1:8" ht="31.5" x14ac:dyDescent="0.25">
      <c r="A962" s="205" t="s">
        <v>25</v>
      </c>
      <c r="B962" s="208" t="s">
        <v>501</v>
      </c>
      <c r="C962" s="200">
        <v>5</v>
      </c>
      <c r="D962" s="121" t="s">
        <v>19</v>
      </c>
      <c r="E962" s="53"/>
      <c r="F962" s="83">
        <f>C962*E962</f>
        <v>0</v>
      </c>
      <c r="G962" s="2"/>
    </row>
    <row r="963" spans="1:8" ht="15.75" x14ac:dyDescent="0.25">
      <c r="A963" s="205" t="s">
        <v>28</v>
      </c>
      <c r="B963" s="206" t="s">
        <v>506</v>
      </c>
      <c r="C963" s="200">
        <v>12</v>
      </c>
      <c r="D963" s="121" t="s">
        <v>19</v>
      </c>
      <c r="E963" s="53"/>
      <c r="F963" s="83">
        <f>C963*E963</f>
        <v>0</v>
      </c>
      <c r="G963" s="2">
        <f>SUM(F959:F963)</f>
        <v>0</v>
      </c>
    </row>
    <row r="964" spans="1:8" ht="15.75" x14ac:dyDescent="0.25">
      <c r="A964" s="205"/>
      <c r="B964" s="206"/>
      <c r="C964" s="200"/>
      <c r="E964" s="53"/>
      <c r="F964" s="83"/>
      <c r="G964" s="2"/>
    </row>
    <row r="965" spans="1:8" ht="15.75" x14ac:dyDescent="0.25">
      <c r="A965" s="205"/>
      <c r="B965" s="206"/>
      <c r="C965" s="200"/>
      <c r="E965" s="53"/>
      <c r="F965" s="83"/>
      <c r="G965" s="2"/>
    </row>
    <row r="966" spans="1:8" ht="15.75" x14ac:dyDescent="0.25">
      <c r="A966" s="205"/>
      <c r="B966" s="206"/>
      <c r="C966" s="200"/>
      <c r="E966" s="53"/>
      <c r="F966" s="83"/>
      <c r="G966" s="2"/>
    </row>
    <row r="967" spans="1:8" ht="42.75" x14ac:dyDescent="0.25">
      <c r="A967" s="199" t="s">
        <v>55</v>
      </c>
      <c r="B967" s="204" t="s">
        <v>507</v>
      </c>
      <c r="C967" s="200"/>
      <c r="E967" s="8"/>
      <c r="F967" s="8"/>
      <c r="G967" s="2"/>
    </row>
    <row r="968" spans="1:8" ht="126" x14ac:dyDescent="0.25">
      <c r="A968" s="205" t="s">
        <v>17</v>
      </c>
      <c r="B968" s="206" t="s">
        <v>508</v>
      </c>
      <c r="C968" s="200">
        <v>1</v>
      </c>
      <c r="D968" s="121" t="s">
        <v>19</v>
      </c>
      <c r="E968" s="53"/>
      <c r="F968" s="83">
        <f>C968*E968</f>
        <v>0</v>
      </c>
      <c r="G968" s="2">
        <f>SUM(F968)</f>
        <v>0</v>
      </c>
    </row>
    <row r="969" spans="1:8" ht="15.75" x14ac:dyDescent="0.25">
      <c r="A969" s="205"/>
      <c r="B969" s="206"/>
      <c r="C969" s="200"/>
      <c r="E969" s="53"/>
      <c r="F969" s="83"/>
      <c r="G969" s="2"/>
    </row>
    <row r="970" spans="1:8" ht="28.5" x14ac:dyDescent="0.25">
      <c r="A970" s="199" t="s">
        <v>86</v>
      </c>
      <c r="B970" s="204" t="s">
        <v>509</v>
      </c>
      <c r="C970" s="200"/>
      <c r="D970" s="95"/>
      <c r="E970" s="53"/>
      <c r="F970" s="83"/>
      <c r="G970" s="201"/>
    </row>
    <row r="971" spans="1:8" ht="15.75" x14ac:dyDescent="0.25">
      <c r="A971" s="205" t="s">
        <v>17</v>
      </c>
      <c r="B971" s="206" t="s">
        <v>491</v>
      </c>
      <c r="C971" s="200">
        <v>5</v>
      </c>
      <c r="D971" s="121" t="s">
        <v>19</v>
      </c>
      <c r="E971" s="53"/>
      <c r="F971" s="83">
        <f t="shared" ref="F971:F979" si="31">C971*E971</f>
        <v>0</v>
      </c>
      <c r="G971" s="2"/>
    </row>
    <row r="972" spans="1:8" ht="15.75" x14ac:dyDescent="0.25">
      <c r="A972" s="205" t="s">
        <v>20</v>
      </c>
      <c r="B972" s="206" t="s">
        <v>492</v>
      </c>
      <c r="C972" s="200">
        <v>5</v>
      </c>
      <c r="D972" s="121" t="s">
        <v>19</v>
      </c>
      <c r="E972" s="53"/>
      <c r="F972" s="83">
        <f t="shared" si="31"/>
        <v>0</v>
      </c>
      <c r="G972" s="2"/>
    </row>
    <row r="973" spans="1:8" s="114" customFormat="1" ht="30" customHeight="1" x14ac:dyDescent="0.25">
      <c r="A973" s="211" t="s">
        <v>23</v>
      </c>
      <c r="B973" s="208" t="s">
        <v>493</v>
      </c>
      <c r="C973" s="212">
        <v>5</v>
      </c>
      <c r="D973" s="213" t="s">
        <v>19</v>
      </c>
      <c r="E973" s="216"/>
      <c r="F973" s="217">
        <f t="shared" si="31"/>
        <v>0</v>
      </c>
      <c r="G973" s="214"/>
      <c r="H973" s="215"/>
    </row>
    <row r="974" spans="1:8" ht="31.5" x14ac:dyDescent="0.25">
      <c r="A974" s="205" t="s">
        <v>25</v>
      </c>
      <c r="B974" s="208" t="s">
        <v>494</v>
      </c>
      <c r="C974" s="200">
        <v>3</v>
      </c>
      <c r="D974" s="121" t="s">
        <v>19</v>
      </c>
      <c r="E974" s="53"/>
      <c r="F974" s="83">
        <f t="shared" si="31"/>
        <v>0</v>
      </c>
      <c r="G974" s="2"/>
    </row>
    <row r="975" spans="1:8" ht="31.5" x14ac:dyDescent="0.25">
      <c r="A975" s="205" t="s">
        <v>28</v>
      </c>
      <c r="B975" s="208" t="s">
        <v>495</v>
      </c>
      <c r="C975" s="200">
        <v>3</v>
      </c>
      <c r="D975" s="121" t="s">
        <v>19</v>
      </c>
      <c r="E975" s="53"/>
      <c r="F975" s="83">
        <f t="shared" si="31"/>
        <v>0</v>
      </c>
      <c r="G975" s="2"/>
    </row>
    <row r="976" spans="1:8" ht="15.75" x14ac:dyDescent="0.25">
      <c r="A976" s="205" t="s">
        <v>31</v>
      </c>
      <c r="B976" s="207" t="s">
        <v>496</v>
      </c>
      <c r="C976" s="200">
        <v>5</v>
      </c>
      <c r="D976" s="121" t="s">
        <v>19</v>
      </c>
      <c r="E976" s="53"/>
      <c r="F976" s="83">
        <f t="shared" si="31"/>
        <v>0</v>
      </c>
      <c r="G976" s="2"/>
    </row>
    <row r="977" spans="1:7" ht="31.5" x14ac:dyDescent="0.25">
      <c r="A977" s="205" t="s">
        <v>33</v>
      </c>
      <c r="B977" s="206" t="s">
        <v>510</v>
      </c>
      <c r="C977" s="200">
        <v>1</v>
      </c>
      <c r="D977" s="121" t="s">
        <v>19</v>
      </c>
      <c r="E977" s="53"/>
      <c r="F977" s="83">
        <f t="shared" si="31"/>
        <v>0</v>
      </c>
      <c r="G977" s="2"/>
    </row>
    <row r="978" spans="1:7" ht="31.5" x14ac:dyDescent="0.25">
      <c r="A978" s="205" t="s">
        <v>47</v>
      </c>
      <c r="B978" s="208" t="s">
        <v>511</v>
      </c>
      <c r="C978" s="200">
        <v>1</v>
      </c>
      <c r="D978" s="121" t="s">
        <v>19</v>
      </c>
      <c r="E978" s="53"/>
      <c r="F978" s="83">
        <f t="shared" si="31"/>
        <v>0</v>
      </c>
      <c r="G978" s="209"/>
    </row>
    <row r="979" spans="1:7" ht="31.5" x14ac:dyDescent="0.25">
      <c r="A979" s="205" t="s">
        <v>49</v>
      </c>
      <c r="B979" s="206" t="s">
        <v>498</v>
      </c>
      <c r="C979" s="200">
        <v>3</v>
      </c>
      <c r="D979" s="121" t="s">
        <v>19</v>
      </c>
      <c r="E979" s="53"/>
      <c r="F979" s="83">
        <f t="shared" si="31"/>
        <v>0</v>
      </c>
      <c r="G979" s="2">
        <f>SUM(F971:F979)</f>
        <v>0</v>
      </c>
    </row>
    <row r="980" spans="1:7" ht="15.75" x14ac:dyDescent="0.25">
      <c r="A980" s="205"/>
      <c r="B980" s="206"/>
      <c r="C980" s="200"/>
      <c r="E980" s="53"/>
      <c r="F980" s="83"/>
      <c r="G980" s="2"/>
    </row>
    <row r="981" spans="1:7" ht="28.5" x14ac:dyDescent="0.25">
      <c r="A981" s="199" t="s">
        <v>93</v>
      </c>
      <c r="B981" s="204" t="s">
        <v>512</v>
      </c>
      <c r="C981" s="200"/>
      <c r="D981" s="95"/>
      <c r="E981" s="53"/>
      <c r="F981" s="83"/>
      <c r="G981" s="201"/>
    </row>
    <row r="982" spans="1:7" ht="15.75" x14ac:dyDescent="0.25">
      <c r="A982" s="205" t="s">
        <v>17</v>
      </c>
      <c r="B982" s="206" t="s">
        <v>491</v>
      </c>
      <c r="C982" s="200">
        <v>3</v>
      </c>
      <c r="D982" s="121" t="s">
        <v>19</v>
      </c>
      <c r="E982" s="53"/>
      <c r="F982" s="83">
        <f>C982*E982</f>
        <v>0</v>
      </c>
      <c r="G982" s="2"/>
    </row>
    <row r="983" spans="1:7" ht="15.75" x14ac:dyDescent="0.25">
      <c r="A983" s="205" t="s">
        <v>20</v>
      </c>
      <c r="B983" s="206" t="s">
        <v>492</v>
      </c>
      <c r="C983" s="200">
        <v>1</v>
      </c>
      <c r="D983" s="121" t="s">
        <v>19</v>
      </c>
      <c r="E983" s="53"/>
      <c r="F983" s="83">
        <f>C983*E983</f>
        <v>0</v>
      </c>
      <c r="G983" s="2"/>
    </row>
    <row r="984" spans="1:7" ht="31.5" x14ac:dyDescent="0.25">
      <c r="A984" s="205" t="s">
        <v>23</v>
      </c>
      <c r="B984" s="208" t="s">
        <v>501</v>
      </c>
      <c r="C984" s="218">
        <v>2</v>
      </c>
      <c r="D984" s="219" t="s">
        <v>19</v>
      </c>
      <c r="E984" s="53"/>
      <c r="F984" s="83">
        <f>C984*E984</f>
        <v>0</v>
      </c>
      <c r="G984" s="2">
        <f>SUM(F982:F984)</f>
        <v>0</v>
      </c>
    </row>
    <row r="985" spans="1:7" x14ac:dyDescent="0.25">
      <c r="A985" s="205"/>
      <c r="B985" s="136"/>
      <c r="C985" s="136"/>
      <c r="D985" s="136"/>
      <c r="E985" s="53"/>
      <c r="F985" s="83"/>
      <c r="G985" s="2"/>
    </row>
    <row r="986" spans="1:7" x14ac:dyDescent="0.25">
      <c r="A986" s="199" t="s">
        <v>98</v>
      </c>
      <c r="B986" s="204" t="s">
        <v>513</v>
      </c>
      <c r="C986" s="200"/>
      <c r="D986" s="95"/>
      <c r="E986" s="53"/>
      <c r="F986" s="83"/>
      <c r="G986" s="2"/>
    </row>
    <row r="987" spans="1:7" ht="15.75" x14ac:dyDescent="0.25">
      <c r="A987" s="205" t="s">
        <v>17</v>
      </c>
      <c r="B987" s="206" t="s">
        <v>491</v>
      </c>
      <c r="C987" s="200">
        <v>7</v>
      </c>
      <c r="D987" s="121" t="s">
        <v>19</v>
      </c>
      <c r="E987" s="53"/>
      <c r="F987" s="83">
        <f>C987*E987</f>
        <v>0</v>
      </c>
      <c r="G987" s="2"/>
    </row>
    <row r="988" spans="1:7" ht="15.75" x14ac:dyDescent="0.25">
      <c r="A988" s="205" t="s">
        <v>20</v>
      </c>
      <c r="B988" s="206" t="s">
        <v>492</v>
      </c>
      <c r="C988" s="200">
        <v>2</v>
      </c>
      <c r="D988" s="121" t="s">
        <v>19</v>
      </c>
      <c r="E988" s="53"/>
      <c r="F988" s="83">
        <f>C988*E988</f>
        <v>0</v>
      </c>
      <c r="G988" s="2"/>
    </row>
    <row r="989" spans="1:7" ht="31.5" x14ac:dyDescent="0.25">
      <c r="A989" s="205" t="s">
        <v>23</v>
      </c>
      <c r="B989" s="208" t="s">
        <v>501</v>
      </c>
      <c r="C989" s="218">
        <v>2</v>
      </c>
      <c r="D989" s="219" t="s">
        <v>19</v>
      </c>
      <c r="E989" s="53"/>
      <c r="F989" s="83">
        <f>C989*E989</f>
        <v>0</v>
      </c>
      <c r="G989" s="2">
        <f>SUM(F987:F989)</f>
        <v>0</v>
      </c>
    </row>
    <row r="990" spans="1:7" x14ac:dyDescent="0.25">
      <c r="A990" s="205"/>
      <c r="B990" s="136"/>
      <c r="C990" s="136"/>
      <c r="D990" s="136"/>
      <c r="E990" s="53"/>
      <c r="F990" s="83"/>
      <c r="G990" s="2"/>
    </row>
    <row r="991" spans="1:7" x14ac:dyDescent="0.25">
      <c r="A991" s="199" t="s">
        <v>102</v>
      </c>
      <c r="B991" s="204" t="s">
        <v>514</v>
      </c>
      <c r="C991" s="200"/>
      <c r="D991" s="95"/>
      <c r="E991" s="53"/>
      <c r="F991" s="83"/>
      <c r="G991" s="2"/>
    </row>
    <row r="992" spans="1:7" ht="15.75" x14ac:dyDescent="0.25">
      <c r="A992" s="205" t="s">
        <v>17</v>
      </c>
      <c r="B992" s="206" t="s">
        <v>491</v>
      </c>
      <c r="C992" s="200">
        <v>4</v>
      </c>
      <c r="D992" s="121" t="s">
        <v>19</v>
      </c>
      <c r="E992" s="53"/>
      <c r="F992" s="83">
        <f>C992*E992</f>
        <v>0</v>
      </c>
      <c r="G992" s="2">
        <f>SUM(F992)</f>
        <v>0</v>
      </c>
    </row>
    <row r="993" spans="1:7" x14ac:dyDescent="0.25">
      <c r="A993" s="205"/>
      <c r="B993" s="136"/>
      <c r="C993" s="200"/>
      <c r="E993" s="53"/>
      <c r="F993" s="83"/>
      <c r="G993" s="2"/>
    </row>
    <row r="994" spans="1:7" x14ac:dyDescent="0.25">
      <c r="A994" s="205"/>
      <c r="B994" s="136"/>
      <c r="C994" s="200"/>
      <c r="E994" s="53"/>
      <c r="F994" s="83"/>
      <c r="G994" s="2"/>
    </row>
    <row r="995" spans="1:7" x14ac:dyDescent="0.25">
      <c r="A995" s="199" t="s">
        <v>108</v>
      </c>
      <c r="B995" s="204" t="s">
        <v>318</v>
      </c>
      <c r="C995" s="200"/>
      <c r="D995" s="95"/>
      <c r="E995" s="53"/>
      <c r="F995" s="83"/>
      <c r="G995" s="2"/>
    </row>
    <row r="996" spans="1:7" ht="15.75" x14ac:dyDescent="0.25">
      <c r="A996" s="205" t="s">
        <v>17</v>
      </c>
      <c r="B996" s="206" t="s">
        <v>491</v>
      </c>
      <c r="C996" s="200">
        <v>5</v>
      </c>
      <c r="D996" s="121" t="s">
        <v>19</v>
      </c>
      <c r="E996" s="53"/>
      <c r="F996" s="83">
        <f>C996*E996</f>
        <v>0</v>
      </c>
      <c r="G996" s="2"/>
    </row>
    <row r="997" spans="1:7" ht="15.75" x14ac:dyDescent="0.25">
      <c r="A997" s="205" t="s">
        <v>20</v>
      </c>
      <c r="B997" s="206" t="s">
        <v>492</v>
      </c>
      <c r="C997" s="200">
        <v>5</v>
      </c>
      <c r="D997" s="121" t="s">
        <v>19</v>
      </c>
      <c r="E997" s="53"/>
      <c r="F997" s="83">
        <f>C997*E997</f>
        <v>0</v>
      </c>
      <c r="G997" s="2">
        <f>SUM(F996:F997)</f>
        <v>0</v>
      </c>
    </row>
    <row r="998" spans="1:7" x14ac:dyDescent="0.25">
      <c r="A998" s="205"/>
      <c r="B998" s="200"/>
      <c r="C998" s="200"/>
      <c r="E998" s="53"/>
      <c r="F998" s="83"/>
      <c r="G998" s="2"/>
    </row>
    <row r="999" spans="1:7" x14ac:dyDescent="0.25">
      <c r="A999" s="199" t="s">
        <v>114</v>
      </c>
      <c r="B999" s="204" t="s">
        <v>476</v>
      </c>
      <c r="C999" s="200"/>
      <c r="D999" s="95"/>
      <c r="E999" s="53"/>
      <c r="F999" s="83"/>
      <c r="G999" s="2"/>
    </row>
    <row r="1000" spans="1:7" ht="15.75" x14ac:dyDescent="0.25">
      <c r="A1000" s="205" t="s">
        <v>17</v>
      </c>
      <c r="B1000" s="206" t="s">
        <v>491</v>
      </c>
      <c r="C1000" s="200">
        <v>1</v>
      </c>
      <c r="D1000" s="121" t="s">
        <v>19</v>
      </c>
      <c r="E1000" s="53"/>
      <c r="F1000" s="83">
        <f>C1000*E1000</f>
        <v>0</v>
      </c>
      <c r="G1000" s="2"/>
    </row>
    <row r="1001" spans="1:7" ht="15.75" x14ac:dyDescent="0.25">
      <c r="A1001" s="205" t="s">
        <v>20</v>
      </c>
      <c r="B1001" s="206" t="s">
        <v>492</v>
      </c>
      <c r="C1001" s="200">
        <v>1</v>
      </c>
      <c r="D1001" s="121" t="s">
        <v>19</v>
      </c>
      <c r="E1001" s="53"/>
      <c r="F1001" s="83">
        <f>C1001*E1001</f>
        <v>0</v>
      </c>
      <c r="G1001" s="2">
        <f>SUM(F1000:F1001)</f>
        <v>0</v>
      </c>
    </row>
    <row r="1002" spans="1:7" x14ac:dyDescent="0.25">
      <c r="A1002" s="205"/>
      <c r="B1002" s="200"/>
      <c r="C1002" s="200"/>
      <c r="E1002" s="53"/>
      <c r="F1002" s="83"/>
      <c r="G1002" s="2"/>
    </row>
    <row r="1003" spans="1:7" x14ac:dyDescent="0.25">
      <c r="A1003" s="199" t="s">
        <v>167</v>
      </c>
      <c r="B1003" s="204" t="s">
        <v>515</v>
      </c>
      <c r="C1003" s="200"/>
      <c r="D1003" s="95"/>
      <c r="E1003" s="53"/>
      <c r="F1003" s="83"/>
      <c r="G1003" s="2"/>
    </row>
    <row r="1004" spans="1:7" ht="15.75" x14ac:dyDescent="0.25">
      <c r="A1004" s="205" t="s">
        <v>17</v>
      </c>
      <c r="B1004" s="206" t="s">
        <v>491</v>
      </c>
      <c r="C1004" s="200">
        <v>1</v>
      </c>
      <c r="D1004" s="121" t="s">
        <v>19</v>
      </c>
      <c r="E1004" s="53"/>
      <c r="F1004" s="83">
        <f>C1004*E1004</f>
        <v>0</v>
      </c>
      <c r="G1004" s="2">
        <f>SUM(F1004)</f>
        <v>0</v>
      </c>
    </row>
    <row r="1005" spans="1:7" x14ac:dyDescent="0.25">
      <c r="A1005" s="205"/>
      <c r="B1005" s="136"/>
      <c r="C1005" s="200"/>
      <c r="E1005" s="53"/>
      <c r="F1005" s="83"/>
      <c r="G1005" s="2"/>
    </row>
    <row r="1006" spans="1:7" x14ac:dyDescent="0.25">
      <c r="A1006" s="199" t="s">
        <v>172</v>
      </c>
      <c r="B1006" s="204" t="s">
        <v>516</v>
      </c>
      <c r="C1006" s="200"/>
      <c r="D1006" s="95"/>
      <c r="E1006" s="53"/>
      <c r="F1006" s="83"/>
      <c r="G1006" s="2"/>
    </row>
    <row r="1007" spans="1:7" ht="15.75" x14ac:dyDescent="0.25">
      <c r="A1007" s="205" t="s">
        <v>17</v>
      </c>
      <c r="B1007" s="206" t="s">
        <v>491</v>
      </c>
      <c r="C1007" s="200">
        <v>1</v>
      </c>
      <c r="D1007" s="121" t="s">
        <v>19</v>
      </c>
      <c r="E1007" s="53"/>
      <c r="F1007" s="83">
        <f>C1007*E1007</f>
        <v>0</v>
      </c>
      <c r="G1007" s="2"/>
    </row>
    <row r="1008" spans="1:7" ht="15.75" x14ac:dyDescent="0.25">
      <c r="A1008" s="205" t="s">
        <v>20</v>
      </c>
      <c r="B1008" s="206" t="s">
        <v>492</v>
      </c>
      <c r="C1008" s="200">
        <v>1</v>
      </c>
      <c r="D1008" s="121" t="s">
        <v>19</v>
      </c>
      <c r="E1008" s="53"/>
      <c r="F1008" s="83">
        <f>C1008*E1008</f>
        <v>0</v>
      </c>
      <c r="G1008" s="2">
        <f>SUM(F1007:F1008)</f>
        <v>0</v>
      </c>
    </row>
    <row r="1009" spans="1:7" x14ac:dyDescent="0.25">
      <c r="A1009" s="205"/>
      <c r="B1009" s="200"/>
      <c r="C1009" s="200"/>
      <c r="E1009" s="53"/>
      <c r="F1009" s="83"/>
      <c r="G1009" s="2"/>
    </row>
    <row r="1010" spans="1:7" x14ac:dyDescent="0.25">
      <c r="A1010" s="199" t="s">
        <v>517</v>
      </c>
      <c r="B1010" s="204" t="s">
        <v>518</v>
      </c>
      <c r="C1010" s="200"/>
      <c r="D1010" s="95"/>
      <c r="E1010" s="53"/>
      <c r="F1010" s="83"/>
      <c r="G1010" s="2"/>
    </row>
    <row r="1011" spans="1:7" ht="15.75" x14ac:dyDescent="0.25">
      <c r="A1011" s="205" t="s">
        <v>17</v>
      </c>
      <c r="B1011" s="206" t="s">
        <v>491</v>
      </c>
      <c r="C1011" s="200">
        <v>1</v>
      </c>
      <c r="D1011" s="121" t="s">
        <v>19</v>
      </c>
      <c r="E1011" s="53"/>
      <c r="F1011" s="83">
        <f>C1011*E1011</f>
        <v>0</v>
      </c>
      <c r="G1011" s="2"/>
    </row>
    <row r="1012" spans="1:7" ht="15.75" x14ac:dyDescent="0.25">
      <c r="A1012" s="205" t="s">
        <v>20</v>
      </c>
      <c r="B1012" s="206" t="s">
        <v>492</v>
      </c>
      <c r="C1012" s="200">
        <v>1</v>
      </c>
      <c r="D1012" s="121" t="s">
        <v>19</v>
      </c>
      <c r="E1012" s="53"/>
      <c r="F1012" s="83">
        <f>C1012*E1012</f>
        <v>0</v>
      </c>
      <c r="G1012" s="2">
        <f>SUM(F1011:F1012)</f>
        <v>0</v>
      </c>
    </row>
    <row r="1013" spans="1:7" ht="15.75" x14ac:dyDescent="0.25">
      <c r="A1013" s="205"/>
      <c r="B1013" s="206"/>
      <c r="C1013" s="200"/>
      <c r="E1013" s="53"/>
      <c r="F1013" s="83"/>
      <c r="G1013" s="2"/>
    </row>
    <row r="1014" spans="1:7" x14ac:dyDescent="0.25">
      <c r="A1014" s="199" t="s">
        <v>519</v>
      </c>
      <c r="B1014" s="204" t="s">
        <v>520</v>
      </c>
      <c r="C1014" s="200"/>
      <c r="E1014" s="53"/>
      <c r="F1014" s="83"/>
      <c r="G1014" s="2"/>
    </row>
    <row r="1015" spans="1:7" s="223" customFormat="1" ht="48" customHeight="1" x14ac:dyDescent="0.25">
      <c r="A1015" s="220" t="s">
        <v>521</v>
      </c>
      <c r="B1015" s="221" t="s">
        <v>522</v>
      </c>
      <c r="C1015" s="200">
        <v>17</v>
      </c>
      <c r="D1015" s="121" t="s">
        <v>19</v>
      </c>
      <c r="E1015" s="53"/>
      <c r="F1015" s="83">
        <f>C1015*E1015</f>
        <v>0</v>
      </c>
      <c r="G1015" s="222"/>
    </row>
    <row r="1016" spans="1:7" ht="47.25" x14ac:dyDescent="0.25">
      <c r="A1016" s="224" t="s">
        <v>523</v>
      </c>
      <c r="B1016" s="206" t="s">
        <v>524</v>
      </c>
      <c r="C1016" s="200">
        <v>74</v>
      </c>
      <c r="D1016" s="121" t="s">
        <v>525</v>
      </c>
      <c r="E1016" s="53"/>
      <c r="F1016" s="83">
        <f>C1016*E1016</f>
        <v>0</v>
      </c>
      <c r="G1016" s="2"/>
    </row>
    <row r="1017" spans="1:7" ht="63" x14ac:dyDescent="0.25">
      <c r="A1017" s="224" t="s">
        <v>526</v>
      </c>
      <c r="B1017" s="206" t="s">
        <v>527</v>
      </c>
      <c r="C1017" s="200">
        <v>1240</v>
      </c>
      <c r="D1017" s="121" t="s">
        <v>525</v>
      </c>
      <c r="E1017" s="53"/>
      <c r="F1017" s="83">
        <f>C1017*E1017</f>
        <v>0</v>
      </c>
      <c r="G1017" s="2"/>
    </row>
    <row r="1018" spans="1:7" ht="31.5" x14ac:dyDescent="0.25">
      <c r="A1018" s="224" t="s">
        <v>528</v>
      </c>
      <c r="B1018" s="206" t="s">
        <v>529</v>
      </c>
      <c r="C1018" s="200">
        <f>141.25*0.4*0.3</f>
        <v>16.95</v>
      </c>
      <c r="D1018" s="121" t="s">
        <v>530</v>
      </c>
      <c r="E1018" s="53"/>
      <c r="F1018" s="83">
        <f>C1018*E1018</f>
        <v>0</v>
      </c>
      <c r="G1018" s="2">
        <f>SUM(F1015:F1018)</f>
        <v>0</v>
      </c>
    </row>
    <row r="1019" spans="1:7" ht="15.75" x14ac:dyDescent="0.25">
      <c r="A1019" s="224"/>
      <c r="B1019" s="206"/>
      <c r="C1019" s="200"/>
      <c r="E1019" s="53"/>
      <c r="F1019" s="83"/>
      <c r="G1019" s="2"/>
    </row>
    <row r="1020" spans="1:7" x14ac:dyDescent="0.25">
      <c r="A1020" s="225" t="s">
        <v>531</v>
      </c>
      <c r="B1020" s="226" t="s">
        <v>532</v>
      </c>
      <c r="C1020" s="227"/>
      <c r="D1020" s="228"/>
      <c r="E1020" s="53"/>
      <c r="F1020" s="83"/>
      <c r="G1020" s="2"/>
    </row>
    <row r="1021" spans="1:7" ht="110.25" x14ac:dyDescent="0.25">
      <c r="A1021" s="224" t="s">
        <v>521</v>
      </c>
      <c r="B1021" s="206" t="s">
        <v>533</v>
      </c>
      <c r="C1021" s="200">
        <v>1</v>
      </c>
      <c r="D1021" s="121" t="s">
        <v>19</v>
      </c>
      <c r="E1021" s="53"/>
      <c r="F1021" s="83">
        <f>E1021*C1021</f>
        <v>0</v>
      </c>
      <c r="G1021" s="2">
        <f>SUM(F1021)</f>
        <v>0</v>
      </c>
    </row>
    <row r="1022" spans="1:7" x14ac:dyDescent="0.25">
      <c r="B1022" s="229"/>
      <c r="C1022" s="200"/>
      <c r="E1022" s="53"/>
      <c r="F1022" s="83"/>
      <c r="G1022" s="95"/>
    </row>
    <row r="1023" spans="1:7" x14ac:dyDescent="0.25">
      <c r="A1023" s="230" t="s">
        <v>534</v>
      </c>
      <c r="B1023" s="204" t="s">
        <v>535</v>
      </c>
      <c r="C1023" s="200"/>
      <c r="E1023" s="53"/>
      <c r="F1023" s="83"/>
      <c r="G1023" s="2"/>
    </row>
    <row r="1024" spans="1:7" ht="15.75" x14ac:dyDescent="0.25">
      <c r="A1024" s="140" t="s">
        <v>521</v>
      </c>
      <c r="B1024" s="206" t="s">
        <v>491</v>
      </c>
      <c r="C1024" s="200">
        <v>2</v>
      </c>
      <c r="D1024" s="121" t="s">
        <v>19</v>
      </c>
      <c r="E1024" s="53"/>
      <c r="F1024" s="83">
        <f>C1024*E1024</f>
        <v>0</v>
      </c>
      <c r="G1024" s="2"/>
    </row>
    <row r="1025" spans="1:7" ht="15.75" x14ac:dyDescent="0.25">
      <c r="A1025" s="140" t="s">
        <v>523</v>
      </c>
      <c r="B1025" s="206" t="s">
        <v>536</v>
      </c>
      <c r="C1025" s="200">
        <v>1</v>
      </c>
      <c r="D1025" s="121" t="s">
        <v>19</v>
      </c>
      <c r="E1025" s="53"/>
      <c r="F1025" s="83">
        <f>C1025*E1025</f>
        <v>0</v>
      </c>
      <c r="G1025" s="2"/>
    </row>
    <row r="1026" spans="1:7" ht="47.25" x14ac:dyDescent="0.25">
      <c r="A1026" s="140" t="s">
        <v>526</v>
      </c>
      <c r="B1026" s="206" t="s">
        <v>537</v>
      </c>
      <c r="C1026" s="200">
        <v>1</v>
      </c>
      <c r="D1026" s="121" t="s">
        <v>19</v>
      </c>
      <c r="E1026" s="53"/>
      <c r="F1026" s="83">
        <f>E1026*C1026</f>
        <v>0</v>
      </c>
      <c r="G1026" s="2"/>
    </row>
    <row r="1027" spans="1:7" ht="63" x14ac:dyDescent="0.25">
      <c r="A1027" s="140" t="s">
        <v>528</v>
      </c>
      <c r="B1027" s="206" t="s">
        <v>538</v>
      </c>
      <c r="C1027" s="200">
        <v>35</v>
      </c>
      <c r="D1027" s="121" t="s">
        <v>525</v>
      </c>
      <c r="E1027" s="53"/>
      <c r="F1027" s="83">
        <f>E1027*C1027</f>
        <v>0</v>
      </c>
      <c r="G1027" s="2"/>
    </row>
    <row r="1028" spans="1:7" ht="31.5" x14ac:dyDescent="0.25">
      <c r="A1028" s="140" t="s">
        <v>539</v>
      </c>
      <c r="B1028" s="206" t="s">
        <v>540</v>
      </c>
      <c r="C1028" s="200">
        <v>1</v>
      </c>
      <c r="D1028" s="121" t="s">
        <v>19</v>
      </c>
      <c r="E1028" s="53"/>
      <c r="F1028" s="83">
        <f>C1028*E1028</f>
        <v>0</v>
      </c>
      <c r="G1028" s="2">
        <f>SUM(F1024:F1028)</f>
        <v>0</v>
      </c>
    </row>
    <row r="1029" spans="1:7" x14ac:dyDescent="0.25">
      <c r="B1029" s="229"/>
      <c r="C1029" s="201"/>
      <c r="D1029" s="231"/>
      <c r="E1029" s="53"/>
      <c r="F1029" s="83"/>
      <c r="G1029" s="95"/>
    </row>
    <row r="1030" spans="1:7" x14ac:dyDescent="0.25">
      <c r="A1030" s="230" t="s">
        <v>541</v>
      </c>
      <c r="B1030" s="204" t="s">
        <v>542</v>
      </c>
      <c r="C1030" s="200"/>
      <c r="E1030" s="53"/>
      <c r="F1030" s="83"/>
      <c r="G1030" s="2"/>
    </row>
    <row r="1031" spans="1:7" ht="47.25" x14ac:dyDescent="0.25">
      <c r="A1031" s="140" t="s">
        <v>521</v>
      </c>
      <c r="B1031" s="206" t="s">
        <v>543</v>
      </c>
      <c r="C1031" s="200">
        <v>1</v>
      </c>
      <c r="D1031" s="121" t="s">
        <v>19</v>
      </c>
      <c r="E1031" s="53"/>
      <c r="F1031" s="83">
        <f>E1031*C1031</f>
        <v>0</v>
      </c>
      <c r="G1031" s="2"/>
    </row>
    <row r="1032" spans="1:7" ht="63" x14ac:dyDescent="0.25">
      <c r="A1032" s="140" t="s">
        <v>523</v>
      </c>
      <c r="B1032" s="206" t="s">
        <v>544</v>
      </c>
      <c r="C1032" s="200">
        <v>35</v>
      </c>
      <c r="D1032" s="121" t="s">
        <v>525</v>
      </c>
      <c r="E1032" s="53"/>
      <c r="F1032" s="83">
        <f>E1032*C1032</f>
        <v>0</v>
      </c>
      <c r="G1032" s="2"/>
    </row>
    <row r="1033" spans="1:7" ht="47.25" x14ac:dyDescent="0.25">
      <c r="A1033" s="140" t="s">
        <v>526</v>
      </c>
      <c r="B1033" s="206" t="s">
        <v>545</v>
      </c>
      <c r="C1033" s="200">
        <v>1</v>
      </c>
      <c r="D1033" s="121" t="s">
        <v>19</v>
      </c>
      <c r="E1033" s="53"/>
      <c r="F1033" s="83">
        <f>E1033*C1033</f>
        <v>0</v>
      </c>
      <c r="G1033" s="2"/>
    </row>
    <row r="1034" spans="1:7" ht="63" x14ac:dyDescent="0.25">
      <c r="A1034" s="140" t="s">
        <v>528</v>
      </c>
      <c r="B1034" s="206" t="s">
        <v>546</v>
      </c>
      <c r="C1034" s="200">
        <v>35</v>
      </c>
      <c r="D1034" s="121" t="s">
        <v>525</v>
      </c>
      <c r="E1034" s="53"/>
      <c r="F1034" s="83">
        <f>E1034*C1034</f>
        <v>0</v>
      </c>
      <c r="G1034" s="2">
        <f>SUM(F1031:F1034)</f>
        <v>0</v>
      </c>
    </row>
    <row r="1035" spans="1:7" x14ac:dyDescent="0.25">
      <c r="B1035" s="200"/>
      <c r="C1035" s="200"/>
      <c r="E1035" s="53"/>
      <c r="F1035" s="83"/>
      <c r="G1035" s="2"/>
    </row>
    <row r="1036" spans="1:7" ht="15.75" x14ac:dyDescent="0.25">
      <c r="A1036" s="232" t="s">
        <v>547</v>
      </c>
      <c r="B1036" s="226" t="s">
        <v>548</v>
      </c>
      <c r="C1036" s="233"/>
      <c r="D1036" s="233"/>
      <c r="E1036" s="53"/>
      <c r="F1036" s="83"/>
      <c r="G1036" s="2"/>
    </row>
    <row r="1037" spans="1:7" ht="47.25" x14ac:dyDescent="0.25">
      <c r="A1037" s="224" t="s">
        <v>521</v>
      </c>
      <c r="B1037" s="206" t="s">
        <v>549</v>
      </c>
      <c r="C1037" s="234">
        <v>100</v>
      </c>
      <c r="D1037" s="121" t="s">
        <v>525</v>
      </c>
      <c r="E1037" s="53"/>
      <c r="F1037" s="83">
        <f>C1037*E1037</f>
        <v>0</v>
      </c>
      <c r="G1037" s="2"/>
    </row>
    <row r="1038" spans="1:7" ht="31.5" x14ac:dyDescent="0.25">
      <c r="A1038" s="224" t="s">
        <v>523</v>
      </c>
      <c r="B1038" s="206" t="s">
        <v>550</v>
      </c>
      <c r="C1038" s="234">
        <f>15*0.4*0.3</f>
        <v>1.7999999999999998</v>
      </c>
      <c r="D1038" s="235" t="s">
        <v>530</v>
      </c>
      <c r="E1038" s="53"/>
      <c r="F1038" s="83">
        <f>C1038*E1038</f>
        <v>0</v>
      </c>
      <c r="G1038" s="2"/>
    </row>
    <row r="1039" spans="1:7" ht="31.5" x14ac:dyDescent="0.25">
      <c r="A1039" s="224" t="s">
        <v>526</v>
      </c>
      <c r="B1039" s="206" t="s">
        <v>551</v>
      </c>
      <c r="C1039" s="234">
        <v>1</v>
      </c>
      <c r="D1039" s="235" t="s">
        <v>19</v>
      </c>
      <c r="E1039" s="53"/>
      <c r="F1039" s="83">
        <f>C1039*E1039</f>
        <v>0</v>
      </c>
      <c r="G1039" s="2">
        <f>SUM(F1037:F1039)</f>
        <v>0</v>
      </c>
    </row>
    <row r="1040" spans="1:7" x14ac:dyDescent="0.25">
      <c r="A1040" s="205"/>
      <c r="B1040" s="200"/>
      <c r="C1040" s="200"/>
      <c r="E1040" s="53"/>
      <c r="F1040" s="83"/>
      <c r="G1040" s="2"/>
    </row>
    <row r="1041" spans="1:7" x14ac:dyDescent="0.25">
      <c r="A1041" s="236" t="s">
        <v>552</v>
      </c>
      <c r="B1041" s="237" t="s">
        <v>553</v>
      </c>
      <c r="C1041" s="238"/>
      <c r="D1041" s="72"/>
      <c r="E1041" s="53"/>
      <c r="F1041" s="83"/>
      <c r="G1041" s="2"/>
    </row>
    <row r="1042" spans="1:7" x14ac:dyDescent="0.25">
      <c r="A1042" s="140" t="s">
        <v>521</v>
      </c>
      <c r="B1042" s="156" t="s">
        <v>554</v>
      </c>
      <c r="C1042" s="200">
        <v>4</v>
      </c>
      <c r="D1042" s="72" t="s">
        <v>19</v>
      </c>
      <c r="E1042" s="53"/>
      <c r="F1042" s="83">
        <f>C1042*E1042</f>
        <v>0</v>
      </c>
      <c r="G1042" s="2"/>
    </row>
    <row r="1043" spans="1:7" x14ac:dyDescent="0.25">
      <c r="A1043" s="140" t="s">
        <v>523</v>
      </c>
      <c r="B1043" s="156" t="s">
        <v>555</v>
      </c>
      <c r="C1043" s="200">
        <v>500</v>
      </c>
      <c r="D1043" s="72" t="s">
        <v>525</v>
      </c>
      <c r="E1043" s="53"/>
      <c r="F1043" s="83">
        <f>C1043*E1043</f>
        <v>0</v>
      </c>
      <c r="G1043" s="2"/>
    </row>
    <row r="1044" spans="1:7" x14ac:dyDescent="0.25">
      <c r="A1044" s="140" t="s">
        <v>526</v>
      </c>
      <c r="B1044" s="156" t="s">
        <v>556</v>
      </c>
      <c r="C1044" s="200">
        <v>4</v>
      </c>
      <c r="D1044" s="72" t="s">
        <v>19</v>
      </c>
      <c r="E1044" s="53"/>
      <c r="F1044" s="83">
        <f>C1044*E1044</f>
        <v>0</v>
      </c>
      <c r="G1044" s="2"/>
    </row>
    <row r="1045" spans="1:7" x14ac:dyDescent="0.25">
      <c r="A1045" s="140" t="s">
        <v>528</v>
      </c>
      <c r="B1045" s="156" t="s">
        <v>557</v>
      </c>
      <c r="C1045" s="200">
        <v>1</v>
      </c>
      <c r="D1045" s="72" t="s">
        <v>19</v>
      </c>
      <c r="E1045" s="53"/>
      <c r="F1045" s="83">
        <f>C1045*E1045</f>
        <v>0</v>
      </c>
      <c r="G1045" s="2"/>
    </row>
    <row r="1046" spans="1:7" x14ac:dyDescent="0.25">
      <c r="A1046" s="140" t="s">
        <v>28</v>
      </c>
      <c r="B1046" s="156" t="s">
        <v>558</v>
      </c>
      <c r="C1046" s="200">
        <v>4</v>
      </c>
      <c r="D1046" s="72" t="s">
        <v>19</v>
      </c>
      <c r="E1046" s="53"/>
      <c r="F1046" s="83">
        <f t="shared" ref="F1046:F1060" si="32">C1046*E1046</f>
        <v>0</v>
      </c>
      <c r="G1046" s="2"/>
    </row>
    <row r="1047" spans="1:7" x14ac:dyDescent="0.25">
      <c r="A1047" s="140" t="s">
        <v>31</v>
      </c>
      <c r="B1047" s="156" t="s">
        <v>559</v>
      </c>
      <c r="C1047" s="200">
        <v>1</v>
      </c>
      <c r="D1047" s="72" t="s">
        <v>19</v>
      </c>
      <c r="E1047" s="53"/>
      <c r="F1047" s="83">
        <f t="shared" si="32"/>
        <v>0</v>
      </c>
      <c r="G1047" s="2"/>
    </row>
    <row r="1048" spans="1:7" x14ac:dyDescent="0.25">
      <c r="A1048" s="140" t="s">
        <v>33</v>
      </c>
      <c r="B1048" s="156" t="s">
        <v>560</v>
      </c>
      <c r="C1048" s="200">
        <v>1</v>
      </c>
      <c r="D1048" s="72" t="s">
        <v>19</v>
      </c>
      <c r="E1048" s="53"/>
      <c r="F1048" s="83">
        <f t="shared" si="32"/>
        <v>0</v>
      </c>
      <c r="G1048" s="2"/>
    </row>
    <row r="1049" spans="1:7" x14ac:dyDescent="0.25">
      <c r="A1049" s="140" t="s">
        <v>47</v>
      </c>
      <c r="B1049" s="156" t="s">
        <v>561</v>
      </c>
      <c r="C1049" s="200">
        <v>1</v>
      </c>
      <c r="D1049" s="72" t="s">
        <v>19</v>
      </c>
      <c r="E1049" s="53"/>
      <c r="F1049" s="83">
        <f t="shared" si="32"/>
        <v>0</v>
      </c>
      <c r="G1049" s="2"/>
    </row>
    <row r="1050" spans="1:7" x14ac:dyDescent="0.25">
      <c r="A1050" s="140" t="s">
        <v>49</v>
      </c>
      <c r="B1050" s="156" t="s">
        <v>562</v>
      </c>
      <c r="C1050" s="200">
        <v>1</v>
      </c>
      <c r="D1050" s="72" t="s">
        <v>19</v>
      </c>
      <c r="E1050" s="53"/>
      <c r="F1050" s="83">
        <f t="shared" si="32"/>
        <v>0</v>
      </c>
      <c r="G1050" s="2"/>
    </row>
    <row r="1051" spans="1:7" x14ac:dyDescent="0.25">
      <c r="A1051" s="140" t="s">
        <v>62</v>
      </c>
      <c r="B1051" s="156" t="s">
        <v>563</v>
      </c>
      <c r="C1051" s="200">
        <v>2</v>
      </c>
      <c r="D1051" s="72" t="s">
        <v>19</v>
      </c>
      <c r="E1051" s="53"/>
      <c r="F1051" s="83">
        <f t="shared" si="32"/>
        <v>0</v>
      </c>
      <c r="G1051" s="2"/>
    </row>
    <row r="1052" spans="1:7" x14ac:dyDescent="0.25">
      <c r="A1052" s="140" t="s">
        <v>564</v>
      </c>
      <c r="B1052" s="156" t="s">
        <v>565</v>
      </c>
      <c r="C1052" s="200">
        <v>1</v>
      </c>
      <c r="D1052" s="72" t="s">
        <v>19</v>
      </c>
      <c r="E1052" s="53"/>
      <c r="F1052" s="83">
        <f t="shared" si="32"/>
        <v>0</v>
      </c>
      <c r="G1052" s="2"/>
    </row>
    <row r="1053" spans="1:7" x14ac:dyDescent="0.25">
      <c r="A1053" s="140" t="s">
        <v>566</v>
      </c>
      <c r="B1053" s="156" t="s">
        <v>567</v>
      </c>
      <c r="C1053" s="200">
        <v>4</v>
      </c>
      <c r="D1053" s="72" t="s">
        <v>19</v>
      </c>
      <c r="E1053" s="53"/>
      <c r="F1053" s="83">
        <f t="shared" si="32"/>
        <v>0</v>
      </c>
      <c r="G1053" s="2"/>
    </row>
    <row r="1054" spans="1:7" x14ac:dyDescent="0.25">
      <c r="A1054" s="140" t="s">
        <v>568</v>
      </c>
      <c r="B1054" s="156" t="s">
        <v>569</v>
      </c>
      <c r="C1054" s="200">
        <v>1</v>
      </c>
      <c r="D1054" s="72" t="s">
        <v>19</v>
      </c>
      <c r="E1054" s="53"/>
      <c r="F1054" s="83">
        <f t="shared" si="32"/>
        <v>0</v>
      </c>
      <c r="G1054" s="2"/>
    </row>
    <row r="1055" spans="1:7" x14ac:dyDescent="0.25">
      <c r="A1055" s="140" t="s">
        <v>570</v>
      </c>
      <c r="B1055" s="156" t="s">
        <v>571</v>
      </c>
      <c r="C1055" s="200">
        <v>1</v>
      </c>
      <c r="D1055" s="72" t="s">
        <v>19</v>
      </c>
      <c r="E1055" s="53"/>
      <c r="F1055" s="83">
        <f t="shared" si="32"/>
        <v>0</v>
      </c>
      <c r="G1055" s="2"/>
    </row>
    <row r="1056" spans="1:7" x14ac:dyDescent="0.25">
      <c r="A1056" s="140" t="s">
        <v>572</v>
      </c>
      <c r="B1056" s="156" t="s">
        <v>573</v>
      </c>
      <c r="C1056" s="200">
        <v>1</v>
      </c>
      <c r="D1056" s="72" t="s">
        <v>19</v>
      </c>
      <c r="E1056" s="53"/>
      <c r="F1056" s="83">
        <f t="shared" si="32"/>
        <v>0</v>
      </c>
      <c r="G1056" s="2"/>
    </row>
    <row r="1057" spans="1:7" x14ac:dyDescent="0.25">
      <c r="A1057" s="140" t="s">
        <v>574</v>
      </c>
      <c r="B1057" s="156" t="s">
        <v>575</v>
      </c>
      <c r="C1057" s="200">
        <v>1</v>
      </c>
      <c r="D1057" s="72" t="s">
        <v>19</v>
      </c>
      <c r="E1057" s="53"/>
      <c r="F1057" s="83">
        <f t="shared" si="32"/>
        <v>0</v>
      </c>
      <c r="G1057" s="2"/>
    </row>
    <row r="1058" spans="1:7" ht="30" x14ac:dyDescent="0.25">
      <c r="A1058" s="140" t="s">
        <v>576</v>
      </c>
      <c r="B1058" s="239" t="s">
        <v>577</v>
      </c>
      <c r="C1058" s="200">
        <v>1</v>
      </c>
      <c r="D1058" s="72" t="s">
        <v>19</v>
      </c>
      <c r="E1058" s="53"/>
      <c r="F1058" s="83">
        <f t="shared" si="32"/>
        <v>0</v>
      </c>
      <c r="G1058" s="2"/>
    </row>
    <row r="1059" spans="1:7" x14ac:dyDescent="0.25">
      <c r="A1059" s="140" t="s">
        <v>578</v>
      </c>
      <c r="B1059" s="156" t="s">
        <v>579</v>
      </c>
      <c r="C1059" s="200">
        <v>1</v>
      </c>
      <c r="D1059" s="72" t="s">
        <v>19</v>
      </c>
      <c r="E1059" s="53"/>
      <c r="F1059" s="83">
        <f t="shared" si="32"/>
        <v>0</v>
      </c>
      <c r="G1059" s="2"/>
    </row>
    <row r="1060" spans="1:7" x14ac:dyDescent="0.25">
      <c r="A1060" s="140" t="s">
        <v>580</v>
      </c>
      <c r="B1060" s="156" t="s">
        <v>581</v>
      </c>
      <c r="C1060" s="200">
        <v>1</v>
      </c>
      <c r="D1060" s="72" t="s">
        <v>19</v>
      </c>
      <c r="E1060" s="53"/>
      <c r="F1060" s="83">
        <f t="shared" si="32"/>
        <v>0</v>
      </c>
      <c r="G1060" s="2"/>
    </row>
    <row r="1061" spans="1:7" ht="30" x14ac:dyDescent="0.25">
      <c r="A1061" s="140" t="s">
        <v>582</v>
      </c>
      <c r="B1061" s="240" t="s">
        <v>583</v>
      </c>
      <c r="C1061" s="200">
        <v>1</v>
      </c>
      <c r="D1061" s="121" t="s">
        <v>19</v>
      </c>
      <c r="E1061" s="53"/>
      <c r="F1061" s="83">
        <f t="shared" ref="F1061:F1069" si="33">E1061*C1061</f>
        <v>0</v>
      </c>
      <c r="G1061" s="2"/>
    </row>
    <row r="1062" spans="1:7" ht="60" x14ac:dyDescent="0.25">
      <c r="A1062" s="188" t="s">
        <v>584</v>
      </c>
      <c r="B1062" s="240" t="s">
        <v>585</v>
      </c>
      <c r="C1062" s="200">
        <v>20</v>
      </c>
      <c r="D1062" s="121" t="s">
        <v>525</v>
      </c>
      <c r="E1062" s="53"/>
      <c r="F1062" s="83">
        <f t="shared" si="33"/>
        <v>0</v>
      </c>
      <c r="G1062" s="2"/>
    </row>
    <row r="1063" spans="1:7" ht="60" x14ac:dyDescent="0.25">
      <c r="A1063" s="188" t="s">
        <v>586</v>
      </c>
      <c r="B1063" s="240" t="s">
        <v>587</v>
      </c>
      <c r="C1063" s="200">
        <v>80</v>
      </c>
      <c r="D1063" s="121" t="s">
        <v>525</v>
      </c>
      <c r="E1063" s="53"/>
      <c r="F1063" s="83">
        <f t="shared" si="33"/>
        <v>0</v>
      </c>
      <c r="G1063" s="2"/>
    </row>
    <row r="1064" spans="1:7" ht="45" x14ac:dyDescent="0.25">
      <c r="A1064" s="188" t="s">
        <v>588</v>
      </c>
      <c r="B1064" s="240" t="s">
        <v>589</v>
      </c>
      <c r="C1064" s="200">
        <v>20</v>
      </c>
      <c r="D1064" s="121" t="s">
        <v>525</v>
      </c>
      <c r="E1064" s="53"/>
      <c r="F1064" s="83">
        <f t="shared" si="33"/>
        <v>0</v>
      </c>
      <c r="G1064" s="2"/>
    </row>
    <row r="1065" spans="1:7" ht="45" x14ac:dyDescent="0.25">
      <c r="A1065" s="188" t="s">
        <v>235</v>
      </c>
      <c r="B1065" s="240" t="s">
        <v>590</v>
      </c>
      <c r="C1065" s="200">
        <v>20</v>
      </c>
      <c r="D1065" s="121" t="s">
        <v>525</v>
      </c>
      <c r="E1065" s="53"/>
      <c r="F1065" s="83">
        <f t="shared" si="33"/>
        <v>0</v>
      </c>
      <c r="G1065" s="2"/>
    </row>
    <row r="1066" spans="1:7" ht="60" x14ac:dyDescent="0.25">
      <c r="A1066" s="188" t="s">
        <v>160</v>
      </c>
      <c r="B1066" s="240" t="s">
        <v>591</v>
      </c>
      <c r="C1066" s="200">
        <v>35</v>
      </c>
      <c r="D1066" s="121" t="s">
        <v>525</v>
      </c>
      <c r="E1066" s="53"/>
      <c r="F1066" s="83">
        <f t="shared" si="33"/>
        <v>0</v>
      </c>
      <c r="G1066" s="95"/>
    </row>
    <row r="1067" spans="1:7" x14ac:dyDescent="0.25">
      <c r="A1067" s="188" t="s">
        <v>162</v>
      </c>
      <c r="B1067" s="240" t="s">
        <v>592</v>
      </c>
      <c r="C1067" s="200">
        <v>2</v>
      </c>
      <c r="D1067" s="121" t="s">
        <v>19</v>
      </c>
      <c r="E1067" s="53"/>
      <c r="F1067" s="83">
        <f t="shared" si="33"/>
        <v>0</v>
      </c>
      <c r="G1067" s="2"/>
    </row>
    <row r="1068" spans="1:7" ht="30" x14ac:dyDescent="0.25">
      <c r="A1068" s="188" t="s">
        <v>165</v>
      </c>
      <c r="B1068" s="240" t="s">
        <v>593</v>
      </c>
      <c r="C1068" s="200">
        <v>2</v>
      </c>
      <c r="D1068" s="121" t="s">
        <v>19</v>
      </c>
      <c r="E1068" s="53"/>
      <c r="F1068" s="83">
        <f t="shared" si="33"/>
        <v>0</v>
      </c>
      <c r="G1068" s="2"/>
    </row>
    <row r="1069" spans="1:7" ht="30" x14ac:dyDescent="0.25">
      <c r="A1069" s="188" t="s">
        <v>594</v>
      </c>
      <c r="B1069" s="240" t="s">
        <v>595</v>
      </c>
      <c r="C1069" s="200">
        <v>12.61</v>
      </c>
      <c r="D1069" s="121" t="s">
        <v>22</v>
      </c>
      <c r="E1069" s="53"/>
      <c r="F1069" s="83">
        <f t="shared" si="33"/>
        <v>0</v>
      </c>
      <c r="G1069" s="2">
        <f>SUM(F1042:F1069)</f>
        <v>0</v>
      </c>
    </row>
    <row r="1070" spans="1:7" x14ac:dyDescent="0.25">
      <c r="A1070" s="188"/>
      <c r="B1070" s="240"/>
      <c r="C1070" s="200"/>
      <c r="E1070" s="53"/>
      <c r="F1070" s="83"/>
      <c r="G1070" s="2"/>
    </row>
    <row r="1071" spans="1:7" x14ac:dyDescent="0.25">
      <c r="A1071" s="236" t="s">
        <v>596</v>
      </c>
      <c r="B1071" s="204" t="s">
        <v>312</v>
      </c>
      <c r="C1071" s="200"/>
      <c r="E1071" s="53"/>
      <c r="F1071" s="83"/>
      <c r="G1071" s="2"/>
    </row>
    <row r="1072" spans="1:7" x14ac:dyDescent="0.25">
      <c r="A1072" s="188" t="s">
        <v>17</v>
      </c>
      <c r="B1072" s="240" t="s">
        <v>597</v>
      </c>
      <c r="C1072" s="200">
        <v>1</v>
      </c>
      <c r="D1072" s="121" t="s">
        <v>19</v>
      </c>
      <c r="E1072" s="53"/>
      <c r="F1072" s="83">
        <f>C1072*E1072</f>
        <v>0</v>
      </c>
      <c r="G1072" s="2">
        <f>SUM(F1072)</f>
        <v>0</v>
      </c>
    </row>
    <row r="1073" spans="1:12" x14ac:dyDescent="0.25">
      <c r="A1073" s="188"/>
      <c r="B1073" s="240"/>
      <c r="C1073" s="200"/>
      <c r="E1073" s="53"/>
      <c r="F1073" s="83"/>
      <c r="G1073" s="2"/>
    </row>
    <row r="1074" spans="1:12" x14ac:dyDescent="0.25">
      <c r="A1074" s="188"/>
      <c r="B1074" s="364" t="s">
        <v>598</v>
      </c>
      <c r="C1074" s="364"/>
      <c r="D1074" s="364"/>
      <c r="E1074" s="364"/>
      <c r="F1074" s="8"/>
      <c r="G1074" s="2">
        <f>SUM(G947:G1072)</f>
        <v>0</v>
      </c>
    </row>
    <row r="1075" spans="1:12" s="107" customFormat="1" ht="15" customHeight="1" x14ac:dyDescent="0.2">
      <c r="A1075" s="241"/>
      <c r="H1075" s="242"/>
      <c r="I1075" s="242"/>
      <c r="J1075" s="242"/>
      <c r="K1075" s="242"/>
    </row>
    <row r="1076" spans="1:12" s="107" customFormat="1" ht="15" customHeight="1" x14ac:dyDescent="0.2">
      <c r="A1076" s="241"/>
      <c r="B1076" s="107" t="s">
        <v>599</v>
      </c>
      <c r="H1076" s="242"/>
      <c r="I1076" s="242"/>
      <c r="J1076" s="242"/>
      <c r="K1076" s="242"/>
    </row>
    <row r="1077" spans="1:12" s="107" customFormat="1" ht="15" customHeight="1" x14ac:dyDescent="0.25">
      <c r="A1077" s="188" t="s">
        <v>17</v>
      </c>
      <c r="B1077" s="115" t="s">
        <v>600</v>
      </c>
      <c r="C1077" s="200">
        <v>1</v>
      </c>
      <c r="D1077" s="121" t="s">
        <v>19</v>
      </c>
      <c r="E1077" s="53"/>
      <c r="F1077" s="83">
        <f>C1077*E1077</f>
        <v>0</v>
      </c>
      <c r="G1077" s="107">
        <f>SUM(F1077)</f>
        <v>0</v>
      </c>
      <c r="H1077" s="242"/>
      <c r="I1077" s="242"/>
      <c r="J1077" s="242"/>
      <c r="K1077" s="242"/>
    </row>
    <row r="1078" spans="1:12" s="107" customFormat="1" ht="15" customHeight="1" x14ac:dyDescent="0.2">
      <c r="A1078" s="241"/>
      <c r="H1078" s="242"/>
      <c r="I1078" s="242"/>
      <c r="J1078" s="242"/>
      <c r="K1078" s="242"/>
    </row>
    <row r="1079" spans="1:12" s="107" customFormat="1" ht="15" customHeight="1" x14ac:dyDescent="0.2">
      <c r="A1079" s="241"/>
      <c r="B1079" s="364" t="s">
        <v>601</v>
      </c>
      <c r="C1079" s="364"/>
      <c r="D1079" s="364"/>
      <c r="E1079" s="364"/>
      <c r="F1079" s="103" t="s">
        <v>36</v>
      </c>
      <c r="G1079" s="107">
        <f>SUM(G1077)</f>
        <v>0</v>
      </c>
      <c r="H1079" s="242"/>
      <c r="I1079" s="242"/>
      <c r="J1079" s="242"/>
      <c r="K1079" s="242"/>
    </row>
    <row r="1080" spans="1:12" s="107" customFormat="1" ht="15" customHeight="1" x14ac:dyDescent="0.2">
      <c r="A1080" s="241"/>
      <c r="H1080" s="242"/>
      <c r="I1080" s="242"/>
      <c r="J1080" s="242"/>
      <c r="K1080" s="242"/>
    </row>
    <row r="1081" spans="1:12" s="107" customFormat="1" ht="15" customHeight="1" x14ac:dyDescent="0.2">
      <c r="A1081" s="241"/>
      <c r="H1081" s="242"/>
      <c r="I1081" s="242"/>
      <c r="J1081" s="242"/>
      <c r="K1081" s="242"/>
    </row>
    <row r="1082" spans="1:12" s="107" customFormat="1" ht="15" customHeight="1" x14ac:dyDescent="0.2">
      <c r="A1082" s="241"/>
      <c r="H1082" s="242"/>
      <c r="I1082" s="242"/>
      <c r="J1082" s="242"/>
      <c r="K1082" s="242"/>
    </row>
    <row r="1083" spans="1:12" s="107" customFormat="1" ht="15" customHeight="1" x14ac:dyDescent="0.2">
      <c r="A1083" s="241"/>
      <c r="H1083" s="242"/>
      <c r="I1083" s="242"/>
      <c r="J1083" s="242"/>
      <c r="K1083" s="242"/>
    </row>
    <row r="1084" spans="1:12" s="115" customFormat="1" x14ac:dyDescent="0.25">
      <c r="A1084" s="130"/>
      <c r="B1084" s="243" t="s">
        <v>602</v>
      </c>
      <c r="C1084" s="184"/>
      <c r="D1084" s="185"/>
      <c r="E1084" s="184"/>
      <c r="F1084" s="244"/>
      <c r="G1084" s="123"/>
      <c r="H1084" s="187"/>
      <c r="J1084" s="4"/>
      <c r="K1084" s="4"/>
      <c r="L1084" s="4"/>
    </row>
    <row r="1085" spans="1:12" s="115" customFormat="1" x14ac:dyDescent="0.25">
      <c r="A1085" s="130"/>
      <c r="B1085" s="367" t="s">
        <v>64</v>
      </c>
      <c r="C1085" s="367"/>
      <c r="D1085" s="367"/>
      <c r="E1085" s="367"/>
      <c r="F1085" s="103" t="s">
        <v>36</v>
      </c>
      <c r="G1085" s="123">
        <f>G128</f>
        <v>0</v>
      </c>
      <c r="H1085" s="187"/>
      <c r="K1085" s="4"/>
      <c r="L1085" s="4"/>
    </row>
    <row r="1086" spans="1:12" s="115" customFormat="1" x14ac:dyDescent="0.25">
      <c r="A1086" s="130"/>
      <c r="B1086" s="371" t="s">
        <v>182</v>
      </c>
      <c r="C1086" s="371"/>
      <c r="D1086" s="371"/>
      <c r="E1086" s="371"/>
      <c r="F1086" s="103" t="s">
        <v>36</v>
      </c>
      <c r="G1086" s="123">
        <f>G234</f>
        <v>0</v>
      </c>
      <c r="H1086" s="187"/>
      <c r="K1086" s="4"/>
      <c r="L1086" s="4"/>
    </row>
    <row r="1087" spans="1:12" s="115" customFormat="1" ht="15" customHeight="1" x14ac:dyDescent="0.25">
      <c r="A1087" s="130"/>
      <c r="B1087" s="371" t="s">
        <v>603</v>
      </c>
      <c r="C1087" s="371"/>
      <c r="D1087" s="371"/>
      <c r="E1087" s="371"/>
      <c r="F1087" s="103" t="s">
        <v>36</v>
      </c>
      <c r="G1087" s="123">
        <f>$G$412</f>
        <v>0</v>
      </c>
      <c r="H1087" s="187"/>
      <c r="K1087" s="4"/>
      <c r="L1087" s="4"/>
    </row>
    <row r="1088" spans="1:12" s="115" customFormat="1" ht="15" customHeight="1" x14ac:dyDescent="0.25">
      <c r="A1088" s="130"/>
      <c r="B1088" s="371" t="s">
        <v>604</v>
      </c>
      <c r="C1088" s="371"/>
      <c r="D1088" s="371"/>
      <c r="E1088" s="371"/>
      <c r="F1088" s="103" t="s">
        <v>36</v>
      </c>
      <c r="G1088" s="123">
        <f>G475</f>
        <v>0</v>
      </c>
      <c r="H1088" s="187"/>
      <c r="K1088" s="4"/>
      <c r="L1088" s="4"/>
    </row>
    <row r="1089" spans="1:13" s="115" customFormat="1" x14ac:dyDescent="0.25">
      <c r="A1089" s="130"/>
      <c r="B1089" s="371" t="s">
        <v>334</v>
      </c>
      <c r="C1089" s="371"/>
      <c r="D1089" s="371"/>
      <c r="E1089" s="371"/>
      <c r="F1089" s="103" t="s">
        <v>36</v>
      </c>
      <c r="G1089" s="123">
        <f>G528</f>
        <v>0</v>
      </c>
      <c r="H1089" s="187"/>
      <c r="K1089" s="4"/>
      <c r="L1089" s="4"/>
    </row>
    <row r="1090" spans="1:13" s="115" customFormat="1" ht="15" customHeight="1" x14ac:dyDescent="0.25">
      <c r="A1090" s="130"/>
      <c r="B1090" s="371" t="s">
        <v>356</v>
      </c>
      <c r="C1090" s="371"/>
      <c r="D1090" s="371"/>
      <c r="E1090" s="371"/>
      <c r="F1090" s="103" t="s">
        <v>36</v>
      </c>
      <c r="G1090" s="123">
        <f>G588</f>
        <v>0</v>
      </c>
      <c r="H1090" s="187"/>
      <c r="K1090" s="4"/>
      <c r="L1090" s="4"/>
    </row>
    <row r="1091" spans="1:13" s="115" customFormat="1" ht="15" customHeight="1" x14ac:dyDescent="0.25">
      <c r="A1091" s="130"/>
      <c r="B1091" s="371" t="s">
        <v>605</v>
      </c>
      <c r="C1091" s="371"/>
      <c r="D1091" s="371"/>
      <c r="E1091" s="371"/>
      <c r="F1091" s="103" t="s">
        <v>36</v>
      </c>
      <c r="G1091" s="123">
        <f>G641</f>
        <v>0</v>
      </c>
      <c r="H1091" s="187"/>
      <c r="K1091" s="4"/>
      <c r="L1091" s="4"/>
    </row>
    <row r="1092" spans="1:13" s="115" customFormat="1" x14ac:dyDescent="0.25">
      <c r="A1092" s="130"/>
      <c r="B1092" s="369" t="s">
        <v>606</v>
      </c>
      <c r="C1092" s="369"/>
      <c r="D1092" s="369"/>
      <c r="E1092" s="369"/>
      <c r="F1092" s="103" t="s">
        <v>36</v>
      </c>
      <c r="G1092" s="123">
        <f>G676</f>
        <v>0</v>
      </c>
      <c r="H1092" s="187"/>
      <c r="K1092" s="4"/>
      <c r="L1092" s="4"/>
    </row>
    <row r="1093" spans="1:13" s="115" customFormat="1" x14ac:dyDescent="0.25">
      <c r="A1093" s="130"/>
      <c r="B1093" s="369" t="s">
        <v>408</v>
      </c>
      <c r="C1093" s="369"/>
      <c r="D1093" s="369"/>
      <c r="E1093" s="369"/>
      <c r="F1093" s="103" t="s">
        <v>36</v>
      </c>
      <c r="G1093" s="123">
        <f>G717</f>
        <v>0</v>
      </c>
      <c r="H1093" s="187"/>
      <c r="K1093" s="4"/>
      <c r="L1093" s="4"/>
    </row>
    <row r="1094" spans="1:13" s="115" customFormat="1" ht="15.75" x14ac:dyDescent="0.25">
      <c r="A1094" s="130"/>
      <c r="B1094" s="367" t="s">
        <v>607</v>
      </c>
      <c r="C1094" s="367"/>
      <c r="D1094" s="367"/>
      <c r="E1094" s="367"/>
      <c r="F1094" s="103" t="s">
        <v>36</v>
      </c>
      <c r="G1094" s="123">
        <f>$G$750</f>
        <v>0</v>
      </c>
      <c r="H1094" s="187"/>
      <c r="K1094" s="4"/>
      <c r="L1094" s="4"/>
    </row>
    <row r="1095" spans="1:13" s="115" customFormat="1" ht="15.75" customHeight="1" x14ac:dyDescent="0.25">
      <c r="A1095" s="130"/>
      <c r="B1095" s="367" t="s">
        <v>608</v>
      </c>
      <c r="C1095" s="367"/>
      <c r="D1095" s="367"/>
      <c r="E1095" s="367"/>
      <c r="F1095" s="103" t="s">
        <v>36</v>
      </c>
      <c r="G1095" s="123">
        <f>$G$787</f>
        <v>0</v>
      </c>
      <c r="H1095" s="187"/>
      <c r="K1095" s="4"/>
      <c r="L1095" s="4"/>
    </row>
    <row r="1096" spans="1:13" s="115" customFormat="1" ht="21" customHeight="1" x14ac:dyDescent="0.25">
      <c r="A1096" s="130"/>
      <c r="B1096" s="370" t="s">
        <v>609</v>
      </c>
      <c r="C1096" s="370"/>
      <c r="D1096" s="181"/>
      <c r="E1096" s="181"/>
      <c r="F1096" s="103" t="s">
        <v>36</v>
      </c>
      <c r="G1096" s="123">
        <f>G818</f>
        <v>0</v>
      </c>
      <c r="H1096" s="187"/>
      <c r="K1096" s="4"/>
      <c r="L1096" s="4"/>
    </row>
    <row r="1097" spans="1:13" s="115" customFormat="1" ht="15" customHeight="1" x14ac:dyDescent="0.25">
      <c r="A1097" s="130"/>
      <c r="B1097" s="371" t="s">
        <v>610</v>
      </c>
      <c r="C1097" s="371"/>
      <c r="D1097" s="371"/>
      <c r="E1097" s="371"/>
      <c r="F1097" s="103" t="s">
        <v>36</v>
      </c>
      <c r="G1097" s="123">
        <f>G858</f>
        <v>0</v>
      </c>
      <c r="H1097" s="187"/>
      <c r="K1097" s="4"/>
      <c r="L1097" s="4"/>
    </row>
    <row r="1098" spans="1:13" s="115" customFormat="1" x14ac:dyDescent="0.25">
      <c r="A1098" s="140"/>
      <c r="B1098" s="367" t="s">
        <v>611</v>
      </c>
      <c r="C1098" s="367"/>
      <c r="D1098" s="367"/>
      <c r="E1098" s="367"/>
      <c r="F1098" s="103" t="s">
        <v>36</v>
      </c>
      <c r="G1098" s="63">
        <f>$G$878</f>
        <v>0</v>
      </c>
      <c r="H1098" s="187"/>
      <c r="K1098" s="4"/>
      <c r="L1098" s="4"/>
    </row>
    <row r="1099" spans="1:13" s="115" customFormat="1" x14ac:dyDescent="0.25">
      <c r="A1099" s="140"/>
      <c r="B1099" s="181" t="s">
        <v>612</v>
      </c>
      <c r="C1099" s="181"/>
      <c r="D1099" s="181"/>
      <c r="E1099" s="181"/>
      <c r="F1099" s="103" t="s">
        <v>36</v>
      </c>
      <c r="G1099" s="63">
        <f>G933</f>
        <v>0</v>
      </c>
      <c r="H1099" s="187"/>
      <c r="K1099" s="4"/>
      <c r="L1099" s="4"/>
    </row>
    <row r="1100" spans="1:13" s="115" customFormat="1" x14ac:dyDescent="0.25">
      <c r="A1100" s="197"/>
      <c r="B1100" s="368" t="s">
        <v>613</v>
      </c>
      <c r="C1100" s="368"/>
      <c r="D1100" s="368"/>
      <c r="E1100" s="368"/>
      <c r="F1100" s="103" t="s">
        <v>36</v>
      </c>
      <c r="G1100" s="123">
        <f>G1074</f>
        <v>0</v>
      </c>
      <c r="H1100" s="187"/>
      <c r="J1100" s="4"/>
      <c r="K1100" s="4"/>
      <c r="L1100" s="4"/>
    </row>
    <row r="1101" spans="1:13" s="115" customFormat="1" ht="15" customHeight="1" x14ac:dyDescent="0.25">
      <c r="A1101" s="7"/>
      <c r="B1101" s="142" t="s">
        <v>614</v>
      </c>
      <c r="C1101" s="2"/>
      <c r="D1101" s="121"/>
      <c r="E1101" s="245"/>
      <c r="F1101" s="103" t="s">
        <v>36</v>
      </c>
      <c r="G1101" s="2">
        <f>G1079</f>
        <v>0</v>
      </c>
      <c r="L1101" s="24"/>
      <c r="M1101" s="63"/>
    </row>
    <row r="1102" spans="1:13" s="115" customFormat="1" ht="15" customHeight="1" x14ac:dyDescent="0.25">
      <c r="A1102" s="7"/>
      <c r="B1102" s="4"/>
      <c r="C1102" s="2"/>
      <c r="D1102" s="121"/>
      <c r="E1102" s="245"/>
      <c r="F1102" s="8"/>
      <c r="G1102" s="2"/>
      <c r="L1102" s="24"/>
      <c r="M1102" s="63"/>
    </row>
    <row r="1103" spans="1:13" s="115" customFormat="1" ht="15" customHeight="1" x14ac:dyDescent="0.25">
      <c r="A1103" s="130"/>
      <c r="B1103" s="366" t="s">
        <v>615</v>
      </c>
      <c r="C1103" s="366"/>
      <c r="D1103" s="366"/>
      <c r="E1103" s="366"/>
      <c r="F1103" s="244" t="s">
        <v>36</v>
      </c>
      <c r="G1103" s="123">
        <f>SUM(G1085:G1101)</f>
        <v>0</v>
      </c>
      <c r="H1103" s="187"/>
      <c r="J1103" s="4"/>
      <c r="K1103" s="4"/>
      <c r="L1103" s="4"/>
    </row>
    <row r="1104" spans="1:13" s="115" customFormat="1" ht="15" customHeight="1" x14ac:dyDescent="0.25">
      <c r="A1104" s="7"/>
      <c r="B1104" s="4"/>
      <c r="C1104" s="2"/>
      <c r="D1104" s="121"/>
      <c r="E1104" s="245"/>
      <c r="F1104" s="8"/>
      <c r="G1104" s="2"/>
      <c r="L1104" s="24"/>
      <c r="M1104" s="63"/>
    </row>
    <row r="1105" spans="1:13" s="115" customFormat="1" ht="15" customHeight="1" x14ac:dyDescent="0.25">
      <c r="A1105" s="130"/>
      <c r="B1105" s="109" t="s">
        <v>616</v>
      </c>
      <c r="C1105" s="123"/>
      <c r="D1105" s="110"/>
      <c r="E1105" s="123"/>
      <c r="F1105" s="111"/>
      <c r="G1105" s="123"/>
      <c r="H1105" s="187"/>
      <c r="J1105" s="4"/>
      <c r="K1105" s="4"/>
      <c r="L1105" s="4"/>
    </row>
    <row r="1106" spans="1:13" s="115" customFormat="1" ht="15" customHeight="1" x14ac:dyDescent="0.25">
      <c r="A1106" s="130" t="s">
        <v>617</v>
      </c>
      <c r="B1106" s="102" t="s">
        <v>618</v>
      </c>
      <c r="C1106" s="122">
        <v>1</v>
      </c>
      <c r="D1106" s="110" t="s">
        <v>164</v>
      </c>
      <c r="E1106" s="122"/>
      <c r="F1106" s="111">
        <f>C1106*E1106</f>
        <v>0</v>
      </c>
      <c r="G1106" s="123">
        <f>SUM(F1106)</f>
        <v>0</v>
      </c>
      <c r="H1106" s="187">
        <f>G1103*0.005</f>
        <v>0</v>
      </c>
      <c r="J1106" s="4"/>
      <c r="K1106" s="4"/>
      <c r="L1106" s="4"/>
    </row>
    <row r="1107" spans="1:13" s="115" customFormat="1" ht="15" customHeight="1" x14ac:dyDescent="0.25">
      <c r="A1107" s="7"/>
      <c r="B1107" s="4"/>
      <c r="C1107" s="2"/>
      <c r="D1107" s="121"/>
      <c r="E1107" s="245"/>
      <c r="F1107" s="8"/>
      <c r="G1107" s="2"/>
      <c r="L1107" s="24"/>
      <c r="M1107" s="63"/>
    </row>
    <row r="1108" spans="1:13" s="115" customFormat="1" ht="15" customHeight="1" x14ac:dyDescent="0.25">
      <c r="A1108" s="130"/>
      <c r="B1108" s="366" t="s">
        <v>619</v>
      </c>
      <c r="C1108" s="366"/>
      <c r="D1108" s="366"/>
      <c r="E1108" s="366"/>
      <c r="F1108" s="244" t="s">
        <v>36</v>
      </c>
      <c r="G1108" s="123">
        <f>SUM(G1106)</f>
        <v>0</v>
      </c>
      <c r="H1108" s="187"/>
      <c r="J1108" s="4"/>
      <c r="K1108" s="4"/>
      <c r="L1108" s="4"/>
    </row>
    <row r="1109" spans="1:13" s="115" customFormat="1" ht="15" customHeight="1" x14ac:dyDescent="0.25">
      <c r="A1109" s="7"/>
      <c r="B1109" s="4"/>
      <c r="C1109" s="2"/>
      <c r="D1109" s="121"/>
      <c r="E1109" s="245"/>
      <c r="F1109" s="8"/>
      <c r="G1109" s="2"/>
      <c r="L1109" s="24"/>
      <c r="M1109" s="63"/>
    </row>
    <row r="1110" spans="1:13" s="115" customFormat="1" ht="15" customHeight="1" x14ac:dyDescent="0.25">
      <c r="A1110" s="130"/>
      <c r="B1110" s="366" t="s">
        <v>620</v>
      </c>
      <c r="C1110" s="366"/>
      <c r="D1110" s="366"/>
      <c r="E1110" s="366"/>
      <c r="F1110" s="244" t="s">
        <v>36</v>
      </c>
      <c r="G1110" s="123">
        <f>G1103+G1108</f>
        <v>0</v>
      </c>
      <c r="H1110" s="187"/>
      <c r="J1110" s="4"/>
      <c r="K1110" s="4"/>
      <c r="L1110" s="4"/>
    </row>
    <row r="1111" spans="1:13" s="115" customFormat="1" ht="15" customHeight="1" x14ac:dyDescent="0.25">
      <c r="A1111" s="7"/>
      <c r="B1111" s="4"/>
      <c r="C1111" s="2"/>
      <c r="D1111" s="121"/>
      <c r="E1111" s="245"/>
      <c r="F1111" s="8"/>
      <c r="G1111" s="2"/>
      <c r="L1111" s="24"/>
      <c r="M1111" s="63"/>
    </row>
    <row r="1112" spans="1:13" s="115" customFormat="1" ht="15" customHeight="1" x14ac:dyDescent="0.25">
      <c r="A1112" s="7"/>
      <c r="B1112" s="112" t="s">
        <v>621</v>
      </c>
      <c r="C1112" s="2"/>
      <c r="D1112" s="121"/>
      <c r="E1112" s="2"/>
      <c r="F1112" s="8"/>
      <c r="G1112" s="2"/>
      <c r="H1112" s="187"/>
      <c r="J1112" s="4"/>
      <c r="K1112" s="4"/>
      <c r="L1112" s="4"/>
    </row>
    <row r="1113" spans="1:13" s="115" customFormat="1" ht="15" customHeight="1" x14ac:dyDescent="0.25">
      <c r="A1113" s="7"/>
      <c r="B1113" s="356" t="s">
        <v>622</v>
      </c>
      <c r="C1113" s="356"/>
      <c r="D1113" s="94"/>
      <c r="E1113" s="246">
        <v>0.1</v>
      </c>
      <c r="F1113" s="55"/>
      <c r="G1113" s="2">
        <f t="shared" ref="G1113:G1120" si="34">$G$1110*E1113</f>
        <v>0</v>
      </c>
      <c r="H1113" s="187"/>
      <c r="J1113" s="4"/>
      <c r="K1113" s="4"/>
      <c r="L1113" s="4"/>
    </row>
    <row r="1114" spans="1:13" s="115" customFormat="1" ht="15" customHeight="1" x14ac:dyDescent="0.25">
      <c r="A1114" s="7"/>
      <c r="B1114" s="356" t="s">
        <v>623</v>
      </c>
      <c r="C1114" s="356"/>
      <c r="D1114" s="94"/>
      <c r="E1114" s="246">
        <v>0.1</v>
      </c>
      <c r="F1114" s="55"/>
      <c r="G1114" s="2">
        <f t="shared" si="34"/>
        <v>0</v>
      </c>
      <c r="H1114" s="187"/>
      <c r="J1114" s="4"/>
      <c r="K1114" s="4"/>
      <c r="L1114" s="4"/>
    </row>
    <row r="1115" spans="1:13" s="115" customFormat="1" ht="15" customHeight="1" x14ac:dyDescent="0.25">
      <c r="A1115" s="7"/>
      <c r="B1115" s="356" t="s">
        <v>624</v>
      </c>
      <c r="C1115" s="356"/>
      <c r="D1115" s="94"/>
      <c r="E1115" s="246">
        <v>4.4999999999999998E-2</v>
      </c>
      <c r="F1115" s="55"/>
      <c r="G1115" s="2">
        <f t="shared" si="34"/>
        <v>0</v>
      </c>
      <c r="H1115" s="187"/>
      <c r="J1115" s="4"/>
      <c r="K1115" s="4"/>
      <c r="L1115" s="4"/>
    </row>
    <row r="1116" spans="1:13" s="115" customFormat="1" ht="15" customHeight="1" x14ac:dyDescent="0.25">
      <c r="A1116" s="7"/>
      <c r="B1116" s="356" t="s">
        <v>625</v>
      </c>
      <c r="C1116" s="356"/>
      <c r="D1116" s="94"/>
      <c r="E1116" s="246">
        <v>0.03</v>
      </c>
      <c r="F1116" s="55"/>
      <c r="G1116" s="2">
        <f t="shared" si="34"/>
        <v>0</v>
      </c>
      <c r="H1116" s="187"/>
      <c r="J1116" s="4"/>
      <c r="K1116" s="4"/>
      <c r="L1116" s="4"/>
    </row>
    <row r="1117" spans="1:13" s="115" customFormat="1" ht="15" customHeight="1" x14ac:dyDescent="0.25">
      <c r="A1117" s="7"/>
      <c r="B1117" s="356" t="s">
        <v>626</v>
      </c>
      <c r="C1117" s="356"/>
      <c r="D1117" s="94"/>
      <c r="E1117" s="246">
        <v>3.7499999999999999E-2</v>
      </c>
      <c r="F1117" s="55"/>
      <c r="G1117" s="2">
        <f t="shared" si="34"/>
        <v>0</v>
      </c>
      <c r="H1117" s="247"/>
      <c r="J1117" s="4"/>
      <c r="K1117" s="4"/>
      <c r="L1117" s="4"/>
    </row>
    <row r="1118" spans="1:13" s="115" customFormat="1" ht="15" customHeight="1" x14ac:dyDescent="0.25">
      <c r="A1118" s="7"/>
      <c r="B1118" s="365" t="s">
        <v>627</v>
      </c>
      <c r="C1118" s="365"/>
      <c r="D1118" s="94"/>
      <c r="E1118" s="246">
        <v>0.05</v>
      </c>
      <c r="F1118" s="55"/>
      <c r="G1118" s="2">
        <f>E1118*G1110</f>
        <v>0</v>
      </c>
      <c r="H1118" s="247"/>
      <c r="J1118" s="4"/>
      <c r="K1118" s="4"/>
      <c r="L1118" s="4"/>
    </row>
    <row r="1119" spans="1:13" s="115" customFormat="1" ht="30" customHeight="1" x14ac:dyDescent="0.25">
      <c r="A1119" s="7"/>
      <c r="B1119" s="356" t="s">
        <v>628</v>
      </c>
      <c r="C1119" s="356"/>
      <c r="D1119" s="94"/>
      <c r="E1119" s="246">
        <v>0.01</v>
      </c>
      <c r="F1119" s="55"/>
      <c r="G1119" s="2">
        <f t="shared" si="34"/>
        <v>0</v>
      </c>
      <c r="H1119" s="187"/>
      <c r="J1119" s="4"/>
      <c r="K1119" s="4"/>
      <c r="L1119" s="4"/>
    </row>
    <row r="1120" spans="1:13" s="115" customFormat="1" x14ac:dyDescent="0.25">
      <c r="A1120" s="7"/>
      <c r="B1120" s="356" t="s">
        <v>629</v>
      </c>
      <c r="C1120" s="356"/>
      <c r="D1120" s="94"/>
      <c r="E1120" s="246">
        <v>1E-3</v>
      </c>
      <c r="F1120" s="55"/>
      <c r="G1120" s="2">
        <f t="shared" si="34"/>
        <v>0</v>
      </c>
      <c r="H1120" s="187"/>
      <c r="J1120" s="4"/>
      <c r="K1120" s="4"/>
      <c r="L1120" s="4"/>
    </row>
    <row r="1121" spans="1:13" s="115" customFormat="1" x14ac:dyDescent="0.25">
      <c r="A1121" s="7"/>
      <c r="B1121" s="356" t="s">
        <v>630</v>
      </c>
      <c r="C1121" s="356"/>
      <c r="D1121" s="94"/>
      <c r="E1121" s="246">
        <v>0.18</v>
      </c>
      <c r="F1121" s="55"/>
      <c r="G1121" s="2">
        <f>G1113*E1121</f>
        <v>0</v>
      </c>
      <c r="H1121" s="187"/>
      <c r="J1121" s="4"/>
      <c r="K1121" s="4"/>
      <c r="L1121" s="4"/>
    </row>
    <row r="1122" spans="1:13" s="115" customFormat="1" ht="46.5" customHeight="1" x14ac:dyDescent="0.25">
      <c r="A1122" s="7"/>
      <c r="B1122" s="356" t="s">
        <v>631</v>
      </c>
      <c r="C1122" s="356"/>
      <c r="D1122" s="94"/>
      <c r="E1122" s="246" t="s">
        <v>632</v>
      </c>
      <c r="F1122" s="55"/>
      <c r="G1122" s="2">
        <v>0</v>
      </c>
      <c r="H1122" s="248"/>
      <c r="J1122" s="4"/>
      <c r="K1122" s="4"/>
      <c r="L1122" s="4"/>
    </row>
    <row r="1123" spans="1:13" s="115" customFormat="1" x14ac:dyDescent="0.25">
      <c r="A1123" s="7"/>
      <c r="B1123" s="215" t="s">
        <v>633</v>
      </c>
      <c r="C1123" s="163"/>
      <c r="D1123" s="94"/>
      <c r="E1123" s="246" t="s">
        <v>632</v>
      </c>
      <c r="F1123" s="55"/>
      <c r="G1123" s="2">
        <v>0</v>
      </c>
      <c r="H1123" s="248"/>
      <c r="J1123" s="4"/>
      <c r="K1123" s="4"/>
      <c r="L1123" s="4"/>
    </row>
    <row r="1124" spans="1:13" s="115" customFormat="1" x14ac:dyDescent="0.25">
      <c r="A1124" s="7"/>
      <c r="B1124" s="356"/>
      <c r="C1124" s="356"/>
      <c r="D1124" s="94"/>
      <c r="E1124" s="246"/>
      <c r="F1124" s="55"/>
      <c r="G1124" s="2"/>
      <c r="H1124" s="248"/>
      <c r="J1124" s="4"/>
      <c r="K1124" s="4"/>
      <c r="L1124" s="4"/>
    </row>
    <row r="1125" spans="1:13" s="115" customFormat="1" x14ac:dyDescent="0.25">
      <c r="A1125" s="7"/>
      <c r="B1125" s="366" t="s">
        <v>634</v>
      </c>
      <c r="C1125" s="366"/>
      <c r="D1125" s="366"/>
      <c r="E1125" s="366"/>
      <c r="F1125" s="2" t="s">
        <v>36</v>
      </c>
      <c r="G1125" s="2">
        <f>SUM(G1113:G1123)</f>
        <v>0</v>
      </c>
      <c r="H1125" s="187"/>
      <c r="J1125" s="4"/>
      <c r="K1125" s="4"/>
      <c r="L1125" s="4"/>
    </row>
    <row r="1126" spans="1:13" s="115" customFormat="1" ht="12" customHeight="1" x14ac:dyDescent="0.25">
      <c r="A1126" s="7"/>
      <c r="B1126" s="4"/>
      <c r="C1126" s="2"/>
      <c r="D1126" s="121"/>
      <c r="E1126" s="245"/>
      <c r="F1126" s="8"/>
      <c r="G1126" s="2"/>
      <c r="L1126" s="24"/>
      <c r="M1126" s="63"/>
    </row>
    <row r="1127" spans="1:13" s="115" customFormat="1" x14ac:dyDescent="0.25">
      <c r="A1127" s="7"/>
      <c r="B1127" s="362" t="s">
        <v>635</v>
      </c>
      <c r="C1127" s="362"/>
      <c r="D1127" s="362"/>
      <c r="E1127" s="362"/>
      <c r="F1127" s="2" t="s">
        <v>36</v>
      </c>
      <c r="G1127" s="2">
        <f>SUM(G1125+G1110)</f>
        <v>0</v>
      </c>
      <c r="H1127" s="187"/>
      <c r="J1127" s="95"/>
      <c r="K1127" s="4"/>
      <c r="L1127" s="4"/>
    </row>
    <row r="1128" spans="1:13" s="115" customFormat="1" x14ac:dyDescent="0.25">
      <c r="A1128" s="7"/>
      <c r="B1128" s="249"/>
      <c r="C1128" s="249"/>
      <c r="D1128" s="249"/>
      <c r="E1128" s="249"/>
      <c r="F1128" s="2"/>
      <c r="G1128" s="2"/>
      <c r="H1128" s="187"/>
      <c r="J1128" s="95"/>
      <c r="K1128" s="4"/>
      <c r="L1128" s="4"/>
    </row>
    <row r="1129" spans="1:13" s="29" customFormat="1" ht="29.25" x14ac:dyDescent="0.25">
      <c r="A1129" s="32" t="s">
        <v>636</v>
      </c>
      <c r="B1129" s="250" t="s">
        <v>637</v>
      </c>
      <c r="C1129" s="251"/>
      <c r="D1129" s="252"/>
      <c r="E1129" s="253"/>
      <c r="F1129" s="254"/>
      <c r="G1129" s="255"/>
      <c r="H1129" s="28"/>
    </row>
    <row r="1130" spans="1:13" s="29" customFormat="1" x14ac:dyDescent="0.25">
      <c r="A1130" s="251"/>
      <c r="B1130" s="256"/>
      <c r="C1130" s="251"/>
      <c r="D1130" s="252"/>
      <c r="E1130" s="253"/>
      <c r="F1130" s="254"/>
      <c r="G1130" s="255"/>
      <c r="H1130" s="28"/>
    </row>
    <row r="1131" spans="1:13" s="29" customFormat="1" x14ac:dyDescent="0.25">
      <c r="A1131" s="32" t="s">
        <v>279</v>
      </c>
      <c r="B1131" s="257" t="s">
        <v>638</v>
      </c>
      <c r="C1131" s="258"/>
      <c r="D1131" s="252"/>
      <c r="E1131" s="259"/>
      <c r="F1131" s="260"/>
      <c r="G1131" s="261"/>
      <c r="H1131" s="28"/>
    </row>
    <row r="1132" spans="1:13" s="29" customFormat="1" x14ac:dyDescent="0.25">
      <c r="A1132" s="262" t="s">
        <v>17</v>
      </c>
      <c r="B1132" s="263" t="s">
        <v>639</v>
      </c>
      <c r="C1132" s="264">
        <v>1</v>
      </c>
      <c r="D1132" s="265" t="s">
        <v>164</v>
      </c>
      <c r="E1132" s="266"/>
      <c r="F1132" s="267">
        <f>+C1132*E1132</f>
        <v>0</v>
      </c>
      <c r="G1132" s="261"/>
      <c r="H1132" s="28"/>
    </row>
    <row r="1133" spans="1:13" s="29" customFormat="1" x14ac:dyDescent="0.25">
      <c r="A1133" s="262" t="s">
        <v>20</v>
      </c>
      <c r="B1133" s="263" t="s">
        <v>640</v>
      </c>
      <c r="C1133" s="264">
        <v>1</v>
      </c>
      <c r="D1133" s="265" t="s">
        <v>164</v>
      </c>
      <c r="E1133" s="266"/>
      <c r="F1133" s="267">
        <f>+C1133*E1133</f>
        <v>0</v>
      </c>
      <c r="G1133" s="261"/>
      <c r="H1133" s="28"/>
    </row>
    <row r="1134" spans="1:13" s="29" customFormat="1" x14ac:dyDescent="0.25">
      <c r="A1134" s="262" t="s">
        <v>23</v>
      </c>
      <c r="B1134" s="263" t="s">
        <v>641</v>
      </c>
      <c r="C1134" s="264">
        <v>1</v>
      </c>
      <c r="D1134" s="265" t="s">
        <v>164</v>
      </c>
      <c r="E1134" s="266"/>
      <c r="F1134" s="267">
        <f>+C1134*E1134</f>
        <v>0</v>
      </c>
      <c r="G1134" s="268">
        <f>SUM(F1132:F1134)</f>
        <v>0</v>
      </c>
      <c r="H1134" s="28"/>
    </row>
    <row r="1135" spans="1:13" s="29" customFormat="1" x14ac:dyDescent="0.25">
      <c r="A1135" s="258"/>
      <c r="B1135" s="269"/>
      <c r="C1135" s="258"/>
      <c r="D1135" s="270"/>
      <c r="E1135" s="259"/>
      <c r="F1135" s="260"/>
      <c r="G1135" s="261"/>
      <c r="H1135" s="28"/>
    </row>
    <row r="1136" spans="1:13" s="29" customFormat="1" x14ac:dyDescent="0.25">
      <c r="A1136" s="32" t="s">
        <v>281</v>
      </c>
      <c r="B1136" s="257" t="s">
        <v>68</v>
      </c>
      <c r="C1136" s="258"/>
      <c r="D1136" s="270"/>
      <c r="E1136" s="259"/>
      <c r="F1136" s="260"/>
      <c r="G1136" s="261"/>
      <c r="H1136" s="28"/>
    </row>
    <row r="1137" spans="1:8" s="29" customFormat="1" ht="30" x14ac:dyDescent="0.25">
      <c r="A1137" s="262" t="s">
        <v>17</v>
      </c>
      <c r="B1137" s="263" t="s">
        <v>642</v>
      </c>
      <c r="C1137" s="264">
        <v>2</v>
      </c>
      <c r="D1137" s="265" t="s">
        <v>19</v>
      </c>
      <c r="E1137" s="266"/>
      <c r="F1137" s="267">
        <f>+C1137*E1137</f>
        <v>0</v>
      </c>
      <c r="G1137" s="261"/>
      <c r="H1137" s="28"/>
    </row>
    <row r="1138" spans="1:8" s="29" customFormat="1" x14ac:dyDescent="0.25">
      <c r="A1138" s="262" t="s">
        <v>20</v>
      </c>
      <c r="B1138" s="263" t="s">
        <v>643</v>
      </c>
      <c r="C1138" s="264">
        <v>1.39</v>
      </c>
      <c r="D1138" s="265" t="s">
        <v>644</v>
      </c>
      <c r="E1138" s="266"/>
      <c r="F1138" s="267">
        <f>+C1138*E1138</f>
        <v>0</v>
      </c>
      <c r="G1138" s="261"/>
      <c r="H1138" s="28"/>
    </row>
    <row r="1139" spans="1:8" s="29" customFormat="1" x14ac:dyDescent="0.25">
      <c r="A1139" s="262" t="s">
        <v>23</v>
      </c>
      <c r="B1139" s="263" t="s">
        <v>645</v>
      </c>
      <c r="C1139" s="264">
        <v>1</v>
      </c>
      <c r="D1139" s="265" t="s">
        <v>164</v>
      </c>
      <c r="E1139" s="266"/>
      <c r="F1139" s="267">
        <f>+C1139*E1139</f>
        <v>0</v>
      </c>
      <c r="G1139" s="261"/>
      <c r="H1139" s="28"/>
    </row>
    <row r="1140" spans="1:8" s="29" customFormat="1" x14ac:dyDescent="0.25">
      <c r="A1140" s="262" t="s">
        <v>25</v>
      </c>
      <c r="B1140" s="263" t="s">
        <v>646</v>
      </c>
      <c r="C1140" s="264">
        <v>2</v>
      </c>
      <c r="D1140" s="265" t="s">
        <v>19</v>
      </c>
      <c r="E1140" s="266"/>
      <c r="F1140" s="267">
        <f>+C1140*E1140</f>
        <v>0</v>
      </c>
      <c r="G1140" s="261"/>
      <c r="H1140" s="28"/>
    </row>
    <row r="1141" spans="1:8" s="29" customFormat="1" x14ac:dyDescent="0.25">
      <c r="A1141" s="271" t="s">
        <v>28</v>
      </c>
      <c r="B1141" s="257" t="s">
        <v>647</v>
      </c>
      <c r="C1141" s="264"/>
      <c r="D1141" s="265"/>
      <c r="E1141" s="259"/>
      <c r="F1141" s="260"/>
      <c r="G1141" s="261"/>
      <c r="H1141" s="28"/>
    </row>
    <row r="1142" spans="1:8" s="29" customFormat="1" x14ac:dyDescent="0.25">
      <c r="A1142" s="262" t="s">
        <v>648</v>
      </c>
      <c r="B1142" s="263" t="s">
        <v>649</v>
      </c>
      <c r="C1142" s="264">
        <v>737.81</v>
      </c>
      <c r="D1142" s="265" t="s">
        <v>650</v>
      </c>
      <c r="E1142" s="266"/>
      <c r="F1142" s="267">
        <f>+C1142*E1142</f>
        <v>0</v>
      </c>
      <c r="G1142" s="261"/>
      <c r="H1142" s="28"/>
    </row>
    <row r="1143" spans="1:8" s="29" customFormat="1" ht="30" x14ac:dyDescent="0.25">
      <c r="A1143" s="262" t="s">
        <v>651</v>
      </c>
      <c r="B1143" s="263" t="s">
        <v>652</v>
      </c>
      <c r="C1143" s="264">
        <v>1563.39</v>
      </c>
      <c r="D1143" s="265" t="s">
        <v>650</v>
      </c>
      <c r="E1143" s="266"/>
      <c r="F1143" s="267">
        <f>+C1143*E1143</f>
        <v>0</v>
      </c>
      <c r="G1143" s="261"/>
      <c r="H1143" s="28"/>
    </row>
    <row r="1144" spans="1:8" s="29" customFormat="1" x14ac:dyDescent="0.25">
      <c r="A1144" s="271" t="s">
        <v>31</v>
      </c>
      <c r="B1144" s="257" t="s">
        <v>653</v>
      </c>
      <c r="C1144" s="264"/>
      <c r="D1144" s="265"/>
      <c r="E1144" s="259"/>
      <c r="F1144" s="260"/>
      <c r="G1144" s="261"/>
      <c r="H1144" s="28"/>
    </row>
    <row r="1145" spans="1:8" s="29" customFormat="1" x14ac:dyDescent="0.25">
      <c r="A1145" s="262" t="s">
        <v>654</v>
      </c>
      <c r="B1145" s="263" t="s">
        <v>655</v>
      </c>
      <c r="C1145" s="264">
        <v>1347.92</v>
      </c>
      <c r="D1145" s="265" t="s">
        <v>656</v>
      </c>
      <c r="E1145" s="266"/>
      <c r="F1145" s="267">
        <f>+C1145*E1145</f>
        <v>0</v>
      </c>
      <c r="G1145" s="261"/>
      <c r="H1145" s="28"/>
    </row>
    <row r="1146" spans="1:8" s="29" customFormat="1" x14ac:dyDescent="0.25">
      <c r="A1146" s="262" t="s">
        <v>657</v>
      </c>
      <c r="B1146" s="263" t="s">
        <v>658</v>
      </c>
      <c r="C1146" s="264">
        <v>152.93</v>
      </c>
      <c r="D1146" s="265" t="s">
        <v>656</v>
      </c>
      <c r="E1146" s="266"/>
      <c r="F1146" s="267">
        <f>+C1146*E1146</f>
        <v>0</v>
      </c>
      <c r="G1146" s="261"/>
      <c r="H1146" s="28"/>
    </row>
    <row r="1147" spans="1:8" s="29" customFormat="1" x14ac:dyDescent="0.25">
      <c r="A1147" s="262" t="s">
        <v>659</v>
      </c>
      <c r="B1147" s="263" t="s">
        <v>660</v>
      </c>
      <c r="C1147" s="264">
        <v>127</v>
      </c>
      <c r="D1147" s="265" t="s">
        <v>22</v>
      </c>
      <c r="E1147" s="266"/>
      <c r="F1147" s="267">
        <f>+C1147*E1147</f>
        <v>0</v>
      </c>
      <c r="G1147" s="261"/>
      <c r="H1147" s="28"/>
    </row>
    <row r="1148" spans="1:8" s="29" customFormat="1" x14ac:dyDescent="0.25">
      <c r="A1148" s="262" t="s">
        <v>661</v>
      </c>
      <c r="B1148" s="263" t="s">
        <v>662</v>
      </c>
      <c r="C1148" s="264">
        <v>2291.9699999999998</v>
      </c>
      <c r="D1148" s="265" t="s">
        <v>663</v>
      </c>
      <c r="E1148" s="266"/>
      <c r="F1148" s="267">
        <f>+C1148*E1148</f>
        <v>0</v>
      </c>
      <c r="G1148" s="261"/>
      <c r="H1148" s="28"/>
    </row>
    <row r="1149" spans="1:8" s="29" customFormat="1" x14ac:dyDescent="0.25">
      <c r="A1149" s="271" t="s">
        <v>33</v>
      </c>
      <c r="B1149" s="257" t="s">
        <v>664</v>
      </c>
      <c r="C1149" s="264"/>
      <c r="D1149" s="265"/>
      <c r="E1149" s="272"/>
      <c r="F1149" s="260"/>
      <c r="G1149" s="261"/>
      <c r="H1149" s="28"/>
    </row>
    <row r="1150" spans="1:8" s="29" customFormat="1" x14ac:dyDescent="0.25">
      <c r="A1150" s="262" t="s">
        <v>665</v>
      </c>
      <c r="B1150" s="263" t="s">
        <v>666</v>
      </c>
      <c r="C1150" s="264">
        <v>52484.85</v>
      </c>
      <c r="D1150" s="265" t="s">
        <v>667</v>
      </c>
      <c r="E1150" s="266"/>
      <c r="F1150" s="267">
        <f t="shared" ref="F1150:F1156" si="35">+C1150*E1150</f>
        <v>0</v>
      </c>
      <c r="G1150" s="261"/>
      <c r="H1150" s="28"/>
    </row>
    <row r="1151" spans="1:8" s="29" customFormat="1" x14ac:dyDescent="0.25">
      <c r="A1151" s="262" t="s">
        <v>668</v>
      </c>
      <c r="B1151" s="263" t="s">
        <v>669</v>
      </c>
      <c r="C1151" s="264">
        <v>4065.42</v>
      </c>
      <c r="D1151" s="265" t="s">
        <v>667</v>
      </c>
      <c r="E1151" s="266"/>
      <c r="F1151" s="267">
        <f t="shared" si="35"/>
        <v>0</v>
      </c>
      <c r="G1151" s="261"/>
      <c r="H1151" s="28"/>
    </row>
    <row r="1152" spans="1:8" s="29" customFormat="1" x14ac:dyDescent="0.25">
      <c r="A1152" s="262" t="s">
        <v>670</v>
      </c>
      <c r="B1152" s="263" t="s">
        <v>671</v>
      </c>
      <c r="C1152" s="264">
        <v>7504.25</v>
      </c>
      <c r="D1152" s="265" t="s">
        <v>672</v>
      </c>
      <c r="E1152" s="266"/>
      <c r="F1152" s="267">
        <f t="shared" si="35"/>
        <v>0</v>
      </c>
      <c r="G1152" s="261"/>
      <c r="H1152" s="28"/>
    </row>
    <row r="1153" spans="1:8" s="29" customFormat="1" x14ac:dyDescent="0.25">
      <c r="A1153" s="262" t="s">
        <v>673</v>
      </c>
      <c r="B1153" s="263" t="s">
        <v>674</v>
      </c>
      <c r="C1153" s="264">
        <v>1871.5</v>
      </c>
      <c r="D1153" s="265" t="s">
        <v>672</v>
      </c>
      <c r="E1153" s="266"/>
      <c r="F1153" s="267">
        <f t="shared" si="35"/>
        <v>0</v>
      </c>
      <c r="G1153" s="261"/>
      <c r="H1153" s="28"/>
    </row>
    <row r="1154" spans="1:8" s="29" customFormat="1" x14ac:dyDescent="0.25">
      <c r="A1154" s="262" t="s">
        <v>675</v>
      </c>
      <c r="B1154" s="263" t="s">
        <v>676</v>
      </c>
      <c r="C1154" s="264">
        <v>2004.7</v>
      </c>
      <c r="D1154" s="265" t="s">
        <v>672</v>
      </c>
      <c r="E1154" s="266"/>
      <c r="F1154" s="267">
        <f t="shared" si="35"/>
        <v>0</v>
      </c>
      <c r="G1154" s="261"/>
      <c r="H1154" s="28"/>
    </row>
    <row r="1155" spans="1:8" s="29" customFormat="1" ht="15" customHeight="1" x14ac:dyDescent="0.25">
      <c r="A1155" s="262" t="s">
        <v>677</v>
      </c>
      <c r="B1155" s="263" t="s">
        <v>678</v>
      </c>
      <c r="C1155" s="264">
        <v>57.15</v>
      </c>
      <c r="D1155" s="265" t="s">
        <v>650</v>
      </c>
      <c r="E1155" s="266"/>
      <c r="F1155" s="267">
        <f t="shared" si="35"/>
        <v>0</v>
      </c>
      <c r="G1155" s="261"/>
      <c r="H1155" s="28"/>
    </row>
    <row r="1156" spans="1:8" s="29" customFormat="1" x14ac:dyDescent="0.25">
      <c r="A1156" s="262" t="s">
        <v>679</v>
      </c>
      <c r="B1156" s="263" t="s">
        <v>680</v>
      </c>
      <c r="C1156" s="264">
        <v>4923.79</v>
      </c>
      <c r="D1156" s="265" t="s">
        <v>27</v>
      </c>
      <c r="E1156" s="266"/>
      <c r="F1156" s="267">
        <f t="shared" si="35"/>
        <v>0</v>
      </c>
      <c r="G1156" s="268">
        <f>SUM(F1137:F1156)</f>
        <v>0</v>
      </c>
      <c r="H1156" s="28"/>
    </row>
    <row r="1157" spans="1:8" s="29" customFormat="1" x14ac:dyDescent="0.25">
      <c r="A1157" s="273"/>
      <c r="B1157" s="274"/>
      <c r="C1157" s="264"/>
      <c r="D1157" s="265"/>
      <c r="E1157" s="259"/>
      <c r="F1157" s="260"/>
      <c r="G1157" s="261"/>
      <c r="H1157" s="28"/>
    </row>
    <row r="1158" spans="1:8" s="29" customFormat="1" x14ac:dyDescent="0.25">
      <c r="A1158" s="32" t="s">
        <v>285</v>
      </c>
      <c r="B1158" s="257" t="s">
        <v>681</v>
      </c>
      <c r="C1158" s="264"/>
      <c r="D1158" s="265"/>
      <c r="E1158" s="259"/>
      <c r="F1158" s="260"/>
      <c r="G1158" s="261"/>
      <c r="H1158" s="28"/>
    </row>
    <row r="1159" spans="1:8" s="29" customFormat="1" ht="30" x14ac:dyDescent="0.25">
      <c r="A1159" s="262" t="s">
        <v>17</v>
      </c>
      <c r="B1159" s="263" t="s">
        <v>682</v>
      </c>
      <c r="C1159" s="264">
        <v>363.17</v>
      </c>
      <c r="D1159" s="265" t="s">
        <v>656</v>
      </c>
      <c r="E1159" s="266"/>
      <c r="F1159" s="267">
        <f>+C1159*E1159</f>
        <v>0</v>
      </c>
      <c r="G1159" s="261"/>
      <c r="H1159" s="28"/>
    </row>
    <row r="1160" spans="1:8" s="29" customFormat="1" x14ac:dyDescent="0.25">
      <c r="A1160" s="262" t="s">
        <v>20</v>
      </c>
      <c r="B1160" s="263" t="s">
        <v>683</v>
      </c>
      <c r="C1160" s="264">
        <v>339.04</v>
      </c>
      <c r="D1160" s="265" t="s">
        <v>656</v>
      </c>
      <c r="E1160" s="266"/>
      <c r="F1160" s="267">
        <f>+C1160*E1160</f>
        <v>0</v>
      </c>
      <c r="G1160" s="275"/>
      <c r="H1160" s="28"/>
    </row>
    <row r="1161" spans="1:8" s="29" customFormat="1" x14ac:dyDescent="0.25">
      <c r="A1161" s="262" t="s">
        <v>23</v>
      </c>
      <c r="B1161" s="263" t="s">
        <v>684</v>
      </c>
      <c r="C1161" s="264">
        <v>175.1</v>
      </c>
      <c r="D1161" s="265" t="s">
        <v>656</v>
      </c>
      <c r="E1161" s="266"/>
      <c r="F1161" s="267">
        <f>+C1161*E1161</f>
        <v>0</v>
      </c>
      <c r="G1161" s="268">
        <f>SUM(F1159:F1161)</f>
        <v>0</v>
      </c>
      <c r="H1161" s="28"/>
    </row>
    <row r="1162" spans="1:8" s="29" customFormat="1" x14ac:dyDescent="0.25">
      <c r="A1162" s="273"/>
      <c r="B1162" s="274"/>
      <c r="C1162" s="264"/>
      <c r="D1162" s="265"/>
      <c r="E1162" s="259"/>
      <c r="F1162" s="260"/>
      <c r="G1162" s="261"/>
      <c r="H1162" s="28"/>
    </row>
    <row r="1163" spans="1:8" s="29" customFormat="1" x14ac:dyDescent="0.25">
      <c r="A1163" s="32" t="s">
        <v>295</v>
      </c>
      <c r="B1163" s="257" t="s">
        <v>685</v>
      </c>
      <c r="C1163" s="264"/>
      <c r="D1163" s="265"/>
      <c r="E1163" s="266"/>
      <c r="F1163" s="260"/>
      <c r="G1163" s="261"/>
      <c r="H1163" s="28"/>
    </row>
    <row r="1164" spans="1:8" s="29" customFormat="1" x14ac:dyDescent="0.25">
      <c r="A1164" s="262" t="s">
        <v>17</v>
      </c>
      <c r="B1164" s="263" t="s">
        <v>686</v>
      </c>
      <c r="C1164" s="264">
        <v>2291.9699999999998</v>
      </c>
      <c r="D1164" s="265" t="s">
        <v>27</v>
      </c>
      <c r="E1164" s="266"/>
      <c r="F1164" s="267">
        <f>+C1164*E1164</f>
        <v>0</v>
      </c>
      <c r="G1164" s="261"/>
      <c r="H1164" s="28"/>
    </row>
    <row r="1165" spans="1:8" s="29" customFormat="1" x14ac:dyDescent="0.25">
      <c r="A1165" s="262" t="s">
        <v>20</v>
      </c>
      <c r="B1165" s="263" t="s">
        <v>687</v>
      </c>
      <c r="C1165" s="264">
        <v>1</v>
      </c>
      <c r="D1165" s="265" t="s">
        <v>164</v>
      </c>
      <c r="E1165" s="266"/>
      <c r="F1165" s="267">
        <f>+C1165*E1165</f>
        <v>0</v>
      </c>
      <c r="G1165" s="275"/>
      <c r="H1165" s="28"/>
    </row>
    <row r="1166" spans="1:8" s="29" customFormat="1" x14ac:dyDescent="0.25">
      <c r="A1166" s="262" t="s">
        <v>23</v>
      </c>
      <c r="B1166" s="263" t="s">
        <v>688</v>
      </c>
      <c r="C1166" s="264">
        <v>26</v>
      </c>
      <c r="D1166" s="265" t="s">
        <v>19</v>
      </c>
      <c r="E1166" s="266"/>
      <c r="F1166" s="267">
        <f>+C1166*E1166</f>
        <v>0</v>
      </c>
      <c r="G1166" s="268">
        <f>SUM(F1164:F1166)</f>
        <v>0</v>
      </c>
      <c r="H1166" s="28"/>
    </row>
    <row r="1167" spans="1:8" s="29" customFormat="1" x14ac:dyDescent="0.25">
      <c r="A1167" s="273"/>
      <c r="B1167" s="274"/>
      <c r="C1167" s="264"/>
      <c r="D1167" s="265"/>
      <c r="E1167" s="266"/>
      <c r="F1167" s="260"/>
      <c r="G1167" s="261"/>
      <c r="H1167" s="28"/>
    </row>
    <row r="1168" spans="1:8" s="29" customFormat="1" x14ac:dyDescent="0.25">
      <c r="A1168" s="32" t="s">
        <v>689</v>
      </c>
      <c r="B1168" s="257" t="s">
        <v>690</v>
      </c>
      <c r="C1168" s="264"/>
      <c r="D1168" s="265"/>
      <c r="E1168" s="266"/>
      <c r="F1168" s="260"/>
      <c r="G1168" s="261"/>
      <c r="H1168" s="28"/>
    </row>
    <row r="1169" spans="1:8" s="29" customFormat="1" x14ac:dyDescent="0.25">
      <c r="A1169" s="262" t="s">
        <v>17</v>
      </c>
      <c r="B1169" s="263" t="s">
        <v>691</v>
      </c>
      <c r="C1169" s="264"/>
      <c r="D1169" s="265"/>
      <c r="E1169" s="266"/>
      <c r="F1169" s="260"/>
      <c r="G1169" s="261"/>
      <c r="H1169" s="28"/>
    </row>
    <row r="1170" spans="1:8" s="29" customFormat="1" x14ac:dyDescent="0.25">
      <c r="A1170" s="262" t="s">
        <v>20</v>
      </c>
      <c r="B1170" s="263" t="s">
        <v>692</v>
      </c>
      <c r="C1170" s="264">
        <v>15.22</v>
      </c>
      <c r="D1170" s="265" t="s">
        <v>30</v>
      </c>
      <c r="E1170" s="266"/>
      <c r="F1170" s="267">
        <f>+C1170*E1170</f>
        <v>0</v>
      </c>
      <c r="G1170" s="261"/>
      <c r="H1170" s="28"/>
    </row>
    <row r="1171" spans="1:8" s="29" customFormat="1" x14ac:dyDescent="0.25">
      <c r="A1171" s="262" t="s">
        <v>23</v>
      </c>
      <c r="B1171" s="263" t="s">
        <v>693</v>
      </c>
      <c r="C1171" s="264">
        <v>25.8</v>
      </c>
      <c r="D1171" s="265" t="s">
        <v>30</v>
      </c>
      <c r="E1171" s="266"/>
      <c r="F1171" s="267">
        <f>+C1171*E1171</f>
        <v>0</v>
      </c>
      <c r="G1171" s="261"/>
      <c r="H1171" s="28"/>
    </row>
    <row r="1172" spans="1:8" s="29" customFormat="1" x14ac:dyDescent="0.25">
      <c r="A1172" s="262" t="s">
        <v>25</v>
      </c>
      <c r="B1172" s="263" t="s">
        <v>694</v>
      </c>
      <c r="C1172" s="264">
        <v>3.99</v>
      </c>
      <c r="D1172" s="265" t="s">
        <v>30</v>
      </c>
      <c r="E1172" s="266"/>
      <c r="F1172" s="267">
        <f>+C1172*E1172</f>
        <v>0</v>
      </c>
      <c r="G1172" s="275"/>
      <c r="H1172" s="28"/>
    </row>
    <row r="1173" spans="1:8" s="29" customFormat="1" x14ac:dyDescent="0.25">
      <c r="A1173" s="262" t="s">
        <v>28</v>
      </c>
      <c r="B1173" s="263" t="s">
        <v>695</v>
      </c>
      <c r="C1173" s="264">
        <v>19.809999999999999</v>
      </c>
      <c r="D1173" s="265" t="s">
        <v>30</v>
      </c>
      <c r="E1173" s="266"/>
      <c r="F1173" s="267">
        <f>+C1173*E1173</f>
        <v>0</v>
      </c>
      <c r="G1173" s="268">
        <f>SUM(F1170:F1173)</f>
        <v>0</v>
      </c>
      <c r="H1173" s="28"/>
    </row>
    <row r="1174" spans="1:8" s="29" customFormat="1" x14ac:dyDescent="0.25">
      <c r="A1174" s="32" t="s">
        <v>696</v>
      </c>
      <c r="B1174" s="257" t="s">
        <v>697</v>
      </c>
      <c r="C1174" s="264"/>
      <c r="D1174" s="265"/>
      <c r="E1174" s="266"/>
      <c r="F1174" s="260"/>
      <c r="G1174" s="261"/>
      <c r="H1174" s="28"/>
    </row>
    <row r="1175" spans="1:8" s="29" customFormat="1" ht="30" x14ac:dyDescent="0.25">
      <c r="A1175" s="262" t="s">
        <v>17</v>
      </c>
      <c r="B1175" s="263" t="s">
        <v>698</v>
      </c>
      <c r="C1175" s="264">
        <v>2</v>
      </c>
      <c r="D1175" s="265" t="s">
        <v>19</v>
      </c>
      <c r="E1175" s="266"/>
      <c r="F1175" s="267">
        <f>+C1175*E1175</f>
        <v>0</v>
      </c>
      <c r="G1175" s="261"/>
      <c r="H1175" s="28"/>
    </row>
    <row r="1176" spans="1:8" s="29" customFormat="1" x14ac:dyDescent="0.25">
      <c r="A1176" s="262" t="s">
        <v>20</v>
      </c>
      <c r="B1176" s="263" t="s">
        <v>699</v>
      </c>
      <c r="C1176" s="264">
        <v>4</v>
      </c>
      <c r="D1176" s="265" t="s">
        <v>19</v>
      </c>
      <c r="E1176" s="266"/>
      <c r="F1176" s="267">
        <f>+C1176*E1176</f>
        <v>0</v>
      </c>
      <c r="G1176" s="261"/>
      <c r="H1176" s="28"/>
    </row>
    <row r="1177" spans="1:8" s="29" customFormat="1" x14ac:dyDescent="0.25">
      <c r="A1177" s="262" t="s">
        <v>23</v>
      </c>
      <c r="B1177" s="263" t="s">
        <v>700</v>
      </c>
      <c r="C1177" s="264">
        <v>6</v>
      </c>
      <c r="D1177" s="265" t="s">
        <v>19</v>
      </c>
      <c r="E1177" s="266"/>
      <c r="F1177" s="267">
        <f>+C1177*E1177</f>
        <v>0</v>
      </c>
      <c r="G1177" s="268">
        <f>SUM(F1175:F1177)</f>
        <v>0</v>
      </c>
      <c r="H1177" s="28"/>
    </row>
    <row r="1178" spans="1:8" s="29" customFormat="1" x14ac:dyDescent="0.25">
      <c r="A1178" s="276"/>
      <c r="B1178" s="277"/>
      <c r="C1178" s="264"/>
      <c r="D1178" s="265"/>
      <c r="E1178" s="266"/>
      <c r="F1178" s="260"/>
      <c r="G1178" s="261"/>
      <c r="H1178" s="28"/>
    </row>
    <row r="1179" spans="1:8" s="29" customFormat="1" x14ac:dyDescent="0.25">
      <c r="A1179" s="32" t="s">
        <v>701</v>
      </c>
      <c r="B1179" s="257" t="s">
        <v>702</v>
      </c>
      <c r="C1179" s="264"/>
      <c r="D1179" s="265"/>
      <c r="E1179" s="266"/>
      <c r="F1179" s="260"/>
      <c r="G1179" s="261"/>
      <c r="H1179" s="28"/>
    </row>
    <row r="1180" spans="1:8" s="29" customFormat="1" ht="30" x14ac:dyDescent="0.25">
      <c r="A1180" s="262" t="s">
        <v>17</v>
      </c>
      <c r="B1180" s="263" t="s">
        <v>703</v>
      </c>
      <c r="C1180" s="264">
        <v>611.72</v>
      </c>
      <c r="D1180" s="265" t="s">
        <v>22</v>
      </c>
      <c r="E1180" s="266"/>
      <c r="F1180" s="267">
        <f>+C1180*E1180</f>
        <v>0</v>
      </c>
      <c r="G1180" s="261"/>
      <c r="H1180" s="28"/>
    </row>
    <row r="1181" spans="1:8" s="29" customFormat="1" ht="30" x14ac:dyDescent="0.25">
      <c r="A1181" s="262" t="s">
        <v>20</v>
      </c>
      <c r="B1181" s="263" t="s">
        <v>704</v>
      </c>
      <c r="C1181" s="264">
        <v>611.72</v>
      </c>
      <c r="D1181" s="265" t="s">
        <v>27</v>
      </c>
      <c r="E1181" s="266"/>
      <c r="F1181" s="267">
        <f>+C1181*E1181</f>
        <v>0</v>
      </c>
      <c r="G1181" s="261"/>
      <c r="H1181" s="28"/>
    </row>
    <row r="1182" spans="1:8" s="29" customFormat="1" x14ac:dyDescent="0.25">
      <c r="A1182" s="262" t="s">
        <v>23</v>
      </c>
      <c r="B1182" s="263" t="s">
        <v>705</v>
      </c>
      <c r="C1182" s="264">
        <v>1</v>
      </c>
      <c r="D1182" s="265" t="s">
        <v>164</v>
      </c>
      <c r="E1182" s="266"/>
      <c r="F1182" s="267">
        <f>+C1182*E1182</f>
        <v>0</v>
      </c>
      <c r="G1182" s="268">
        <f>SUM(F1180:F1182)</f>
        <v>0</v>
      </c>
      <c r="H1182" s="28"/>
    </row>
    <row r="1183" spans="1:8" s="29" customFormat="1" x14ac:dyDescent="0.25">
      <c r="A1183" s="262"/>
      <c r="B1183" s="263"/>
      <c r="C1183" s="264"/>
      <c r="D1183" s="265"/>
      <c r="E1183" s="266"/>
      <c r="F1183" s="267"/>
      <c r="G1183" s="268"/>
      <c r="H1183" s="28"/>
    </row>
    <row r="1184" spans="1:8" s="29" customFormat="1" x14ac:dyDescent="0.25">
      <c r="A1184" s="258"/>
      <c r="B1184" s="361" t="s">
        <v>706</v>
      </c>
      <c r="C1184" s="361"/>
      <c r="D1184" s="361"/>
      <c r="E1184" s="361"/>
      <c r="F1184" s="278" t="s">
        <v>36</v>
      </c>
      <c r="G1184" s="268">
        <f>SUM(G1134:G1182)</f>
        <v>0</v>
      </c>
      <c r="H1184" s="28"/>
    </row>
    <row r="1185" spans="1:8" s="29" customFormat="1" x14ac:dyDescent="0.25">
      <c r="A1185" s="258"/>
      <c r="B1185" s="279"/>
      <c r="C1185" s="273"/>
      <c r="D1185" s="280"/>
      <c r="E1185" s="259"/>
      <c r="F1185" s="260"/>
      <c r="G1185" s="261"/>
      <c r="H1185" s="28"/>
    </row>
    <row r="1186" spans="1:8" s="29" customFormat="1" x14ac:dyDescent="0.25">
      <c r="A1186" s="258"/>
      <c r="B1186" s="359" t="s">
        <v>707</v>
      </c>
      <c r="C1186" s="359"/>
      <c r="D1186" s="359"/>
      <c r="E1186" s="359"/>
      <c r="F1186" s="281" t="s">
        <v>36</v>
      </c>
      <c r="G1186" s="268">
        <f>+G1184</f>
        <v>0</v>
      </c>
      <c r="H1186" s="28"/>
    </row>
    <row r="1187" spans="1:8" s="29" customFormat="1" x14ac:dyDescent="0.25">
      <c r="A1187" s="258"/>
      <c r="B1187" s="282"/>
      <c r="C1187" s="282"/>
      <c r="D1187" s="282"/>
      <c r="E1187" s="282"/>
      <c r="F1187" s="281"/>
      <c r="G1187" s="268"/>
      <c r="H1187" s="28"/>
    </row>
    <row r="1188" spans="1:8" s="29" customFormat="1" x14ac:dyDescent="0.25">
      <c r="A1188" s="258"/>
      <c r="B1188" s="283" t="s">
        <v>621</v>
      </c>
      <c r="C1188" s="282"/>
      <c r="D1188" s="282"/>
      <c r="E1188" s="282"/>
      <c r="F1188" s="281"/>
      <c r="G1188" s="268"/>
      <c r="H1188" s="28"/>
    </row>
    <row r="1189" spans="1:8" s="29" customFormat="1" x14ac:dyDescent="0.25">
      <c r="A1189" s="258"/>
      <c r="B1189" s="365" t="s">
        <v>708</v>
      </c>
      <c r="C1189" s="365"/>
      <c r="D1189" s="284"/>
      <c r="E1189" s="285">
        <v>0.1</v>
      </c>
      <c r="F1189" s="260"/>
      <c r="G1189" s="268">
        <f>G1186*E1189</f>
        <v>0</v>
      </c>
      <c r="H1189" s="28"/>
    </row>
    <row r="1190" spans="1:8" s="29" customFormat="1" x14ac:dyDescent="0.25">
      <c r="A1190" s="258"/>
      <c r="B1190" s="365" t="s">
        <v>709</v>
      </c>
      <c r="C1190" s="365"/>
      <c r="D1190" s="284"/>
      <c r="E1190" s="285">
        <v>0.18</v>
      </c>
      <c r="F1190" s="260"/>
      <c r="G1190" s="268">
        <f>G1189*E1190</f>
        <v>0</v>
      </c>
      <c r="H1190" s="28"/>
    </row>
    <row r="1191" spans="1:8" s="29" customFormat="1" x14ac:dyDescent="0.25">
      <c r="A1191" s="258"/>
      <c r="B1191" s="365" t="s">
        <v>625</v>
      </c>
      <c r="C1191" s="365"/>
      <c r="D1191" s="284"/>
      <c r="E1191" s="285">
        <v>0.03</v>
      </c>
      <c r="F1191" s="260"/>
      <c r="G1191" s="268">
        <f>G1186*E1191</f>
        <v>0</v>
      </c>
      <c r="H1191" s="28"/>
    </row>
    <row r="1192" spans="1:8" s="29" customFormat="1" x14ac:dyDescent="0.25">
      <c r="A1192" s="258"/>
      <c r="B1192" s="365" t="s">
        <v>710</v>
      </c>
      <c r="C1192" s="365"/>
      <c r="D1192" s="284"/>
      <c r="E1192" s="285">
        <v>3.5000000000000003E-2</v>
      </c>
      <c r="F1192" s="260"/>
      <c r="G1192" s="268">
        <f>G1186*E1192</f>
        <v>0</v>
      </c>
      <c r="H1192" s="28"/>
    </row>
    <row r="1193" spans="1:8" s="29" customFormat="1" x14ac:dyDescent="0.25">
      <c r="A1193" s="258"/>
      <c r="B1193" s="365" t="s">
        <v>711</v>
      </c>
      <c r="C1193" s="365"/>
      <c r="D1193" s="284"/>
      <c r="E1193" s="285">
        <v>1E-3</v>
      </c>
      <c r="F1193" s="260"/>
      <c r="G1193" s="268">
        <f>G1186*E1193</f>
        <v>0</v>
      </c>
      <c r="H1193" s="28"/>
    </row>
    <row r="1194" spans="1:8" s="29" customFormat="1" x14ac:dyDescent="0.25">
      <c r="A1194" s="258"/>
      <c r="B1194" s="365" t="s">
        <v>712</v>
      </c>
      <c r="C1194" s="365"/>
      <c r="D1194" s="284"/>
      <c r="E1194" s="285">
        <v>0.1</v>
      </c>
      <c r="F1194" s="260"/>
      <c r="G1194" s="268">
        <f>G1186*E1194</f>
        <v>0</v>
      </c>
      <c r="H1194" s="28"/>
    </row>
    <row r="1195" spans="1:8" s="29" customFormat="1" x14ac:dyDescent="0.25">
      <c r="A1195" s="258"/>
      <c r="B1195" s="365" t="s">
        <v>713</v>
      </c>
      <c r="C1195" s="365"/>
      <c r="D1195" s="284"/>
      <c r="E1195" s="285">
        <v>7.4999999999999997E-2</v>
      </c>
      <c r="F1195" s="260"/>
      <c r="G1195" s="268">
        <f>G1186*E1195</f>
        <v>0</v>
      </c>
      <c r="H1195" s="28"/>
    </row>
    <row r="1196" spans="1:8" s="29" customFormat="1" x14ac:dyDescent="0.25">
      <c r="A1196" s="258"/>
      <c r="B1196" s="365" t="s">
        <v>714</v>
      </c>
      <c r="C1196" s="365"/>
      <c r="D1196" s="284"/>
      <c r="E1196" s="285" t="s">
        <v>715</v>
      </c>
      <c r="F1196" s="286"/>
      <c r="G1196" s="268">
        <v>0</v>
      </c>
      <c r="H1196" s="28"/>
    </row>
    <row r="1197" spans="1:8" s="29" customFormat="1" x14ac:dyDescent="0.25">
      <c r="A1197" s="258"/>
      <c r="B1197" s="365" t="s">
        <v>716</v>
      </c>
      <c r="C1197" s="365"/>
      <c r="D1197" s="284"/>
      <c r="E1197" s="285">
        <v>0.01</v>
      </c>
      <c r="F1197" s="260"/>
      <c r="G1197" s="268">
        <f>G1186*E1197</f>
        <v>0</v>
      </c>
      <c r="H1197" s="28"/>
    </row>
    <row r="1198" spans="1:8" s="29" customFormat="1" x14ac:dyDescent="0.25">
      <c r="A1198" s="258"/>
      <c r="B1198" s="365" t="s">
        <v>717</v>
      </c>
      <c r="C1198" s="365"/>
      <c r="D1198" s="284"/>
      <c r="E1198" s="285" t="s">
        <v>715</v>
      </c>
      <c r="F1198" s="287"/>
      <c r="G1198" s="268">
        <v>0</v>
      </c>
      <c r="H1198" s="28"/>
    </row>
    <row r="1199" spans="1:8" s="29" customFormat="1" x14ac:dyDescent="0.25">
      <c r="A1199" s="258"/>
      <c r="B1199" s="223"/>
      <c r="C1199" s="223"/>
      <c r="D1199" s="284"/>
      <c r="E1199" s="285"/>
      <c r="F1199" s="287"/>
      <c r="G1199" s="268"/>
      <c r="H1199" s="28"/>
    </row>
    <row r="1200" spans="1:8" s="29" customFormat="1" x14ac:dyDescent="0.25">
      <c r="A1200" s="258"/>
      <c r="B1200" s="359" t="s">
        <v>634</v>
      </c>
      <c r="C1200" s="359"/>
      <c r="D1200" s="359"/>
      <c r="E1200" s="359"/>
      <c r="F1200" s="288" t="s">
        <v>36</v>
      </c>
      <c r="G1200" s="288">
        <f>SUM(G1189:G1198)</f>
        <v>0</v>
      </c>
      <c r="H1200" s="28"/>
    </row>
    <row r="1201" spans="1:8" s="29" customFormat="1" x14ac:dyDescent="0.25">
      <c r="A1201" s="258"/>
      <c r="B1201" s="223"/>
      <c r="C1201" s="223"/>
      <c r="D1201" s="284"/>
      <c r="E1201" s="285"/>
      <c r="F1201" s="287"/>
      <c r="G1201" s="268"/>
      <c r="H1201" s="28"/>
    </row>
    <row r="1202" spans="1:8" s="29" customFormat="1" x14ac:dyDescent="0.25">
      <c r="A1202" s="273"/>
      <c r="B1202" s="364" t="s">
        <v>718</v>
      </c>
      <c r="C1202" s="364"/>
      <c r="D1202" s="364"/>
      <c r="E1202" s="364"/>
      <c r="F1202" s="288" t="s">
        <v>36</v>
      </c>
      <c r="G1202" s="268">
        <f>G1200+G1186</f>
        <v>0</v>
      </c>
      <c r="H1202" s="28"/>
    </row>
    <row r="1203" spans="1:8" s="29" customFormat="1" x14ac:dyDescent="0.25">
      <c r="A1203" s="273"/>
      <c r="B1203" s="252"/>
      <c r="C1203" s="289"/>
      <c r="D1203" s="289"/>
      <c r="E1203" s="290"/>
      <c r="F1203" s="291"/>
      <c r="G1203" s="292"/>
      <c r="H1203" s="28"/>
    </row>
    <row r="1204" spans="1:8" s="29" customFormat="1" x14ac:dyDescent="0.25">
      <c r="A1204" s="32" t="s">
        <v>719</v>
      </c>
      <c r="B1204" s="257" t="s">
        <v>685</v>
      </c>
      <c r="C1204" s="289"/>
      <c r="D1204" s="289"/>
      <c r="E1204" s="290"/>
      <c r="F1204" s="291"/>
      <c r="G1204" s="292"/>
      <c r="H1204" s="28"/>
    </row>
    <row r="1205" spans="1:8" s="29" customFormat="1" ht="28.5" x14ac:dyDescent="0.25">
      <c r="A1205" s="32" t="s">
        <v>279</v>
      </c>
      <c r="B1205" s="257" t="s">
        <v>720</v>
      </c>
      <c r="C1205" s="289"/>
      <c r="D1205" s="289"/>
      <c r="E1205" s="290"/>
      <c r="F1205" s="291"/>
      <c r="G1205" s="292"/>
      <c r="H1205" s="28"/>
    </row>
    <row r="1206" spans="1:8" s="29" customFormat="1" x14ac:dyDescent="0.25">
      <c r="A1206" s="262" t="s">
        <v>17</v>
      </c>
      <c r="B1206" s="263" t="s">
        <v>721</v>
      </c>
      <c r="C1206" s="264">
        <v>145.54</v>
      </c>
      <c r="D1206" s="265" t="s">
        <v>656</v>
      </c>
      <c r="E1206" s="266"/>
      <c r="F1206" s="267">
        <f>+C1206*E1206</f>
        <v>0</v>
      </c>
      <c r="G1206" s="292"/>
      <c r="H1206" s="28"/>
    </row>
    <row r="1207" spans="1:8" s="29" customFormat="1" x14ac:dyDescent="0.25">
      <c r="A1207" s="262" t="s">
        <v>20</v>
      </c>
      <c r="B1207" s="263" t="s">
        <v>722</v>
      </c>
      <c r="C1207" s="264">
        <f>+C1206</f>
        <v>145.54</v>
      </c>
      <c r="D1207" s="265" t="s">
        <v>656</v>
      </c>
      <c r="E1207" s="266"/>
      <c r="F1207" s="267">
        <f>+C1207*E1207</f>
        <v>0</v>
      </c>
      <c r="G1207" s="292"/>
      <c r="H1207" s="28"/>
    </row>
    <row r="1208" spans="1:8" s="29" customFormat="1" x14ac:dyDescent="0.25">
      <c r="A1208" s="262" t="s">
        <v>23</v>
      </c>
      <c r="B1208" s="263" t="s">
        <v>723</v>
      </c>
      <c r="C1208" s="264">
        <f>+C1206</f>
        <v>145.54</v>
      </c>
      <c r="D1208" s="265" t="s">
        <v>656</v>
      </c>
      <c r="E1208" s="266"/>
      <c r="F1208" s="267">
        <f>+C1208*E1208</f>
        <v>0</v>
      </c>
      <c r="G1208" s="292"/>
      <c r="H1208" s="28"/>
    </row>
    <row r="1209" spans="1:8" s="29" customFormat="1" x14ac:dyDescent="0.25">
      <c r="A1209" s="262" t="s">
        <v>25</v>
      </c>
      <c r="B1209" s="263" t="s">
        <v>724</v>
      </c>
      <c r="C1209" s="264">
        <f>+C1206/(2.5*2.54/100)*1.25</f>
        <v>2864.9606299212601</v>
      </c>
      <c r="D1209" s="265" t="s">
        <v>27</v>
      </c>
      <c r="E1209" s="266"/>
      <c r="F1209" s="267">
        <f>+C1209*E1209</f>
        <v>0</v>
      </c>
      <c r="G1209" s="268">
        <f>SUM(F1206:F1209)</f>
        <v>0</v>
      </c>
      <c r="H1209" s="28"/>
    </row>
    <row r="1210" spans="1:8" s="29" customFormat="1" x14ac:dyDescent="0.25">
      <c r="A1210" s="273"/>
      <c r="B1210" s="252"/>
      <c r="C1210" s="289"/>
      <c r="D1210" s="289"/>
      <c r="E1210" s="290"/>
      <c r="F1210" s="291"/>
      <c r="G1210" s="292"/>
      <c r="H1210" s="28"/>
    </row>
    <row r="1211" spans="1:8" s="29" customFormat="1" x14ac:dyDescent="0.25">
      <c r="A1211" s="273"/>
      <c r="B1211" s="361" t="s">
        <v>725</v>
      </c>
      <c r="C1211" s="361"/>
      <c r="D1211" s="361"/>
      <c r="E1211" s="361"/>
      <c r="F1211" s="288" t="s">
        <v>36</v>
      </c>
      <c r="G1211" s="268">
        <f>+G1209</f>
        <v>0</v>
      </c>
      <c r="H1211" s="28"/>
    </row>
    <row r="1212" spans="1:8" s="29" customFormat="1" x14ac:dyDescent="0.25">
      <c r="A1212" s="273"/>
      <c r="B1212" s="293"/>
      <c r="C1212" s="293"/>
      <c r="D1212" s="293"/>
      <c r="E1212" s="293"/>
      <c r="F1212" s="288"/>
      <c r="G1212" s="268"/>
      <c r="H1212" s="28"/>
    </row>
    <row r="1213" spans="1:8" s="29" customFormat="1" x14ac:dyDescent="0.25">
      <c r="A1213" s="273"/>
      <c r="B1213" s="293"/>
      <c r="C1213" s="293"/>
      <c r="D1213" s="293"/>
      <c r="E1213" s="293"/>
      <c r="F1213" s="288"/>
      <c r="G1213" s="268"/>
      <c r="H1213" s="28"/>
    </row>
    <row r="1214" spans="1:8" s="29" customFormat="1" x14ac:dyDescent="0.25">
      <c r="A1214" s="273"/>
      <c r="B1214" s="293"/>
      <c r="C1214" s="293"/>
      <c r="D1214" s="293"/>
      <c r="E1214" s="293"/>
      <c r="F1214" s="288"/>
      <c r="G1214" s="268"/>
      <c r="H1214" s="28"/>
    </row>
    <row r="1215" spans="1:8" s="29" customFormat="1" x14ac:dyDescent="0.25">
      <c r="A1215" s="273"/>
      <c r="B1215" s="293"/>
      <c r="C1215" s="293"/>
      <c r="D1215" s="293"/>
      <c r="E1215" s="293"/>
      <c r="F1215" s="288"/>
      <c r="G1215" s="268"/>
      <c r="H1215" s="28"/>
    </row>
    <row r="1216" spans="1:8" s="29" customFormat="1" x14ac:dyDescent="0.25">
      <c r="A1216" s="273"/>
      <c r="B1216" s="293"/>
      <c r="C1216" s="293"/>
      <c r="D1216" s="293"/>
      <c r="E1216" s="293"/>
      <c r="F1216" s="288"/>
      <c r="G1216" s="268"/>
      <c r="H1216" s="28"/>
    </row>
    <row r="1217" spans="1:8" s="29" customFormat="1" x14ac:dyDescent="0.25">
      <c r="A1217" s="273"/>
      <c r="B1217" s="293"/>
      <c r="C1217" s="293"/>
      <c r="D1217" s="293"/>
      <c r="E1217" s="293"/>
      <c r="F1217" s="288"/>
      <c r="G1217" s="268"/>
      <c r="H1217" s="28"/>
    </row>
    <row r="1218" spans="1:8" s="29" customFormat="1" x14ac:dyDescent="0.25">
      <c r="A1218" s="273"/>
      <c r="B1218" s="293"/>
      <c r="C1218" s="293"/>
      <c r="D1218" s="293"/>
      <c r="E1218" s="293"/>
      <c r="F1218" s="288"/>
      <c r="G1218" s="268"/>
      <c r="H1218" s="28"/>
    </row>
    <row r="1219" spans="1:8" s="29" customFormat="1" x14ac:dyDescent="0.25">
      <c r="A1219" s="273"/>
      <c r="B1219" s="361" t="s">
        <v>725</v>
      </c>
      <c r="C1219" s="361"/>
      <c r="D1219" s="361"/>
      <c r="E1219" s="361"/>
      <c r="F1219" s="288" t="s">
        <v>36</v>
      </c>
      <c r="G1219" s="268">
        <f>G1211</f>
        <v>0</v>
      </c>
      <c r="H1219" s="28"/>
    </row>
    <row r="1220" spans="1:8" s="29" customFormat="1" x14ac:dyDescent="0.25">
      <c r="A1220" s="273"/>
      <c r="B1220" s="293"/>
      <c r="C1220" s="293"/>
      <c r="D1220" s="293"/>
      <c r="E1220" s="293"/>
      <c r="F1220" s="288"/>
      <c r="G1220" s="268"/>
      <c r="H1220" s="28"/>
    </row>
    <row r="1221" spans="1:8" s="29" customFormat="1" x14ac:dyDescent="0.25">
      <c r="A1221" s="273"/>
      <c r="B1221" s="154" t="s">
        <v>621</v>
      </c>
      <c r="C1221" s="294"/>
      <c r="D1221" s="295"/>
      <c r="E1221" s="295"/>
      <c r="F1221" s="268"/>
      <c r="G1221" s="268"/>
      <c r="H1221" s="28"/>
    </row>
    <row r="1222" spans="1:8" s="29" customFormat="1" x14ac:dyDescent="0.25">
      <c r="A1222" s="273"/>
      <c r="B1222" s="363" t="s">
        <v>708</v>
      </c>
      <c r="C1222" s="363"/>
      <c r="D1222" s="296"/>
      <c r="E1222" s="297">
        <v>0.1</v>
      </c>
      <c r="F1222" s="260"/>
      <c r="G1222" s="268">
        <f>G1211*E1222</f>
        <v>0</v>
      </c>
      <c r="H1222" s="28"/>
    </row>
    <row r="1223" spans="1:8" s="29" customFormat="1" x14ac:dyDescent="0.25">
      <c r="A1223" s="273"/>
      <c r="B1223" s="363" t="s">
        <v>709</v>
      </c>
      <c r="C1223" s="363"/>
      <c r="D1223" s="296"/>
      <c r="E1223" s="297">
        <v>0.18</v>
      </c>
      <c r="F1223" s="260"/>
      <c r="G1223" s="268">
        <f>G1222*E1223</f>
        <v>0</v>
      </c>
      <c r="H1223" s="28"/>
    </row>
    <row r="1224" spans="1:8" s="29" customFormat="1" x14ac:dyDescent="0.25">
      <c r="A1224" s="273"/>
      <c r="B1224" s="363" t="s">
        <v>625</v>
      </c>
      <c r="C1224" s="363"/>
      <c r="D1224" s="296"/>
      <c r="E1224" s="297">
        <v>0.03</v>
      </c>
      <c r="F1224" s="260"/>
      <c r="G1224" s="268">
        <f>G1211*E1224</f>
        <v>0</v>
      </c>
      <c r="H1224" s="28"/>
    </row>
    <row r="1225" spans="1:8" s="29" customFormat="1" x14ac:dyDescent="0.25">
      <c r="A1225" s="273"/>
      <c r="B1225" s="363" t="s">
        <v>710</v>
      </c>
      <c r="C1225" s="363"/>
      <c r="D1225" s="296"/>
      <c r="E1225" s="297">
        <v>3.5000000000000003E-2</v>
      </c>
      <c r="F1225" s="260"/>
      <c r="G1225" s="268">
        <f>G1211*E1225</f>
        <v>0</v>
      </c>
      <c r="H1225" s="28"/>
    </row>
    <row r="1226" spans="1:8" s="29" customFormat="1" x14ac:dyDescent="0.25">
      <c r="A1226" s="273"/>
      <c r="B1226" s="363" t="s">
        <v>726</v>
      </c>
      <c r="C1226" s="363"/>
      <c r="D1226" s="296"/>
      <c r="E1226" s="297">
        <v>0.18</v>
      </c>
      <c r="F1226" s="260"/>
      <c r="G1226" s="268">
        <f>+F1206*E1226</f>
        <v>0</v>
      </c>
      <c r="H1226" s="28"/>
    </row>
    <row r="1227" spans="1:8" s="29" customFormat="1" x14ac:dyDescent="0.25">
      <c r="A1227" s="273"/>
      <c r="B1227" s="363" t="s">
        <v>712</v>
      </c>
      <c r="C1227" s="363"/>
      <c r="D1227" s="296"/>
      <c r="E1227" s="297">
        <v>0.1</v>
      </c>
      <c r="F1227" s="260"/>
      <c r="G1227" s="268">
        <f>G1211*E1227</f>
        <v>0</v>
      </c>
      <c r="H1227" s="28"/>
    </row>
    <row r="1228" spans="1:8" s="29" customFormat="1" x14ac:dyDescent="0.25">
      <c r="A1228" s="273"/>
      <c r="B1228" s="363" t="s">
        <v>716</v>
      </c>
      <c r="C1228" s="363"/>
      <c r="D1228" s="296"/>
      <c r="E1228" s="297">
        <v>0.01</v>
      </c>
      <c r="F1228" s="260"/>
      <c r="G1228" s="268">
        <f>G1211*E1228</f>
        <v>0</v>
      </c>
      <c r="H1228" s="28"/>
    </row>
    <row r="1229" spans="1:8" s="29" customFormat="1" x14ac:dyDescent="0.25">
      <c r="A1229" s="273"/>
      <c r="B1229" s="363" t="s">
        <v>711</v>
      </c>
      <c r="C1229" s="363"/>
      <c r="D1229" s="296"/>
      <c r="E1229" s="297">
        <v>1E-3</v>
      </c>
      <c r="F1229" s="260"/>
      <c r="G1229" s="268">
        <f>G1211*E1229</f>
        <v>0</v>
      </c>
      <c r="H1229" s="28"/>
    </row>
    <row r="1230" spans="1:8" s="29" customFormat="1" x14ac:dyDescent="0.25">
      <c r="A1230" s="273"/>
      <c r="B1230" s="298"/>
      <c r="C1230" s="298"/>
      <c r="D1230" s="296"/>
      <c r="E1230" s="297"/>
      <c r="F1230" s="260"/>
      <c r="G1230" s="268"/>
      <c r="H1230" s="28"/>
    </row>
    <row r="1231" spans="1:8" s="29" customFormat="1" x14ac:dyDescent="0.25">
      <c r="A1231" s="273"/>
      <c r="B1231" s="359" t="s">
        <v>634</v>
      </c>
      <c r="C1231" s="359"/>
      <c r="D1231" s="359"/>
      <c r="E1231" s="359"/>
      <c r="F1231" s="288" t="s">
        <v>36</v>
      </c>
      <c r="G1231" s="268">
        <f>SUM(G1222:G1229)</f>
        <v>0</v>
      </c>
      <c r="H1231" s="28"/>
    </row>
    <row r="1232" spans="1:8" s="29" customFormat="1" x14ac:dyDescent="0.25">
      <c r="A1232" s="273"/>
      <c r="B1232" s="298"/>
      <c r="C1232" s="298"/>
      <c r="D1232" s="296"/>
      <c r="E1232" s="297"/>
      <c r="F1232" s="260"/>
      <c r="G1232" s="268"/>
      <c r="H1232" s="28"/>
    </row>
    <row r="1233" spans="1:12" s="29" customFormat="1" x14ac:dyDescent="0.25">
      <c r="A1233" s="299"/>
      <c r="B1233" s="360" t="s">
        <v>727</v>
      </c>
      <c r="C1233" s="360"/>
      <c r="D1233" s="360"/>
      <c r="E1233" s="360"/>
      <c r="F1233" s="300" t="s">
        <v>36</v>
      </c>
      <c r="G1233" s="268">
        <f>G1211+G1231</f>
        <v>0</v>
      </c>
      <c r="H1233" s="28"/>
    </row>
    <row r="1234" spans="1:12" s="29" customFormat="1" x14ac:dyDescent="0.25">
      <c r="A1234" s="299"/>
      <c r="B1234" s="301"/>
      <c r="C1234" s="301"/>
      <c r="D1234" s="301"/>
      <c r="E1234" s="301"/>
      <c r="F1234" s="302"/>
      <c r="G1234" s="303"/>
      <c r="H1234" s="28"/>
    </row>
    <row r="1235" spans="1:12" s="29" customFormat="1" x14ac:dyDescent="0.25">
      <c r="A1235" s="299"/>
      <c r="B1235" s="361" t="s">
        <v>728</v>
      </c>
      <c r="C1235" s="361"/>
      <c r="D1235" s="361"/>
      <c r="E1235" s="361"/>
      <c r="F1235" s="288" t="s">
        <v>36</v>
      </c>
      <c r="G1235" s="268">
        <f>+G1233+G1202</f>
        <v>0</v>
      </c>
      <c r="H1235" s="28"/>
    </row>
    <row r="1236" spans="1:12" s="29" customFormat="1" x14ac:dyDescent="0.25">
      <c r="A1236" s="299"/>
      <c r="B1236" s="301"/>
      <c r="C1236" s="304"/>
      <c r="D1236" s="305"/>
      <c r="E1236" s="306"/>
      <c r="F1236" s="307"/>
      <c r="G1236" s="308"/>
      <c r="H1236" s="28"/>
    </row>
    <row r="1237" spans="1:12" s="29" customFormat="1" x14ac:dyDescent="0.25">
      <c r="A1237" s="299"/>
      <c r="B1237" s="301"/>
      <c r="C1237" s="304"/>
      <c r="D1237" s="305"/>
      <c r="E1237" s="306"/>
      <c r="F1237" s="307"/>
      <c r="G1237" s="308"/>
      <c r="H1237" s="28"/>
    </row>
    <row r="1238" spans="1:12" s="29" customFormat="1" x14ac:dyDescent="0.25">
      <c r="A1238" s="299"/>
      <c r="B1238" s="257" t="s">
        <v>729</v>
      </c>
      <c r="C1238" s="301"/>
      <c r="D1238" s="301"/>
      <c r="E1238" s="309" t="s">
        <v>730</v>
      </c>
      <c r="F1238" s="302"/>
      <c r="G1238" s="310"/>
      <c r="H1238" s="28"/>
    </row>
    <row r="1239" spans="1:12" s="29" customFormat="1" x14ac:dyDescent="0.25">
      <c r="A1239" s="299"/>
      <c r="B1239" s="263" t="s">
        <v>731</v>
      </c>
      <c r="C1239" s="301"/>
      <c r="D1239" s="301"/>
      <c r="E1239" s="263" t="s">
        <v>732</v>
      </c>
      <c r="F1239" s="311" t="s">
        <v>733</v>
      </c>
      <c r="G1239" s="310"/>
      <c r="H1239" s="28"/>
    </row>
    <row r="1240" spans="1:12" s="29" customFormat="1" x14ac:dyDescent="0.25">
      <c r="A1240" s="299"/>
      <c r="B1240" s="263" t="s">
        <v>734</v>
      </c>
      <c r="C1240" s="301"/>
      <c r="D1240" s="301"/>
      <c r="E1240" s="263" t="s">
        <v>735</v>
      </c>
      <c r="F1240" s="311" t="s">
        <v>733</v>
      </c>
      <c r="G1240" s="310"/>
      <c r="H1240" s="28"/>
    </row>
    <row r="1241" spans="1:12" s="29" customFormat="1" x14ac:dyDescent="0.25">
      <c r="A1241" s="299"/>
      <c r="B1241" s="263" t="s">
        <v>736</v>
      </c>
      <c r="C1241" s="301"/>
      <c r="D1241" s="301"/>
      <c r="E1241" s="263" t="s">
        <v>737</v>
      </c>
      <c r="F1241" s="311" t="s">
        <v>733</v>
      </c>
      <c r="G1241" s="310"/>
      <c r="H1241" s="28"/>
    </row>
    <row r="1242" spans="1:12" s="29" customFormat="1" ht="30" x14ac:dyDescent="0.25">
      <c r="A1242" s="299"/>
      <c r="B1242" s="263" t="s">
        <v>738</v>
      </c>
      <c r="C1242" s="301"/>
      <c r="D1242" s="301"/>
      <c r="E1242" s="263" t="s">
        <v>739</v>
      </c>
      <c r="F1242" s="311" t="s">
        <v>733</v>
      </c>
      <c r="G1242" s="310"/>
      <c r="H1242" s="28"/>
    </row>
    <row r="1243" spans="1:12" s="29" customFormat="1" x14ac:dyDescent="0.25">
      <c r="A1243" s="299"/>
      <c r="B1243" s="263" t="s">
        <v>740</v>
      </c>
      <c r="C1243" s="301"/>
      <c r="D1243" s="301"/>
      <c r="E1243" s="312"/>
      <c r="F1243" s="313"/>
      <c r="G1243" s="310"/>
      <c r="H1243" s="28"/>
    </row>
    <row r="1244" spans="1:12" s="29" customFormat="1" x14ac:dyDescent="0.25">
      <c r="A1244" s="22"/>
      <c r="B1244" s="23"/>
      <c r="C1244" s="24"/>
      <c r="D1244" s="25"/>
      <c r="E1244" s="26"/>
      <c r="F1244" s="27"/>
      <c r="G1244" s="24"/>
      <c r="H1244" s="28"/>
    </row>
    <row r="1245" spans="1:12" s="115" customFormat="1" x14ac:dyDescent="0.25">
      <c r="A1245" s="7"/>
      <c r="B1245" s="362" t="s">
        <v>741</v>
      </c>
      <c r="C1245" s="362"/>
      <c r="D1245" s="362"/>
      <c r="E1245" s="362"/>
      <c r="F1245" s="2"/>
      <c r="G1245" s="2">
        <f>G1127+G1235</f>
        <v>0</v>
      </c>
      <c r="H1245" s="187"/>
      <c r="J1245" s="95"/>
      <c r="K1245" s="4"/>
      <c r="L1245" s="4"/>
    </row>
    <row r="1246" spans="1:12" s="115" customFormat="1" x14ac:dyDescent="0.25">
      <c r="A1246" s="7"/>
      <c r="B1246" s="249"/>
      <c r="C1246" s="249"/>
      <c r="D1246" s="249"/>
      <c r="E1246" s="249"/>
      <c r="F1246" s="2"/>
      <c r="G1246" s="2"/>
      <c r="H1246" s="187"/>
      <c r="J1246" s="95"/>
      <c r="K1246" s="4"/>
      <c r="L1246" s="4"/>
    </row>
    <row r="1247" spans="1:12" s="115" customFormat="1" x14ac:dyDescent="0.25">
      <c r="A1247" s="7"/>
      <c r="B1247" s="249"/>
      <c r="C1247" s="249"/>
      <c r="D1247" s="249"/>
      <c r="E1247" s="249"/>
      <c r="F1247" s="2"/>
      <c r="G1247" s="2"/>
      <c r="H1247" s="187"/>
      <c r="J1247" s="95"/>
      <c r="K1247" s="4"/>
      <c r="L1247" s="4"/>
    </row>
    <row r="1248" spans="1:12" s="115" customFormat="1" x14ac:dyDescent="0.25">
      <c r="A1248" s="7"/>
      <c r="B1248" s="249"/>
      <c r="C1248" s="249"/>
      <c r="D1248" s="249"/>
      <c r="E1248" s="249"/>
      <c r="F1248" s="2"/>
      <c r="G1248" s="2"/>
      <c r="H1248" s="187"/>
      <c r="J1248" s="95"/>
      <c r="K1248" s="4"/>
      <c r="L1248" s="4"/>
    </row>
    <row r="1249" spans="1:12" s="115" customFormat="1" x14ac:dyDescent="0.25">
      <c r="A1249" s="7"/>
      <c r="B1249" s="249"/>
      <c r="C1249" s="249"/>
      <c r="D1249" s="249"/>
      <c r="E1249" s="249"/>
      <c r="F1249" s="2"/>
      <c r="G1249" s="2"/>
      <c r="H1249" s="187"/>
      <c r="J1249" s="95"/>
      <c r="K1249" s="4"/>
      <c r="L1249" s="4"/>
    </row>
    <row r="1250" spans="1:12" s="115" customFormat="1" x14ac:dyDescent="0.25">
      <c r="A1250" s="7"/>
      <c r="B1250" s="249"/>
      <c r="C1250" s="249"/>
      <c r="D1250" s="249"/>
      <c r="E1250" s="249"/>
      <c r="F1250" s="2"/>
      <c r="G1250" s="2"/>
      <c r="H1250" s="187"/>
      <c r="J1250" s="95"/>
      <c r="K1250" s="4"/>
      <c r="L1250" s="4"/>
    </row>
    <row r="1251" spans="1:12" s="115" customFormat="1" x14ac:dyDescent="0.25">
      <c r="A1251" s="7"/>
      <c r="B1251" s="249"/>
      <c r="C1251" s="249"/>
      <c r="D1251" s="249"/>
      <c r="E1251" s="249"/>
      <c r="F1251" s="2"/>
      <c r="G1251" s="2"/>
      <c r="H1251" s="187"/>
      <c r="J1251" s="95"/>
      <c r="K1251" s="4"/>
      <c r="L1251" s="4"/>
    </row>
    <row r="1252" spans="1:12" s="115" customFormat="1" x14ac:dyDescent="0.25">
      <c r="A1252" s="7"/>
      <c r="B1252" s="249"/>
      <c r="C1252" s="249"/>
      <c r="D1252" s="249"/>
      <c r="E1252" s="249"/>
      <c r="F1252" s="2"/>
      <c r="G1252" s="2"/>
      <c r="H1252" s="187"/>
      <c r="J1252" s="95"/>
      <c r="K1252" s="4"/>
      <c r="L1252" s="4"/>
    </row>
    <row r="1253" spans="1:12" s="115" customFormat="1" x14ac:dyDescent="0.25">
      <c r="A1253" s="7"/>
      <c r="B1253" s="249"/>
      <c r="C1253" s="249"/>
      <c r="D1253" s="249"/>
      <c r="E1253" s="249"/>
      <c r="F1253" s="2"/>
      <c r="G1253" s="2"/>
      <c r="H1253" s="187"/>
      <c r="J1253" s="95"/>
      <c r="K1253" s="4"/>
      <c r="L1253" s="4"/>
    </row>
    <row r="1254" spans="1:12" s="115" customFormat="1" x14ac:dyDescent="0.25">
      <c r="A1254" s="7"/>
      <c r="B1254" s="249"/>
      <c r="C1254" s="249"/>
      <c r="D1254" s="249"/>
      <c r="E1254" s="249"/>
      <c r="F1254" s="2"/>
      <c r="G1254" s="2"/>
      <c r="H1254" s="187"/>
      <c r="J1254" s="95"/>
      <c r="K1254" s="4"/>
      <c r="L1254" s="4"/>
    </row>
    <row r="1255" spans="1:12" s="115" customFormat="1" x14ac:dyDescent="0.25">
      <c r="A1255" s="7"/>
      <c r="B1255" s="249"/>
      <c r="C1255" s="249"/>
      <c r="D1255" s="249"/>
      <c r="E1255" s="249"/>
      <c r="F1255" s="2"/>
      <c r="G1255" s="2"/>
      <c r="H1255" s="187"/>
      <c r="J1255" s="95"/>
      <c r="K1255" s="4"/>
      <c r="L1255" s="4"/>
    </row>
    <row r="1256" spans="1:12" s="115" customFormat="1" x14ac:dyDescent="0.25">
      <c r="A1256" s="7"/>
      <c r="B1256" s="249"/>
      <c r="C1256" s="249"/>
      <c r="D1256" s="249"/>
      <c r="E1256" s="249"/>
      <c r="F1256" s="2"/>
      <c r="G1256" s="2"/>
      <c r="H1256" s="187"/>
      <c r="J1256" s="95"/>
      <c r="K1256" s="4"/>
      <c r="L1256" s="4"/>
    </row>
    <row r="1257" spans="1:12" s="115" customFormat="1" x14ac:dyDescent="0.25">
      <c r="A1257" s="7"/>
      <c r="B1257" s="249"/>
      <c r="C1257" s="249"/>
      <c r="D1257" s="249"/>
      <c r="E1257" s="249"/>
      <c r="F1257" s="2"/>
      <c r="G1257" s="2"/>
      <c r="H1257" s="187"/>
      <c r="J1257" s="95"/>
      <c r="K1257" s="4"/>
      <c r="L1257" s="4"/>
    </row>
    <row r="1258" spans="1:12" s="115" customFormat="1" x14ac:dyDescent="0.25">
      <c r="A1258" s="7"/>
      <c r="B1258" s="249"/>
      <c r="C1258" s="249"/>
      <c r="D1258" s="249"/>
      <c r="E1258" s="249"/>
      <c r="F1258" s="2"/>
      <c r="G1258" s="2"/>
      <c r="H1258" s="187"/>
      <c r="J1258" s="95"/>
      <c r="K1258" s="4"/>
      <c r="L1258" s="4"/>
    </row>
    <row r="1259" spans="1:12" s="115" customFormat="1" x14ac:dyDescent="0.25">
      <c r="A1259" s="7"/>
      <c r="B1259" s="249"/>
      <c r="C1259" s="249"/>
      <c r="D1259" s="249"/>
      <c r="E1259" s="249"/>
      <c r="F1259" s="2"/>
      <c r="G1259" s="2"/>
      <c r="H1259" s="187"/>
      <c r="J1259" s="95"/>
      <c r="K1259" s="4"/>
      <c r="L1259" s="4"/>
    </row>
    <row r="1260" spans="1:12" s="115" customFormat="1" x14ac:dyDescent="0.25">
      <c r="A1260" s="7"/>
      <c r="B1260" s="249"/>
      <c r="C1260" s="249"/>
      <c r="D1260" s="249"/>
      <c r="E1260" s="249"/>
      <c r="F1260" s="2"/>
      <c r="G1260" s="2"/>
      <c r="H1260" s="187"/>
      <c r="J1260" s="95"/>
      <c r="K1260" s="4"/>
      <c r="L1260" s="4"/>
    </row>
    <row r="1261" spans="1:12" s="115" customFormat="1" x14ac:dyDescent="0.25">
      <c r="A1261" s="7"/>
      <c r="B1261" s="249"/>
      <c r="C1261" s="249"/>
      <c r="D1261" s="249"/>
      <c r="E1261" s="249"/>
      <c r="F1261" s="2"/>
      <c r="G1261" s="2"/>
      <c r="H1261" s="187"/>
      <c r="J1261" s="95"/>
      <c r="K1261" s="4"/>
      <c r="L1261" s="4"/>
    </row>
    <row r="1262" spans="1:12" s="115" customFormat="1" x14ac:dyDescent="0.25">
      <c r="A1262" s="7"/>
      <c r="B1262" s="249"/>
      <c r="C1262" s="249"/>
      <c r="D1262" s="249"/>
      <c r="E1262" s="249"/>
      <c r="F1262" s="2"/>
      <c r="G1262" s="2"/>
      <c r="H1262" s="187"/>
      <c r="J1262" s="95"/>
      <c r="K1262" s="4"/>
      <c r="L1262" s="4"/>
    </row>
    <row r="1263" spans="1:12" s="115" customFormat="1" x14ac:dyDescent="0.25">
      <c r="A1263" s="7"/>
      <c r="B1263" s="249"/>
      <c r="C1263" s="249"/>
      <c r="D1263" s="249"/>
      <c r="E1263" s="249"/>
      <c r="F1263" s="2"/>
      <c r="G1263" s="2"/>
      <c r="H1263" s="187"/>
      <c r="J1263" s="95"/>
      <c r="K1263" s="4"/>
      <c r="L1263" s="4"/>
    </row>
    <row r="1264" spans="1:12" s="115" customFormat="1" x14ac:dyDescent="0.25">
      <c r="A1264" s="7"/>
      <c r="B1264" s="249"/>
      <c r="C1264" s="249"/>
      <c r="D1264" s="249"/>
      <c r="E1264" s="249"/>
      <c r="F1264" s="2"/>
      <c r="G1264" s="2"/>
      <c r="H1264" s="187"/>
      <c r="J1264" s="95"/>
      <c r="K1264" s="4"/>
      <c r="L1264" s="4"/>
    </row>
    <row r="1265" spans="1:256" s="115" customFormat="1" x14ac:dyDescent="0.25">
      <c r="A1265" s="7"/>
      <c r="B1265" s="249"/>
      <c r="C1265" s="249"/>
      <c r="D1265" s="249"/>
      <c r="E1265" s="249"/>
      <c r="F1265" s="2"/>
      <c r="G1265" s="2"/>
      <c r="H1265" s="187"/>
      <c r="J1265" s="95"/>
      <c r="K1265" s="4"/>
      <c r="L1265" s="4"/>
    </row>
    <row r="1266" spans="1:256" s="115" customFormat="1" x14ac:dyDescent="0.25">
      <c r="A1266" s="7"/>
      <c r="B1266" s="249"/>
      <c r="C1266" s="249"/>
      <c r="D1266" s="249"/>
      <c r="E1266" s="249"/>
      <c r="F1266" s="2"/>
      <c r="G1266" s="2"/>
      <c r="H1266" s="187"/>
      <c r="J1266" s="95"/>
      <c r="K1266" s="4"/>
      <c r="L1266" s="4"/>
    </row>
    <row r="1267" spans="1:256" s="115" customFormat="1" ht="14.1" customHeight="1" x14ac:dyDescent="0.25">
      <c r="A1267" s="7"/>
      <c r="B1267" s="362" t="s">
        <v>741</v>
      </c>
      <c r="C1267" s="362"/>
      <c r="D1267" s="362"/>
      <c r="E1267" s="362"/>
      <c r="F1267" s="2" t="s">
        <v>36</v>
      </c>
      <c r="G1267" s="2">
        <f>G1245</f>
        <v>0</v>
      </c>
      <c r="H1267" s="2"/>
      <c r="J1267" s="4"/>
      <c r="K1267" s="4"/>
      <c r="L1267" s="4"/>
    </row>
    <row r="1268" spans="1:256" s="115" customFormat="1" ht="6.95" customHeight="1" x14ac:dyDescent="0.25">
      <c r="A1268" s="7"/>
      <c r="B1268" s="249"/>
      <c r="C1268" s="249"/>
      <c r="D1268" s="249"/>
      <c r="E1268" s="249"/>
      <c r="F1268" s="2"/>
      <c r="H1268" s="187"/>
      <c r="J1268" s="4"/>
      <c r="K1268" s="4"/>
      <c r="L1268" s="4"/>
    </row>
    <row r="1269" spans="1:256" s="317" customFormat="1" x14ac:dyDescent="0.25">
      <c r="A1269" s="314"/>
      <c r="B1269" s="315" t="s">
        <v>742</v>
      </c>
      <c r="C1269" s="68"/>
      <c r="D1269" s="25"/>
      <c r="E1269" s="316"/>
      <c r="F1269" s="119"/>
      <c r="G1269" s="24"/>
      <c r="H1269" s="187"/>
      <c r="J1269" s="318"/>
      <c r="K1269" s="318"/>
      <c r="L1269" s="318"/>
      <c r="M1269" s="318"/>
      <c r="N1269" s="318"/>
      <c r="O1269" s="318"/>
      <c r="P1269" s="318"/>
      <c r="Q1269" s="318"/>
      <c r="R1269" s="318"/>
      <c r="S1269" s="318"/>
      <c r="T1269" s="318"/>
      <c r="U1269" s="318"/>
      <c r="V1269" s="318"/>
      <c r="W1269" s="318"/>
      <c r="X1269" s="318"/>
      <c r="Y1269" s="318"/>
      <c r="Z1269" s="318"/>
      <c r="AA1269" s="318"/>
      <c r="AB1269" s="318"/>
      <c r="AC1269" s="318"/>
      <c r="AD1269" s="318"/>
      <c r="AE1269" s="318"/>
      <c r="AF1269" s="318"/>
      <c r="AG1269" s="318"/>
      <c r="AH1269" s="318"/>
      <c r="AI1269" s="318"/>
      <c r="AJ1269" s="318"/>
      <c r="AK1269" s="318"/>
      <c r="AL1269" s="318"/>
      <c r="AM1269" s="318"/>
      <c r="AN1269" s="318"/>
      <c r="AO1269" s="318"/>
      <c r="AP1269" s="318"/>
      <c r="AQ1269" s="318"/>
      <c r="AR1269" s="318"/>
      <c r="AS1269" s="318"/>
      <c r="AT1269" s="318"/>
      <c r="AU1269" s="318"/>
      <c r="AV1269" s="318"/>
      <c r="AW1269" s="318"/>
      <c r="AX1269" s="318"/>
      <c r="AY1269" s="318"/>
      <c r="AZ1269" s="318"/>
      <c r="BA1269" s="318"/>
      <c r="BB1269" s="318"/>
      <c r="BC1269" s="318"/>
      <c r="BD1269" s="318"/>
      <c r="BE1269" s="318"/>
      <c r="BF1269" s="318"/>
      <c r="BG1269" s="318"/>
      <c r="BH1269" s="318"/>
      <c r="BI1269" s="318"/>
      <c r="BJ1269" s="318"/>
      <c r="BK1269" s="318"/>
      <c r="BL1269" s="318"/>
      <c r="BM1269" s="318"/>
      <c r="BN1269" s="318"/>
      <c r="BO1269" s="318"/>
      <c r="BP1269" s="318"/>
      <c r="BQ1269" s="318"/>
      <c r="BR1269" s="318"/>
      <c r="BS1269" s="318"/>
      <c r="BT1269" s="318"/>
      <c r="BU1269" s="318"/>
      <c r="BV1269" s="318"/>
      <c r="BW1269" s="318"/>
      <c r="BX1269" s="318"/>
      <c r="BY1269" s="318"/>
      <c r="BZ1269" s="318"/>
      <c r="CA1269" s="318"/>
      <c r="CB1269" s="318"/>
      <c r="CC1269" s="318"/>
      <c r="CD1269" s="318"/>
      <c r="CE1269" s="318"/>
      <c r="CF1269" s="318"/>
      <c r="CG1269" s="318"/>
      <c r="CH1269" s="318"/>
      <c r="CI1269" s="318"/>
      <c r="CJ1269" s="318"/>
      <c r="CK1269" s="318"/>
      <c r="CL1269" s="318"/>
      <c r="CM1269" s="318"/>
      <c r="CN1269" s="318"/>
      <c r="CO1269" s="318"/>
      <c r="CP1269" s="318"/>
      <c r="CQ1269" s="318"/>
      <c r="CR1269" s="318"/>
      <c r="CS1269" s="318"/>
      <c r="CT1269" s="318"/>
      <c r="CU1269" s="318"/>
      <c r="CV1269" s="318"/>
      <c r="CW1269" s="318"/>
      <c r="CX1269" s="318"/>
      <c r="CY1269" s="318"/>
      <c r="CZ1269" s="318"/>
      <c r="DA1269" s="318"/>
      <c r="DB1269" s="318"/>
      <c r="DC1269" s="318"/>
      <c r="DD1269" s="318"/>
      <c r="DE1269" s="318"/>
      <c r="DF1269" s="318"/>
      <c r="DG1269" s="318"/>
      <c r="DH1269" s="318"/>
      <c r="DI1269" s="318"/>
      <c r="DJ1269" s="318"/>
      <c r="DK1269" s="318"/>
      <c r="DL1269" s="318"/>
      <c r="DM1269" s="318"/>
      <c r="DN1269" s="318"/>
      <c r="DO1269" s="318"/>
      <c r="DP1269" s="318"/>
      <c r="DQ1269" s="318"/>
      <c r="DR1269" s="318"/>
      <c r="DS1269" s="318"/>
      <c r="DT1269" s="318"/>
      <c r="DU1269" s="318"/>
      <c r="DV1269" s="318"/>
      <c r="DW1269" s="318"/>
      <c r="DX1269" s="318"/>
      <c r="DY1269" s="318"/>
      <c r="DZ1269" s="318"/>
      <c r="EA1269" s="318"/>
      <c r="EB1269" s="318"/>
      <c r="EC1269" s="318"/>
      <c r="ED1269" s="318"/>
      <c r="EE1269" s="318"/>
      <c r="EF1269" s="318"/>
      <c r="EG1269" s="318"/>
      <c r="EH1269" s="318"/>
      <c r="EI1269" s="318"/>
      <c r="EJ1269" s="318"/>
      <c r="EK1269" s="318"/>
      <c r="EL1269" s="318"/>
      <c r="EM1269" s="318"/>
      <c r="EN1269" s="318"/>
      <c r="EO1269" s="318"/>
      <c r="EP1269" s="318"/>
      <c r="EQ1269" s="318"/>
      <c r="ER1269" s="318"/>
      <c r="ES1269" s="318"/>
      <c r="ET1269" s="318"/>
      <c r="EU1269" s="318"/>
      <c r="EV1269" s="318"/>
      <c r="EW1269" s="318"/>
      <c r="EX1269" s="318"/>
      <c r="EY1269" s="318"/>
      <c r="EZ1269" s="318"/>
      <c r="FA1269" s="318"/>
      <c r="FB1269" s="318"/>
      <c r="FC1269" s="318"/>
      <c r="FD1269" s="318"/>
      <c r="FE1269" s="318"/>
      <c r="FF1269" s="318"/>
      <c r="FG1269" s="318"/>
      <c r="FH1269" s="318"/>
      <c r="FI1269" s="318"/>
      <c r="FJ1269" s="318"/>
      <c r="FK1269" s="318"/>
      <c r="FL1269" s="318"/>
      <c r="FM1269" s="318"/>
      <c r="FN1269" s="318"/>
      <c r="FO1269" s="318"/>
      <c r="FP1269" s="318"/>
      <c r="FQ1269" s="318"/>
      <c r="FR1269" s="318"/>
      <c r="FS1269" s="318"/>
      <c r="FT1269" s="318"/>
      <c r="FU1269" s="318"/>
      <c r="FV1269" s="318"/>
      <c r="FW1269" s="318"/>
      <c r="FX1269" s="318"/>
      <c r="FY1269" s="318"/>
      <c r="FZ1269" s="318"/>
      <c r="GA1269" s="318"/>
      <c r="GB1269" s="318"/>
      <c r="GC1269" s="318"/>
      <c r="GD1269" s="318"/>
      <c r="GE1269" s="318"/>
      <c r="GF1269" s="318"/>
      <c r="GG1269" s="318"/>
      <c r="GH1269" s="318"/>
      <c r="GI1269" s="318"/>
      <c r="GJ1269" s="318"/>
      <c r="GK1269" s="318"/>
      <c r="GL1269" s="318"/>
      <c r="GM1269" s="318"/>
      <c r="GN1269" s="318"/>
      <c r="GO1269" s="318"/>
      <c r="GP1269" s="318"/>
      <c r="GQ1269" s="318"/>
      <c r="GR1269" s="318"/>
      <c r="GS1269" s="318"/>
      <c r="GT1269" s="318"/>
      <c r="GU1269" s="318"/>
      <c r="GV1269" s="318"/>
      <c r="GW1269" s="318"/>
      <c r="GX1269" s="318"/>
      <c r="GY1269" s="318"/>
      <c r="GZ1269" s="318"/>
      <c r="HA1269" s="318"/>
      <c r="HB1269" s="318"/>
      <c r="HC1269" s="318"/>
      <c r="HD1269" s="318"/>
      <c r="HE1269" s="318"/>
      <c r="HF1269" s="318"/>
      <c r="HG1269" s="318"/>
      <c r="HH1269" s="318"/>
      <c r="HI1269" s="318"/>
      <c r="HJ1269" s="318"/>
      <c r="HK1269" s="318"/>
      <c r="HL1269" s="318"/>
      <c r="HM1269" s="318"/>
      <c r="HN1269" s="318"/>
      <c r="HO1269" s="318"/>
      <c r="HP1269" s="318"/>
      <c r="HQ1269" s="318"/>
      <c r="HR1269" s="318"/>
      <c r="HS1269" s="318"/>
      <c r="HT1269" s="318"/>
      <c r="HU1269" s="318"/>
      <c r="HV1269" s="318"/>
      <c r="HW1269" s="318"/>
      <c r="HX1269" s="318"/>
      <c r="HY1269" s="318"/>
      <c r="HZ1269" s="318"/>
      <c r="IA1269" s="318"/>
      <c r="IB1269" s="318"/>
      <c r="IC1269" s="318"/>
      <c r="ID1269" s="318"/>
      <c r="IE1269" s="318"/>
      <c r="IF1269" s="318"/>
      <c r="IG1269" s="318"/>
      <c r="IH1269" s="318"/>
      <c r="II1269" s="318"/>
      <c r="IJ1269" s="318"/>
      <c r="IK1269" s="318"/>
      <c r="IL1269" s="318"/>
      <c r="IM1269" s="318"/>
      <c r="IN1269" s="318"/>
      <c r="IO1269" s="318"/>
      <c r="IP1269" s="318"/>
      <c r="IQ1269" s="318"/>
      <c r="IR1269" s="318"/>
      <c r="IS1269" s="318"/>
      <c r="IT1269" s="318"/>
      <c r="IU1269" s="318"/>
      <c r="IV1269" s="318"/>
    </row>
    <row r="1270" spans="1:256" s="317" customFormat="1" ht="30" customHeight="1" x14ac:dyDescent="0.25">
      <c r="A1270" s="130" t="s">
        <v>743</v>
      </c>
      <c r="B1270" s="357" t="s">
        <v>744</v>
      </c>
      <c r="C1270" s="357"/>
      <c r="D1270" s="357"/>
      <c r="E1270" s="357"/>
      <c r="F1270" s="357"/>
      <c r="G1270" s="357"/>
      <c r="H1270" s="187"/>
      <c r="I1270" s="319"/>
      <c r="J1270" s="318"/>
      <c r="K1270" s="318"/>
      <c r="L1270" s="318"/>
      <c r="M1270" s="318"/>
      <c r="N1270" s="318"/>
      <c r="O1270" s="318"/>
      <c r="P1270" s="318"/>
      <c r="Q1270" s="318"/>
      <c r="R1270" s="318"/>
      <c r="S1270" s="318"/>
      <c r="T1270" s="318"/>
      <c r="U1270" s="318"/>
      <c r="V1270" s="318"/>
      <c r="W1270" s="318"/>
      <c r="X1270" s="318"/>
      <c r="Y1270" s="318"/>
      <c r="Z1270" s="318"/>
      <c r="AA1270" s="318"/>
      <c r="AB1270" s="318"/>
      <c r="AC1270" s="318"/>
      <c r="AD1270" s="318"/>
      <c r="AE1270" s="318"/>
      <c r="AF1270" s="318"/>
      <c r="AG1270" s="318"/>
      <c r="AH1270" s="318"/>
      <c r="AI1270" s="318"/>
      <c r="AJ1270" s="318"/>
      <c r="AK1270" s="318"/>
      <c r="AL1270" s="318"/>
      <c r="AM1270" s="318"/>
      <c r="AN1270" s="318"/>
      <c r="AO1270" s="318"/>
      <c r="AP1270" s="318"/>
      <c r="AQ1270" s="318"/>
      <c r="AR1270" s="318"/>
      <c r="AS1270" s="318"/>
      <c r="AT1270" s="318"/>
      <c r="AU1270" s="318"/>
      <c r="AV1270" s="318"/>
      <c r="AW1270" s="318"/>
      <c r="AX1270" s="318"/>
      <c r="AY1270" s="318"/>
      <c r="AZ1270" s="318"/>
      <c r="BA1270" s="318"/>
      <c r="BB1270" s="318"/>
      <c r="BC1270" s="318"/>
      <c r="BD1270" s="318"/>
      <c r="BE1270" s="318"/>
      <c r="BF1270" s="318"/>
      <c r="BG1270" s="318"/>
      <c r="BH1270" s="318"/>
      <c r="BI1270" s="318"/>
      <c r="BJ1270" s="318"/>
      <c r="BK1270" s="318"/>
      <c r="BL1270" s="318"/>
      <c r="BM1270" s="318"/>
      <c r="BN1270" s="318"/>
      <c r="BO1270" s="318"/>
      <c r="BP1270" s="318"/>
      <c r="BQ1270" s="318"/>
      <c r="BR1270" s="318"/>
      <c r="BS1270" s="318"/>
      <c r="BT1270" s="318"/>
      <c r="BU1270" s="318"/>
      <c r="BV1270" s="318"/>
      <c r="BW1270" s="318"/>
      <c r="BX1270" s="318"/>
      <c r="BY1270" s="318"/>
      <c r="BZ1270" s="318"/>
      <c r="CA1270" s="318"/>
      <c r="CB1270" s="318"/>
      <c r="CC1270" s="318"/>
      <c r="CD1270" s="318"/>
      <c r="CE1270" s="318"/>
      <c r="CF1270" s="318"/>
      <c r="CG1270" s="318"/>
      <c r="CH1270" s="318"/>
      <c r="CI1270" s="318"/>
      <c r="CJ1270" s="318"/>
      <c r="CK1270" s="318"/>
      <c r="CL1270" s="318"/>
      <c r="CM1270" s="318"/>
      <c r="CN1270" s="318"/>
      <c r="CO1270" s="318"/>
      <c r="CP1270" s="318"/>
      <c r="CQ1270" s="318"/>
      <c r="CR1270" s="318"/>
      <c r="CS1270" s="318"/>
      <c r="CT1270" s="318"/>
      <c r="CU1270" s="318"/>
      <c r="CV1270" s="318"/>
      <c r="CW1270" s="318"/>
      <c r="CX1270" s="318"/>
      <c r="CY1270" s="318"/>
      <c r="CZ1270" s="318"/>
      <c r="DA1270" s="318"/>
      <c r="DB1270" s="318"/>
      <c r="DC1270" s="318"/>
      <c r="DD1270" s="318"/>
      <c r="DE1270" s="318"/>
      <c r="DF1270" s="318"/>
      <c r="DG1270" s="318"/>
      <c r="DH1270" s="318"/>
      <c r="DI1270" s="318"/>
      <c r="DJ1270" s="318"/>
      <c r="DK1270" s="318"/>
      <c r="DL1270" s="318"/>
      <c r="DM1270" s="318"/>
      <c r="DN1270" s="318"/>
      <c r="DO1270" s="318"/>
      <c r="DP1270" s="318"/>
      <c r="DQ1270" s="318"/>
      <c r="DR1270" s="318"/>
      <c r="DS1270" s="318"/>
      <c r="DT1270" s="318"/>
      <c r="DU1270" s="318"/>
      <c r="DV1270" s="318"/>
      <c r="DW1270" s="318"/>
      <c r="DX1270" s="318"/>
      <c r="DY1270" s="318"/>
      <c r="DZ1270" s="318"/>
      <c r="EA1270" s="318"/>
      <c r="EB1270" s="318"/>
      <c r="EC1270" s="318"/>
      <c r="ED1270" s="318"/>
      <c r="EE1270" s="318"/>
      <c r="EF1270" s="318"/>
      <c r="EG1270" s="318"/>
      <c r="EH1270" s="318"/>
      <c r="EI1270" s="318"/>
      <c r="EJ1270" s="318"/>
      <c r="EK1270" s="318"/>
      <c r="EL1270" s="318"/>
      <c r="EM1270" s="318"/>
      <c r="EN1270" s="318"/>
      <c r="EO1270" s="318"/>
      <c r="EP1270" s="318"/>
      <c r="EQ1270" s="318"/>
      <c r="ER1270" s="318"/>
      <c r="ES1270" s="318"/>
      <c r="ET1270" s="318"/>
      <c r="EU1270" s="318"/>
      <c r="EV1270" s="318"/>
      <c r="EW1270" s="318"/>
      <c r="EX1270" s="318"/>
      <c r="EY1270" s="318"/>
      <c r="EZ1270" s="318"/>
      <c r="FA1270" s="318"/>
      <c r="FB1270" s="318"/>
      <c r="FC1270" s="318"/>
      <c r="FD1270" s="318"/>
      <c r="FE1270" s="318"/>
      <c r="FF1270" s="318"/>
      <c r="FG1270" s="318"/>
      <c r="FH1270" s="318"/>
      <c r="FI1270" s="318"/>
      <c r="FJ1270" s="318"/>
      <c r="FK1270" s="318"/>
      <c r="FL1270" s="318"/>
      <c r="FM1270" s="318"/>
      <c r="FN1270" s="318"/>
      <c r="FO1270" s="318"/>
      <c r="FP1270" s="318"/>
      <c r="FQ1270" s="318"/>
      <c r="FR1270" s="318"/>
      <c r="FS1270" s="318"/>
      <c r="FT1270" s="318"/>
      <c r="FU1270" s="318"/>
      <c r="FV1270" s="318"/>
      <c r="FW1270" s="318"/>
      <c r="FX1270" s="318"/>
      <c r="FY1270" s="318"/>
      <c r="FZ1270" s="318"/>
      <c r="GA1270" s="318"/>
      <c r="GB1270" s="318"/>
      <c r="GC1270" s="318"/>
      <c r="GD1270" s="318"/>
      <c r="GE1270" s="318"/>
      <c r="GF1270" s="318"/>
      <c r="GG1270" s="318"/>
      <c r="GH1270" s="318"/>
      <c r="GI1270" s="318"/>
      <c r="GJ1270" s="318"/>
      <c r="GK1270" s="318"/>
      <c r="GL1270" s="318"/>
      <c r="GM1270" s="318"/>
      <c r="GN1270" s="318"/>
      <c r="GO1270" s="318"/>
      <c r="GP1270" s="318"/>
      <c r="GQ1270" s="318"/>
      <c r="GR1270" s="318"/>
      <c r="GS1270" s="318"/>
      <c r="GT1270" s="318"/>
      <c r="GU1270" s="318"/>
      <c r="GV1270" s="318"/>
      <c r="GW1270" s="318"/>
      <c r="GX1270" s="318"/>
      <c r="GY1270" s="318"/>
      <c r="GZ1270" s="318"/>
      <c r="HA1270" s="318"/>
      <c r="HB1270" s="318"/>
      <c r="HC1270" s="318"/>
      <c r="HD1270" s="318"/>
      <c r="HE1270" s="318"/>
      <c r="HF1270" s="318"/>
      <c r="HG1270" s="318"/>
      <c r="HH1270" s="318"/>
      <c r="HI1270" s="318"/>
      <c r="HJ1270" s="318"/>
      <c r="HK1270" s="318"/>
      <c r="HL1270" s="318"/>
      <c r="HM1270" s="318"/>
      <c r="HN1270" s="318"/>
      <c r="HO1270" s="318"/>
      <c r="HP1270" s="318"/>
      <c r="HQ1270" s="318"/>
      <c r="HR1270" s="318"/>
      <c r="HS1270" s="318"/>
      <c r="HT1270" s="318"/>
      <c r="HU1270" s="318"/>
      <c r="HV1270" s="318"/>
      <c r="HW1270" s="318"/>
      <c r="HX1270" s="318"/>
      <c r="HY1270" s="318"/>
      <c r="HZ1270" s="318"/>
      <c r="IA1270" s="318"/>
      <c r="IB1270" s="318"/>
      <c r="IC1270" s="318"/>
      <c r="ID1270" s="318"/>
      <c r="IE1270" s="318"/>
      <c r="IF1270" s="318"/>
      <c r="IG1270" s="318"/>
      <c r="IH1270" s="318"/>
      <c r="II1270" s="318"/>
      <c r="IJ1270" s="318"/>
      <c r="IK1270" s="318"/>
      <c r="IL1270" s="318"/>
      <c r="IM1270" s="318"/>
      <c r="IN1270" s="318"/>
      <c r="IO1270" s="318"/>
      <c r="IP1270" s="318"/>
      <c r="IQ1270" s="318"/>
      <c r="IR1270" s="318"/>
      <c r="IS1270" s="318"/>
      <c r="IT1270" s="318"/>
      <c r="IU1270" s="318"/>
      <c r="IV1270" s="318"/>
    </row>
    <row r="1271" spans="1:256" ht="30" customHeight="1" x14ac:dyDescent="0.25">
      <c r="A1271" s="320" t="s">
        <v>745</v>
      </c>
      <c r="B1271" s="356" t="s">
        <v>746</v>
      </c>
      <c r="C1271" s="356"/>
      <c r="D1271" s="356"/>
      <c r="E1271" s="356"/>
      <c r="F1271" s="356"/>
      <c r="G1271" s="356"/>
      <c r="H1271" s="321"/>
      <c r="I1271" s="318"/>
    </row>
    <row r="1272" spans="1:256" ht="14.1" customHeight="1" x14ac:dyDescent="0.25">
      <c r="A1272" s="140" t="s">
        <v>747</v>
      </c>
      <c r="B1272" s="357" t="s">
        <v>748</v>
      </c>
      <c r="C1272" s="357"/>
      <c r="D1272" s="357"/>
      <c r="E1272" s="357"/>
      <c r="F1272" s="357"/>
      <c r="G1272" s="357"/>
      <c r="H1272" s="319"/>
      <c r="I1272" s="319"/>
    </row>
    <row r="1273" spans="1:256" ht="30" customHeight="1" x14ac:dyDescent="0.25">
      <c r="A1273" s="322" t="s">
        <v>749</v>
      </c>
      <c r="B1273" s="358" t="s">
        <v>750</v>
      </c>
      <c r="C1273" s="358"/>
      <c r="D1273" s="358"/>
      <c r="E1273" s="358"/>
      <c r="F1273" s="358"/>
      <c r="G1273" s="358"/>
      <c r="H1273" s="319"/>
      <c r="I1273" s="318"/>
    </row>
    <row r="1274" spans="1:256" ht="14.1" customHeight="1" x14ac:dyDescent="0.25">
      <c r="A1274" s="323" t="s">
        <v>751</v>
      </c>
      <c r="B1274" s="357" t="s">
        <v>752</v>
      </c>
      <c r="C1274" s="357"/>
      <c r="D1274" s="357"/>
      <c r="E1274" s="357"/>
      <c r="F1274" s="357"/>
      <c r="G1274" s="357"/>
    </row>
    <row r="1275" spans="1:256" ht="14.1" customHeight="1" x14ac:dyDescent="0.25">
      <c r="A1275" s="323" t="s">
        <v>753</v>
      </c>
      <c r="B1275" s="357" t="s">
        <v>754</v>
      </c>
      <c r="C1275" s="357"/>
      <c r="D1275" s="357"/>
      <c r="E1275" s="357"/>
      <c r="F1275" s="357"/>
      <c r="G1275" s="357"/>
    </row>
    <row r="1276" spans="1:256" s="115" customFormat="1" ht="6.95" customHeight="1" x14ac:dyDescent="0.25">
      <c r="A1276" s="7"/>
      <c r="B1276" s="249"/>
      <c r="C1276" s="249"/>
      <c r="D1276" s="249"/>
      <c r="E1276" s="249"/>
      <c r="F1276" s="2"/>
      <c r="H1276" s="187"/>
      <c r="J1276" s="4"/>
      <c r="K1276" s="4"/>
      <c r="L1276" s="4"/>
    </row>
    <row r="1277" spans="1:256" s="115" customFormat="1" x14ac:dyDescent="0.25">
      <c r="A1277" s="188"/>
      <c r="B1277" s="315" t="s">
        <v>755</v>
      </c>
      <c r="C1277" s="324"/>
      <c r="D1277" s="324"/>
      <c r="E1277" s="324"/>
      <c r="F1277" s="325"/>
      <c r="G1277" s="326"/>
      <c r="H1277" s="187"/>
      <c r="J1277" s="4"/>
      <c r="K1277" s="4"/>
      <c r="L1277" s="4"/>
    </row>
    <row r="1278" spans="1:256" s="115" customFormat="1" ht="30" customHeight="1" x14ac:dyDescent="0.25">
      <c r="A1278" s="327" t="s">
        <v>743</v>
      </c>
      <c r="B1278" s="352" t="s">
        <v>756</v>
      </c>
      <c r="C1278" s="352"/>
      <c r="D1278" s="352"/>
      <c r="E1278" s="352"/>
      <c r="F1278" s="352"/>
      <c r="G1278" s="352"/>
      <c r="H1278" s="187"/>
      <c r="J1278" s="4"/>
      <c r="K1278" s="4"/>
      <c r="L1278" s="4"/>
    </row>
    <row r="1279" spans="1:256" s="115" customFormat="1" ht="14.1" customHeight="1" x14ac:dyDescent="0.25">
      <c r="A1279" s="328" t="s">
        <v>745</v>
      </c>
      <c r="B1279" s="352" t="s">
        <v>757</v>
      </c>
      <c r="C1279" s="352"/>
      <c r="D1279" s="352"/>
      <c r="E1279" s="352"/>
      <c r="F1279" s="352"/>
      <c r="G1279" s="352"/>
      <c r="H1279" s="187"/>
      <c r="J1279" s="4"/>
      <c r="K1279" s="4"/>
      <c r="L1279" s="4"/>
    </row>
    <row r="1280" spans="1:256" s="115" customFormat="1" ht="30" customHeight="1" x14ac:dyDescent="0.25">
      <c r="A1280" s="188" t="s">
        <v>747</v>
      </c>
      <c r="B1280" s="352" t="s">
        <v>758</v>
      </c>
      <c r="C1280" s="352"/>
      <c r="D1280" s="352"/>
      <c r="E1280" s="352"/>
      <c r="F1280" s="352"/>
      <c r="G1280" s="352"/>
      <c r="H1280" s="187"/>
      <c r="J1280" s="4"/>
      <c r="K1280" s="4"/>
      <c r="L1280" s="4"/>
    </row>
    <row r="1281" spans="1:17" s="115" customFormat="1" ht="14.1" customHeight="1" x14ac:dyDescent="0.25">
      <c r="A1281" s="329" t="s">
        <v>749</v>
      </c>
      <c r="B1281" s="352" t="s">
        <v>759</v>
      </c>
      <c r="C1281" s="352"/>
      <c r="D1281" s="352"/>
      <c r="E1281" s="352"/>
      <c r="F1281" s="352"/>
      <c r="G1281" s="352"/>
      <c r="H1281" s="187"/>
      <c r="J1281" s="4"/>
      <c r="K1281" s="4"/>
      <c r="L1281" s="4"/>
    </row>
    <row r="1282" spans="1:17" s="115" customFormat="1" ht="14.1" customHeight="1" x14ac:dyDescent="0.25">
      <c r="A1282" s="330" t="s">
        <v>751</v>
      </c>
      <c r="B1282" s="352" t="s">
        <v>760</v>
      </c>
      <c r="C1282" s="352"/>
      <c r="D1282" s="352"/>
      <c r="E1282" s="352"/>
      <c r="F1282" s="352"/>
      <c r="G1282" s="352"/>
      <c r="H1282" s="187"/>
      <c r="J1282" s="4"/>
      <c r="K1282" s="4"/>
      <c r="L1282" s="4"/>
    </row>
    <row r="1283" spans="1:17" s="115" customFormat="1" ht="30" customHeight="1" x14ac:dyDescent="0.25">
      <c r="A1283" s="330" t="s">
        <v>753</v>
      </c>
      <c r="B1283" s="352" t="s">
        <v>761</v>
      </c>
      <c r="C1283" s="352"/>
      <c r="D1283" s="352"/>
      <c r="E1283" s="352"/>
      <c r="F1283" s="352"/>
      <c r="G1283" s="352"/>
      <c r="H1283" s="187"/>
      <c r="J1283" s="4"/>
      <c r="K1283" s="4"/>
      <c r="L1283" s="4"/>
    </row>
    <row r="1284" spans="1:17" s="115" customFormat="1" ht="30" customHeight="1" x14ac:dyDescent="0.25">
      <c r="A1284" s="188" t="s">
        <v>762</v>
      </c>
      <c r="B1284" s="352" t="s">
        <v>763</v>
      </c>
      <c r="C1284" s="352"/>
      <c r="D1284" s="352"/>
      <c r="E1284" s="352"/>
      <c r="F1284" s="352"/>
      <c r="G1284" s="352"/>
      <c r="H1284" s="187"/>
      <c r="J1284" s="4"/>
      <c r="K1284" s="4"/>
      <c r="L1284" s="4"/>
    </row>
    <row r="1285" spans="1:17" s="115" customFormat="1" ht="30" customHeight="1" x14ac:dyDescent="0.25">
      <c r="A1285" s="188" t="s">
        <v>764</v>
      </c>
      <c r="B1285" s="352" t="s">
        <v>765</v>
      </c>
      <c r="C1285" s="352"/>
      <c r="D1285" s="352"/>
      <c r="E1285" s="352"/>
      <c r="F1285" s="352"/>
      <c r="G1285" s="352"/>
      <c r="H1285" s="187"/>
      <c r="J1285" s="4"/>
      <c r="K1285" s="4"/>
      <c r="L1285" s="4"/>
    </row>
    <row r="1286" spans="1:17" s="115" customFormat="1" ht="6.95" customHeight="1" x14ac:dyDescent="0.25">
      <c r="A1286" s="7"/>
      <c r="B1286" s="249"/>
      <c r="C1286" s="249"/>
      <c r="D1286" s="249"/>
      <c r="E1286" s="249"/>
      <c r="F1286" s="2"/>
      <c r="H1286" s="187"/>
      <c r="J1286" s="4"/>
      <c r="K1286" s="4"/>
      <c r="L1286" s="4"/>
    </row>
    <row r="1287" spans="1:17" x14ac:dyDescent="0.25">
      <c r="A1287" s="353" t="s">
        <v>766</v>
      </c>
      <c r="B1287" s="353"/>
      <c r="C1287" s="331"/>
      <c r="D1287" s="344" t="s">
        <v>767</v>
      </c>
      <c r="E1287" s="344"/>
      <c r="F1287" s="344"/>
      <c r="G1287" s="344"/>
    </row>
    <row r="1288" spans="1:17" s="115" customFormat="1" ht="9" customHeight="1" x14ac:dyDescent="0.25">
      <c r="A1288" s="7"/>
      <c r="B1288" s="249"/>
      <c r="C1288" s="249"/>
      <c r="D1288" s="249"/>
      <c r="E1288" s="249"/>
      <c r="F1288" s="2"/>
      <c r="H1288" s="187"/>
      <c r="J1288" s="4"/>
      <c r="K1288" s="4"/>
      <c r="L1288" s="4"/>
    </row>
    <row r="1289" spans="1:17" s="115" customFormat="1" ht="9" customHeight="1" x14ac:dyDescent="0.25">
      <c r="A1289" s="7"/>
      <c r="B1289" s="249"/>
      <c r="C1289" s="249"/>
      <c r="D1289" s="249"/>
      <c r="E1289" s="249"/>
      <c r="F1289" s="2"/>
      <c r="H1289" s="187"/>
      <c r="J1289" s="4"/>
      <c r="K1289" s="4"/>
      <c r="L1289" s="4"/>
    </row>
    <row r="1290" spans="1:17" s="101" customFormat="1" x14ac:dyDescent="0.25">
      <c r="A1290" s="354" t="s">
        <v>768</v>
      </c>
      <c r="B1290" s="354"/>
      <c r="C1290" s="331"/>
      <c r="D1290" s="332"/>
      <c r="E1290" s="345" t="s">
        <v>769</v>
      </c>
      <c r="F1290" s="345"/>
      <c r="G1290" s="345"/>
      <c r="H1290" s="3"/>
      <c r="I1290" s="4"/>
      <c r="J1290" s="4"/>
      <c r="K1290" s="4"/>
      <c r="L1290" s="4"/>
      <c r="Q1290" s="4"/>
    </row>
    <row r="1291" spans="1:17" x14ac:dyDescent="0.25">
      <c r="A1291" s="354" t="s">
        <v>770</v>
      </c>
      <c r="B1291" s="354"/>
      <c r="C1291" s="331"/>
      <c r="D1291" s="355" t="s">
        <v>770</v>
      </c>
      <c r="E1291" s="355"/>
      <c r="F1291" s="355"/>
      <c r="G1291" s="355"/>
      <c r="H1291" s="187"/>
      <c r="I1291" s="115"/>
      <c r="Q1291" s="115"/>
    </row>
    <row r="1292" spans="1:17" s="115" customFormat="1" ht="6.95" customHeight="1" x14ac:dyDescent="0.25">
      <c r="A1292" s="7"/>
      <c r="B1292" s="249"/>
      <c r="C1292" s="249"/>
      <c r="D1292" s="249"/>
      <c r="E1292" s="249"/>
      <c r="F1292" s="2"/>
      <c r="H1292" s="187"/>
      <c r="J1292" s="4"/>
      <c r="K1292" s="4"/>
      <c r="L1292" s="4"/>
    </row>
    <row r="1293" spans="1:17" x14ac:dyDescent="0.25">
      <c r="A1293" s="347" t="s">
        <v>766</v>
      </c>
      <c r="B1293" s="347"/>
      <c r="C1293" s="333"/>
      <c r="D1293" s="348" t="s">
        <v>767</v>
      </c>
      <c r="E1293" s="348"/>
      <c r="F1293" s="348"/>
      <c r="G1293" s="348"/>
      <c r="H1293" s="187"/>
      <c r="I1293" s="115"/>
      <c r="Q1293" s="115"/>
    </row>
    <row r="1294" spans="1:17" s="115" customFormat="1" ht="9" customHeight="1" x14ac:dyDescent="0.25">
      <c r="A1294" s="7"/>
      <c r="B1294" s="249"/>
      <c r="C1294" s="249"/>
      <c r="D1294" s="249"/>
      <c r="E1294" s="249"/>
      <c r="F1294" s="2"/>
      <c r="H1294" s="187"/>
      <c r="J1294" s="4"/>
      <c r="K1294" s="4"/>
      <c r="L1294" s="4"/>
    </row>
    <row r="1295" spans="1:17" s="115" customFormat="1" ht="9" customHeight="1" x14ac:dyDescent="0.25">
      <c r="A1295" s="7"/>
      <c r="B1295" s="249"/>
      <c r="C1295" s="249"/>
      <c r="D1295" s="249"/>
      <c r="E1295" s="249"/>
      <c r="F1295" s="2"/>
      <c r="H1295" s="187"/>
      <c r="J1295" s="4"/>
      <c r="K1295" s="4"/>
      <c r="L1295" s="4"/>
    </row>
    <row r="1296" spans="1:17" x14ac:dyDescent="0.25">
      <c r="A1296" s="349" t="s">
        <v>771</v>
      </c>
      <c r="B1296" s="349"/>
      <c r="C1296" s="333"/>
      <c r="D1296" s="350" t="s">
        <v>772</v>
      </c>
      <c r="E1296" s="350"/>
      <c r="F1296" s="350"/>
      <c r="G1296" s="350"/>
      <c r="H1296" s="187"/>
      <c r="I1296" s="115"/>
      <c r="Q1296" s="115"/>
    </row>
    <row r="1297" spans="1:185" x14ac:dyDescent="0.25">
      <c r="A1297" s="351" t="s">
        <v>773</v>
      </c>
      <c r="B1297" s="351"/>
      <c r="C1297" s="333"/>
      <c r="D1297" s="350" t="s">
        <v>773</v>
      </c>
      <c r="E1297" s="350"/>
      <c r="F1297" s="350"/>
      <c r="G1297" s="350"/>
      <c r="H1297" s="187"/>
      <c r="I1297" s="115"/>
      <c r="Q1297" s="115"/>
    </row>
    <row r="1298" spans="1:185" s="115" customFormat="1" ht="6.95" customHeight="1" x14ac:dyDescent="0.25">
      <c r="A1298" s="7"/>
      <c r="B1298" s="249"/>
      <c r="C1298" s="249"/>
      <c r="D1298" s="249"/>
      <c r="E1298" s="249"/>
      <c r="F1298" s="2"/>
      <c r="H1298" s="187"/>
      <c r="J1298" s="4"/>
      <c r="K1298" s="4"/>
      <c r="L1298" s="4"/>
    </row>
    <row r="1299" spans="1:185" s="115" customFormat="1" x14ac:dyDescent="0.25">
      <c r="A1299" s="344" t="s">
        <v>766</v>
      </c>
      <c r="B1299" s="344"/>
      <c r="C1299" s="344"/>
      <c r="D1299" s="344"/>
      <c r="E1299" s="344"/>
      <c r="F1299" s="344"/>
      <c r="G1299" s="344"/>
      <c r="H1299" s="187"/>
      <c r="J1299" s="4"/>
      <c r="K1299" s="4"/>
      <c r="L1299" s="4"/>
    </row>
    <row r="1300" spans="1:185" s="115" customFormat="1" ht="9" customHeight="1" x14ac:dyDescent="0.25">
      <c r="A1300" s="7"/>
      <c r="B1300" s="249"/>
      <c r="C1300" s="249"/>
      <c r="D1300" s="249"/>
      <c r="E1300" s="249"/>
      <c r="F1300" s="2"/>
      <c r="H1300" s="187"/>
      <c r="J1300" s="4"/>
      <c r="K1300" s="4"/>
      <c r="L1300" s="4"/>
    </row>
    <row r="1301" spans="1:185" s="115" customFormat="1" ht="9" customHeight="1" x14ac:dyDescent="0.25">
      <c r="A1301" s="7"/>
      <c r="B1301" s="249"/>
      <c r="C1301" s="249"/>
      <c r="D1301" s="249"/>
      <c r="E1301" s="249"/>
      <c r="F1301" s="2"/>
      <c r="H1301" s="187"/>
      <c r="J1301" s="4"/>
      <c r="K1301" s="4"/>
      <c r="L1301" s="4"/>
    </row>
    <row r="1302" spans="1:185" x14ac:dyDescent="0.25">
      <c r="A1302" s="345" t="s">
        <v>774</v>
      </c>
      <c r="B1302" s="345"/>
      <c r="C1302" s="345"/>
      <c r="D1302" s="345"/>
      <c r="E1302" s="345"/>
      <c r="F1302" s="345"/>
      <c r="G1302" s="345"/>
      <c r="H1302" s="187"/>
      <c r="I1302" s="115"/>
      <c r="Q1302" s="115"/>
    </row>
    <row r="1303" spans="1:185" s="115" customFormat="1" x14ac:dyDescent="0.25">
      <c r="A1303" s="345" t="s">
        <v>775</v>
      </c>
      <c r="B1303" s="345"/>
      <c r="C1303" s="345"/>
      <c r="D1303" s="345"/>
      <c r="E1303" s="345"/>
      <c r="F1303" s="345"/>
      <c r="G1303" s="345"/>
      <c r="H1303" s="187"/>
      <c r="J1303" s="4"/>
      <c r="K1303" s="4"/>
      <c r="L1303" s="4"/>
    </row>
    <row r="1304" spans="1:185" s="115" customFormat="1" ht="6.95" customHeight="1" x14ac:dyDescent="0.25">
      <c r="A1304" s="7"/>
      <c r="B1304" s="249"/>
      <c r="C1304" s="249"/>
      <c r="D1304" s="249"/>
      <c r="E1304" s="249"/>
      <c r="F1304" s="2"/>
      <c r="H1304" s="187"/>
      <c r="J1304" s="4"/>
      <c r="K1304" s="4"/>
      <c r="L1304" s="4"/>
    </row>
    <row r="1305" spans="1:185" x14ac:dyDescent="0.25">
      <c r="A1305" s="344" t="s">
        <v>776</v>
      </c>
      <c r="B1305" s="344"/>
      <c r="C1305" s="344"/>
      <c r="D1305" s="344"/>
      <c r="E1305" s="344"/>
      <c r="F1305" s="344"/>
      <c r="G1305" s="344"/>
    </row>
    <row r="1306" spans="1:185" s="115" customFormat="1" ht="9" customHeight="1" x14ac:dyDescent="0.25">
      <c r="A1306" s="7" t="s">
        <v>777</v>
      </c>
      <c r="B1306" s="249"/>
      <c r="C1306" s="249"/>
      <c r="D1306" s="249"/>
      <c r="E1306" s="249"/>
      <c r="F1306" s="2"/>
      <c r="H1306" s="187"/>
      <c r="J1306" s="4"/>
      <c r="K1306" s="4"/>
      <c r="L1306" s="4"/>
    </row>
    <row r="1307" spans="1:185" s="115" customFormat="1" ht="9" customHeight="1" x14ac:dyDescent="0.25">
      <c r="A1307" s="7"/>
      <c r="B1307" s="249"/>
      <c r="C1307" s="249"/>
      <c r="D1307" s="249"/>
      <c r="E1307" s="249"/>
      <c r="F1307" s="2"/>
      <c r="H1307" s="187"/>
      <c r="J1307" s="4"/>
      <c r="K1307" s="4"/>
      <c r="L1307" s="4"/>
    </row>
    <row r="1308" spans="1:185" s="335" customFormat="1" x14ac:dyDescent="0.25">
      <c r="A1308" s="346" t="s">
        <v>778</v>
      </c>
      <c r="B1308" s="346"/>
      <c r="C1308" s="346"/>
      <c r="D1308" s="346"/>
      <c r="E1308" s="346"/>
      <c r="F1308" s="346"/>
      <c r="G1308" s="346"/>
      <c r="H1308" s="334"/>
      <c r="J1308" s="4"/>
      <c r="K1308" s="4"/>
      <c r="L1308" s="4"/>
    </row>
    <row r="1309" spans="1:185" s="335" customFormat="1" x14ac:dyDescent="0.25">
      <c r="A1309" s="346" t="s">
        <v>779</v>
      </c>
      <c r="B1309" s="346"/>
      <c r="C1309" s="346"/>
      <c r="D1309" s="346"/>
      <c r="E1309" s="346"/>
      <c r="F1309" s="346"/>
      <c r="G1309" s="346"/>
      <c r="H1309" s="336"/>
      <c r="I1309" s="332"/>
      <c r="J1309" s="4"/>
      <c r="K1309" s="4"/>
      <c r="L1309" s="4"/>
      <c r="Q1309" s="332"/>
    </row>
    <row r="1310" spans="1:185" s="115" customFormat="1" ht="6.95" customHeight="1" x14ac:dyDescent="0.25">
      <c r="A1310" s="7"/>
      <c r="B1310" s="249"/>
      <c r="C1310" s="249"/>
      <c r="D1310" s="249"/>
      <c r="E1310" s="249"/>
      <c r="F1310" s="2"/>
      <c r="H1310" s="187"/>
      <c r="J1310" s="4"/>
      <c r="K1310" s="4"/>
      <c r="L1310" s="4"/>
    </row>
    <row r="1311" spans="1:185" s="115" customFormat="1" ht="6.95" customHeight="1" x14ac:dyDescent="0.25">
      <c r="A1311" s="7"/>
      <c r="B1311" s="249"/>
      <c r="C1311" s="249"/>
      <c r="D1311" s="249"/>
      <c r="E1311" s="249"/>
      <c r="F1311" s="2"/>
      <c r="H1311" s="187"/>
      <c r="J1311" s="4"/>
      <c r="K1311" s="4"/>
      <c r="L1311" s="4"/>
    </row>
    <row r="1312" spans="1:185" x14ac:dyDescent="0.25">
      <c r="A1312" s="342" t="s">
        <v>780</v>
      </c>
      <c r="B1312" s="342"/>
      <c r="C1312" s="337"/>
      <c r="D1312" s="168"/>
      <c r="E1312" s="338"/>
      <c r="F1312" s="339"/>
      <c r="G1312" s="338"/>
      <c r="H1312" s="336"/>
      <c r="I1312" s="332"/>
      <c r="M1312" s="332"/>
      <c r="N1312" s="332"/>
      <c r="O1312" s="332"/>
      <c r="P1312" s="332"/>
      <c r="Q1312" s="332"/>
      <c r="R1312" s="332"/>
      <c r="S1312" s="332"/>
      <c r="T1312" s="332"/>
      <c r="U1312" s="332"/>
      <c r="V1312" s="332"/>
      <c r="W1312" s="332"/>
      <c r="X1312" s="332"/>
      <c r="Y1312" s="332"/>
      <c r="Z1312" s="332"/>
      <c r="AA1312" s="332"/>
      <c r="AB1312" s="332"/>
      <c r="AC1312" s="332"/>
      <c r="AD1312" s="332"/>
      <c r="AE1312" s="332"/>
      <c r="AF1312" s="332"/>
      <c r="AG1312" s="332"/>
      <c r="AH1312" s="332"/>
      <c r="AI1312" s="332"/>
      <c r="AJ1312" s="332"/>
      <c r="AK1312" s="332"/>
      <c r="AL1312" s="332"/>
      <c r="AM1312" s="332"/>
      <c r="AN1312" s="332"/>
      <c r="AO1312" s="332"/>
      <c r="AP1312" s="332"/>
      <c r="AQ1312" s="332"/>
      <c r="AR1312" s="332"/>
      <c r="AS1312" s="332"/>
      <c r="AT1312" s="332"/>
      <c r="AU1312" s="332"/>
      <c r="AV1312" s="332"/>
      <c r="AW1312" s="332"/>
      <c r="AX1312" s="332"/>
      <c r="AY1312" s="332"/>
      <c r="AZ1312" s="332"/>
      <c r="BA1312" s="332"/>
      <c r="BB1312" s="332"/>
      <c r="BC1312" s="332"/>
      <c r="BD1312" s="332"/>
      <c r="BE1312" s="332"/>
      <c r="BF1312" s="332"/>
      <c r="BG1312" s="332"/>
      <c r="BH1312" s="332"/>
      <c r="BI1312" s="332"/>
      <c r="BJ1312" s="332"/>
      <c r="BK1312" s="332"/>
      <c r="BL1312" s="332"/>
      <c r="BM1312" s="332"/>
      <c r="BN1312" s="332"/>
      <c r="BO1312" s="332"/>
      <c r="BP1312" s="332"/>
      <c r="BQ1312" s="332"/>
      <c r="BR1312" s="332"/>
      <c r="BS1312" s="332"/>
      <c r="BT1312" s="332"/>
      <c r="BU1312" s="332"/>
      <c r="BV1312" s="332"/>
      <c r="BW1312" s="332"/>
      <c r="BX1312" s="332"/>
      <c r="BY1312" s="332"/>
      <c r="BZ1312" s="332"/>
      <c r="CA1312" s="332"/>
      <c r="CB1312" s="332"/>
      <c r="CC1312" s="332"/>
      <c r="CD1312" s="332"/>
      <c r="CE1312" s="332"/>
      <c r="CF1312" s="332"/>
      <c r="CG1312" s="332"/>
      <c r="CH1312" s="332"/>
      <c r="CI1312" s="332"/>
      <c r="CJ1312" s="332"/>
      <c r="CK1312" s="332"/>
      <c r="CL1312" s="332"/>
      <c r="CM1312" s="332"/>
      <c r="CN1312" s="332"/>
      <c r="CO1312" s="332"/>
      <c r="CP1312" s="332"/>
      <c r="CQ1312" s="332"/>
      <c r="CR1312" s="332"/>
      <c r="CS1312" s="332"/>
      <c r="CT1312" s="332"/>
      <c r="CU1312" s="332"/>
      <c r="CV1312" s="332"/>
      <c r="CW1312" s="332"/>
      <c r="CX1312" s="332"/>
      <c r="CY1312" s="332"/>
      <c r="CZ1312" s="332"/>
      <c r="DA1312" s="332"/>
      <c r="DB1312" s="332"/>
      <c r="DC1312" s="332"/>
      <c r="DD1312" s="332"/>
      <c r="DE1312" s="332"/>
      <c r="DF1312" s="332"/>
      <c r="DG1312" s="332"/>
      <c r="DH1312" s="332"/>
      <c r="DI1312" s="332"/>
      <c r="DJ1312" s="332"/>
      <c r="DK1312" s="332"/>
      <c r="DL1312" s="332"/>
      <c r="DM1312" s="332"/>
      <c r="DN1312" s="332"/>
      <c r="DO1312" s="332"/>
      <c r="DP1312" s="332"/>
      <c r="DQ1312" s="332"/>
      <c r="DR1312" s="332"/>
      <c r="DS1312" s="332"/>
      <c r="DT1312" s="332"/>
      <c r="DU1312" s="332"/>
      <c r="DV1312" s="332"/>
      <c r="DW1312" s="332"/>
      <c r="DX1312" s="332"/>
      <c r="DY1312" s="332"/>
      <c r="DZ1312" s="332"/>
      <c r="EA1312" s="332"/>
      <c r="EB1312" s="332"/>
      <c r="EC1312" s="332"/>
      <c r="ED1312" s="332"/>
      <c r="EE1312" s="332"/>
      <c r="EF1312" s="332"/>
      <c r="EG1312" s="332"/>
      <c r="EH1312" s="332"/>
      <c r="EI1312" s="332"/>
      <c r="EJ1312" s="332"/>
      <c r="EK1312" s="332"/>
      <c r="EL1312" s="332"/>
      <c r="EM1312" s="332"/>
      <c r="EN1312" s="332"/>
      <c r="EO1312" s="332"/>
      <c r="EP1312" s="332"/>
      <c r="EQ1312" s="332"/>
      <c r="ER1312" s="332"/>
      <c r="ES1312" s="332"/>
      <c r="ET1312" s="332"/>
      <c r="EU1312" s="332"/>
      <c r="EV1312" s="332"/>
      <c r="EW1312" s="332"/>
      <c r="EX1312" s="332"/>
      <c r="EY1312" s="332"/>
      <c r="EZ1312" s="332"/>
      <c r="FA1312" s="332"/>
      <c r="FB1312" s="332"/>
      <c r="FC1312" s="332"/>
      <c r="FD1312" s="332"/>
      <c r="FE1312" s="332"/>
      <c r="FF1312" s="332"/>
      <c r="FG1312" s="332"/>
      <c r="FH1312" s="332"/>
      <c r="FI1312" s="332"/>
      <c r="FJ1312" s="332"/>
      <c r="FK1312" s="332"/>
      <c r="FL1312" s="332"/>
      <c r="FM1312" s="332"/>
      <c r="FN1312" s="332"/>
      <c r="FO1312" s="332"/>
      <c r="FP1312" s="332"/>
      <c r="FQ1312" s="332"/>
      <c r="FR1312" s="332"/>
      <c r="FS1312" s="332"/>
      <c r="FT1312" s="332"/>
      <c r="FU1312" s="332"/>
      <c r="FV1312" s="332"/>
      <c r="FW1312" s="332"/>
      <c r="FX1312" s="332"/>
      <c r="FY1312" s="332"/>
      <c r="FZ1312" s="332"/>
      <c r="GA1312" s="332"/>
      <c r="GB1312" s="332"/>
      <c r="GC1312" s="332"/>
    </row>
    <row r="1313" spans="1:185" x14ac:dyDescent="0.25">
      <c r="A1313" s="343" t="s">
        <v>781</v>
      </c>
      <c r="B1313" s="343"/>
      <c r="H1313" s="336"/>
      <c r="I1313" s="332"/>
      <c r="M1313" s="332"/>
      <c r="N1313" s="332"/>
      <c r="O1313" s="332"/>
      <c r="P1313" s="332"/>
      <c r="Q1313" s="332"/>
      <c r="R1313" s="332"/>
      <c r="S1313" s="332"/>
      <c r="T1313" s="332"/>
      <c r="U1313" s="332"/>
      <c r="V1313" s="332"/>
      <c r="W1313" s="332"/>
      <c r="X1313" s="332"/>
      <c r="Y1313" s="332"/>
      <c r="Z1313" s="332"/>
      <c r="AA1313" s="332"/>
      <c r="AB1313" s="332"/>
      <c r="AC1313" s="332"/>
      <c r="AD1313" s="332"/>
      <c r="AE1313" s="332"/>
      <c r="AF1313" s="332"/>
      <c r="AG1313" s="332"/>
      <c r="AH1313" s="332"/>
      <c r="AI1313" s="332"/>
      <c r="AJ1313" s="332"/>
      <c r="AK1313" s="332"/>
      <c r="AL1313" s="332"/>
      <c r="AM1313" s="332"/>
      <c r="AN1313" s="332"/>
      <c r="AO1313" s="332"/>
      <c r="AP1313" s="332"/>
      <c r="AQ1313" s="332"/>
      <c r="AR1313" s="332"/>
      <c r="AS1313" s="332"/>
      <c r="AT1313" s="332"/>
      <c r="AU1313" s="332"/>
      <c r="AV1313" s="332"/>
      <c r="AW1313" s="332"/>
      <c r="AX1313" s="332"/>
      <c r="AY1313" s="332"/>
      <c r="AZ1313" s="332"/>
      <c r="BA1313" s="332"/>
      <c r="BB1313" s="332"/>
      <c r="BC1313" s="332"/>
      <c r="BD1313" s="332"/>
      <c r="BE1313" s="332"/>
      <c r="BF1313" s="332"/>
      <c r="BG1313" s="332"/>
      <c r="BH1313" s="332"/>
      <c r="BI1313" s="332"/>
      <c r="BJ1313" s="332"/>
      <c r="BK1313" s="332"/>
      <c r="BL1313" s="332"/>
      <c r="BM1313" s="332"/>
      <c r="BN1313" s="332"/>
      <c r="BO1313" s="332"/>
      <c r="BP1313" s="332"/>
      <c r="BQ1313" s="332"/>
      <c r="BR1313" s="332"/>
      <c r="BS1313" s="332"/>
      <c r="BT1313" s="332"/>
      <c r="BU1313" s="332"/>
      <c r="BV1313" s="332"/>
      <c r="BW1313" s="332"/>
      <c r="BX1313" s="332"/>
      <c r="BY1313" s="332"/>
      <c r="BZ1313" s="332"/>
      <c r="CA1313" s="332"/>
      <c r="CB1313" s="332"/>
      <c r="CC1313" s="332"/>
      <c r="CD1313" s="332"/>
      <c r="CE1313" s="332"/>
      <c r="CF1313" s="332"/>
      <c r="CG1313" s="332"/>
      <c r="CH1313" s="332"/>
      <c r="CI1313" s="332"/>
      <c r="CJ1313" s="332"/>
      <c r="CK1313" s="332"/>
      <c r="CL1313" s="332"/>
      <c r="CM1313" s="332"/>
      <c r="CN1313" s="332"/>
      <c r="CO1313" s="332"/>
      <c r="CP1313" s="332"/>
      <c r="CQ1313" s="332"/>
      <c r="CR1313" s="332"/>
      <c r="CS1313" s="332"/>
      <c r="CT1313" s="332"/>
      <c r="CU1313" s="332"/>
      <c r="CV1313" s="332"/>
      <c r="CW1313" s="332"/>
      <c r="CX1313" s="332"/>
      <c r="CY1313" s="332"/>
      <c r="CZ1313" s="332"/>
      <c r="DA1313" s="332"/>
      <c r="DB1313" s="332"/>
      <c r="DC1313" s="332"/>
      <c r="DD1313" s="332"/>
      <c r="DE1313" s="332"/>
      <c r="DF1313" s="332"/>
      <c r="DG1313" s="332"/>
      <c r="DH1313" s="332"/>
      <c r="DI1313" s="332"/>
      <c r="DJ1313" s="332"/>
      <c r="DK1313" s="332"/>
      <c r="DL1313" s="332"/>
      <c r="DM1313" s="332"/>
      <c r="DN1313" s="332"/>
      <c r="DO1313" s="332"/>
      <c r="DP1313" s="332"/>
      <c r="DQ1313" s="332"/>
      <c r="DR1313" s="332"/>
      <c r="DS1313" s="332"/>
      <c r="DT1313" s="332"/>
      <c r="DU1313" s="332"/>
      <c r="DV1313" s="332"/>
      <c r="DW1313" s="332"/>
      <c r="DX1313" s="332"/>
      <c r="DY1313" s="332"/>
      <c r="DZ1313" s="332"/>
      <c r="EA1313" s="332"/>
      <c r="EB1313" s="332"/>
      <c r="EC1313" s="332"/>
      <c r="ED1313" s="332"/>
      <c r="EE1313" s="332"/>
      <c r="EF1313" s="332"/>
      <c r="EG1313" s="332"/>
      <c r="EH1313" s="332"/>
      <c r="EI1313" s="332"/>
      <c r="EJ1313" s="332"/>
      <c r="EK1313" s="332"/>
      <c r="EL1313" s="332"/>
      <c r="EM1313" s="332"/>
      <c r="EN1313" s="332"/>
      <c r="EO1313" s="332"/>
      <c r="EP1313" s="332"/>
      <c r="EQ1313" s="332"/>
      <c r="ER1313" s="332"/>
      <c r="ES1313" s="332"/>
      <c r="ET1313" s="332"/>
      <c r="EU1313" s="332"/>
      <c r="EV1313" s="332"/>
      <c r="EW1313" s="332"/>
      <c r="EX1313" s="332"/>
      <c r="EY1313" s="332"/>
      <c r="EZ1313" s="332"/>
      <c r="FA1313" s="332"/>
      <c r="FB1313" s="332"/>
      <c r="FC1313" s="332"/>
      <c r="FD1313" s="332"/>
      <c r="FE1313" s="332"/>
      <c r="FF1313" s="332"/>
      <c r="FG1313" s="332"/>
      <c r="FH1313" s="332"/>
      <c r="FI1313" s="332"/>
      <c r="FJ1313" s="332"/>
      <c r="FK1313" s="332"/>
      <c r="FL1313" s="332"/>
      <c r="FM1313" s="332"/>
      <c r="FN1313" s="332"/>
      <c r="FO1313" s="332"/>
      <c r="FP1313" s="332"/>
      <c r="FQ1313" s="332"/>
      <c r="FR1313" s="332"/>
      <c r="FS1313" s="332"/>
      <c r="FT1313" s="332"/>
      <c r="FU1313" s="332"/>
      <c r="FV1313" s="332"/>
      <c r="FW1313" s="332"/>
      <c r="FX1313" s="332"/>
      <c r="FY1313" s="332"/>
      <c r="FZ1313" s="332"/>
      <c r="GA1313" s="332"/>
      <c r="GB1313" s="332"/>
      <c r="GC1313" s="332"/>
    </row>
    <row r="1314" spans="1:185" x14ac:dyDescent="0.25">
      <c r="A1314" s="340" t="s">
        <v>782</v>
      </c>
      <c r="B1314" s="341"/>
      <c r="H1314" s="336"/>
      <c r="I1314" s="332"/>
      <c r="M1314" s="332"/>
      <c r="N1314" s="332"/>
      <c r="O1314" s="332"/>
      <c r="P1314" s="332"/>
      <c r="Q1314" s="332"/>
      <c r="R1314" s="332"/>
      <c r="S1314" s="332"/>
      <c r="T1314" s="332"/>
      <c r="U1314" s="332"/>
      <c r="V1314" s="332"/>
      <c r="W1314" s="332"/>
      <c r="X1314" s="332"/>
      <c r="Y1314" s="332"/>
      <c r="Z1314" s="332"/>
      <c r="AA1314" s="332"/>
      <c r="AB1314" s="332"/>
      <c r="AC1314" s="332"/>
      <c r="AD1314" s="332"/>
      <c r="AE1314" s="332"/>
      <c r="AF1314" s="332"/>
      <c r="AG1314" s="332"/>
      <c r="AH1314" s="332"/>
      <c r="AI1314" s="332"/>
      <c r="AJ1314" s="332"/>
      <c r="AK1314" s="332"/>
      <c r="AL1314" s="332"/>
      <c r="AM1314" s="332"/>
      <c r="AN1314" s="332"/>
      <c r="AO1314" s="332"/>
      <c r="AP1314" s="332"/>
      <c r="AQ1314" s="332"/>
      <c r="AR1314" s="332"/>
      <c r="AS1314" s="332"/>
      <c r="AT1314" s="332"/>
      <c r="AU1314" s="332"/>
      <c r="AV1314" s="332"/>
      <c r="AW1314" s="332"/>
      <c r="AX1314" s="332"/>
      <c r="AY1314" s="332"/>
      <c r="AZ1314" s="332"/>
      <c r="BA1314" s="332"/>
      <c r="BB1314" s="332"/>
      <c r="BC1314" s="332"/>
      <c r="BD1314" s="332"/>
      <c r="BE1314" s="332"/>
      <c r="BF1314" s="332"/>
      <c r="BG1314" s="332"/>
      <c r="BH1314" s="332"/>
      <c r="BI1314" s="332"/>
      <c r="BJ1314" s="332"/>
      <c r="BK1314" s="332"/>
      <c r="BL1314" s="332"/>
      <c r="BM1314" s="332"/>
      <c r="BN1314" s="332"/>
      <c r="BO1314" s="332"/>
      <c r="BP1314" s="332"/>
      <c r="BQ1314" s="332"/>
      <c r="BR1314" s="332"/>
      <c r="BS1314" s="332"/>
      <c r="BT1314" s="332"/>
      <c r="BU1314" s="332"/>
      <c r="BV1314" s="332"/>
      <c r="BW1314" s="332"/>
      <c r="BX1314" s="332"/>
      <c r="BY1314" s="332"/>
      <c r="BZ1314" s="332"/>
      <c r="CA1314" s="332"/>
      <c r="CB1314" s="332"/>
      <c r="CC1314" s="332"/>
      <c r="CD1314" s="332"/>
      <c r="CE1314" s="332"/>
      <c r="CF1314" s="332"/>
      <c r="CG1314" s="332"/>
      <c r="CH1314" s="332"/>
      <c r="CI1314" s="332"/>
      <c r="CJ1314" s="332"/>
      <c r="CK1314" s="332"/>
      <c r="CL1314" s="332"/>
      <c r="CM1314" s="332"/>
      <c r="CN1314" s="332"/>
      <c r="CO1314" s="332"/>
      <c r="CP1314" s="332"/>
      <c r="CQ1314" s="332"/>
      <c r="CR1314" s="332"/>
      <c r="CS1314" s="332"/>
      <c r="CT1314" s="332"/>
      <c r="CU1314" s="332"/>
      <c r="CV1314" s="332"/>
      <c r="CW1314" s="332"/>
      <c r="CX1314" s="332"/>
      <c r="CY1314" s="332"/>
      <c r="CZ1314" s="332"/>
      <c r="DA1314" s="332"/>
      <c r="DB1314" s="332"/>
      <c r="DC1314" s="332"/>
      <c r="DD1314" s="332"/>
      <c r="DE1314" s="332"/>
      <c r="DF1314" s="332"/>
      <c r="DG1314" s="332"/>
      <c r="DH1314" s="332"/>
      <c r="DI1314" s="332"/>
      <c r="DJ1314" s="332"/>
      <c r="DK1314" s="332"/>
      <c r="DL1314" s="332"/>
      <c r="DM1314" s="332"/>
      <c r="DN1314" s="332"/>
      <c r="DO1314" s="332"/>
      <c r="DP1314" s="332"/>
      <c r="DQ1314" s="332"/>
      <c r="DR1314" s="332"/>
      <c r="DS1314" s="332"/>
      <c r="DT1314" s="332"/>
      <c r="DU1314" s="332"/>
      <c r="DV1314" s="332"/>
      <c r="DW1314" s="332"/>
      <c r="DX1314" s="332"/>
      <c r="DY1314" s="332"/>
      <c r="DZ1314" s="332"/>
      <c r="EA1314" s="332"/>
      <c r="EB1314" s="332"/>
      <c r="EC1314" s="332"/>
      <c r="ED1314" s="332"/>
      <c r="EE1314" s="332"/>
      <c r="EF1314" s="332"/>
      <c r="EG1314" s="332"/>
      <c r="EH1314" s="332"/>
      <c r="EI1314" s="332"/>
      <c r="EJ1314" s="332"/>
      <c r="EK1314" s="332"/>
      <c r="EL1314" s="332"/>
      <c r="EM1314" s="332"/>
      <c r="EN1314" s="332"/>
      <c r="EO1314" s="332"/>
      <c r="EP1314" s="332"/>
      <c r="EQ1314" s="332"/>
      <c r="ER1314" s="332"/>
      <c r="ES1314" s="332"/>
      <c r="ET1314" s="332"/>
      <c r="EU1314" s="332"/>
      <c r="EV1314" s="332"/>
      <c r="EW1314" s="332"/>
      <c r="EX1314" s="332"/>
      <c r="EY1314" s="332"/>
      <c r="EZ1314" s="332"/>
      <c r="FA1314" s="332"/>
      <c r="FB1314" s="332"/>
      <c r="FC1314" s="332"/>
      <c r="FD1314" s="332"/>
      <c r="FE1314" s="332"/>
      <c r="FF1314" s="332"/>
      <c r="FG1314" s="332"/>
      <c r="FH1314" s="332"/>
      <c r="FI1314" s="332"/>
      <c r="FJ1314" s="332"/>
      <c r="FK1314" s="332"/>
      <c r="FL1314" s="332"/>
      <c r="FM1314" s="332"/>
      <c r="FN1314" s="332"/>
      <c r="FO1314" s="332"/>
      <c r="FP1314" s="332"/>
      <c r="FQ1314" s="332"/>
      <c r="FR1314" s="332"/>
      <c r="FS1314" s="332"/>
      <c r="FT1314" s="332"/>
      <c r="FU1314" s="332"/>
      <c r="FV1314" s="332"/>
      <c r="FW1314" s="332"/>
      <c r="FX1314" s="332"/>
      <c r="FY1314" s="332"/>
      <c r="FZ1314" s="332"/>
      <c r="GA1314" s="332"/>
      <c r="GB1314" s="332"/>
      <c r="GC1314" s="332"/>
    </row>
    <row r="1315" spans="1:185" x14ac:dyDescent="0.25">
      <c r="H1315" s="336"/>
      <c r="I1315" s="332"/>
      <c r="M1315" s="332"/>
      <c r="N1315" s="332"/>
      <c r="O1315" s="332"/>
      <c r="P1315" s="332"/>
      <c r="Q1315" s="332"/>
      <c r="R1315" s="332"/>
      <c r="S1315" s="332"/>
      <c r="T1315" s="332"/>
      <c r="U1315" s="332"/>
      <c r="V1315" s="332"/>
      <c r="W1315" s="332"/>
      <c r="X1315" s="332"/>
      <c r="Y1315" s="332"/>
      <c r="Z1315" s="332"/>
      <c r="AA1315" s="332"/>
      <c r="AB1315" s="332"/>
      <c r="AC1315" s="332"/>
      <c r="AD1315" s="332"/>
      <c r="AE1315" s="332"/>
      <c r="AF1315" s="332"/>
      <c r="AG1315" s="332"/>
      <c r="AH1315" s="332"/>
      <c r="AI1315" s="332"/>
      <c r="AJ1315" s="332"/>
      <c r="AK1315" s="332"/>
      <c r="AL1315" s="332"/>
      <c r="AM1315" s="332"/>
      <c r="AN1315" s="332"/>
      <c r="AO1315" s="332"/>
      <c r="AP1315" s="332"/>
      <c r="AQ1315" s="332"/>
      <c r="AR1315" s="332"/>
      <c r="AS1315" s="332"/>
      <c r="AT1315" s="332"/>
      <c r="AU1315" s="332"/>
      <c r="AV1315" s="332"/>
      <c r="AW1315" s="332"/>
      <c r="AX1315" s="332"/>
      <c r="AY1315" s="332"/>
      <c r="AZ1315" s="332"/>
      <c r="BA1315" s="332"/>
      <c r="BB1315" s="332"/>
      <c r="BC1315" s="332"/>
      <c r="BD1315" s="332"/>
      <c r="BE1315" s="332"/>
      <c r="BF1315" s="332"/>
      <c r="BG1315" s="332"/>
      <c r="BH1315" s="332"/>
      <c r="BI1315" s="332"/>
      <c r="BJ1315" s="332"/>
      <c r="BK1315" s="332"/>
      <c r="BL1315" s="332"/>
      <c r="BM1315" s="332"/>
      <c r="BN1315" s="332"/>
      <c r="BO1315" s="332"/>
      <c r="BP1315" s="332"/>
      <c r="BQ1315" s="332"/>
      <c r="BR1315" s="332"/>
      <c r="BS1315" s="332"/>
      <c r="BT1315" s="332"/>
      <c r="BU1315" s="332"/>
      <c r="BV1315" s="332"/>
      <c r="BW1315" s="332"/>
      <c r="BX1315" s="332"/>
      <c r="BY1315" s="332"/>
      <c r="BZ1315" s="332"/>
      <c r="CA1315" s="332"/>
      <c r="CB1315" s="332"/>
      <c r="CC1315" s="332"/>
      <c r="CD1315" s="332"/>
      <c r="CE1315" s="332"/>
      <c r="CF1315" s="332"/>
      <c r="CG1315" s="332"/>
      <c r="CH1315" s="332"/>
      <c r="CI1315" s="332"/>
      <c r="CJ1315" s="332"/>
      <c r="CK1315" s="332"/>
      <c r="CL1315" s="332"/>
      <c r="CM1315" s="332"/>
      <c r="CN1315" s="332"/>
      <c r="CO1315" s="332"/>
      <c r="CP1315" s="332"/>
      <c r="CQ1315" s="332"/>
      <c r="CR1315" s="332"/>
      <c r="CS1315" s="332"/>
      <c r="CT1315" s="332"/>
      <c r="CU1315" s="332"/>
      <c r="CV1315" s="332"/>
      <c r="CW1315" s="332"/>
      <c r="CX1315" s="332"/>
      <c r="CY1315" s="332"/>
      <c r="CZ1315" s="332"/>
      <c r="DA1315" s="332"/>
      <c r="DB1315" s="332"/>
      <c r="DC1315" s="332"/>
      <c r="DD1315" s="332"/>
      <c r="DE1315" s="332"/>
      <c r="DF1315" s="332"/>
      <c r="DG1315" s="332"/>
      <c r="DH1315" s="332"/>
      <c r="DI1315" s="332"/>
      <c r="DJ1315" s="332"/>
      <c r="DK1315" s="332"/>
      <c r="DL1315" s="332"/>
      <c r="DM1315" s="332"/>
      <c r="DN1315" s="332"/>
      <c r="DO1315" s="332"/>
      <c r="DP1315" s="332"/>
      <c r="DQ1315" s="332"/>
      <c r="DR1315" s="332"/>
      <c r="DS1315" s="332"/>
      <c r="DT1315" s="332"/>
      <c r="DU1315" s="332"/>
      <c r="DV1315" s="332"/>
      <c r="DW1315" s="332"/>
      <c r="DX1315" s="332"/>
      <c r="DY1315" s="332"/>
      <c r="DZ1315" s="332"/>
      <c r="EA1315" s="332"/>
      <c r="EB1315" s="332"/>
      <c r="EC1315" s="332"/>
      <c r="ED1315" s="332"/>
      <c r="EE1315" s="332"/>
      <c r="EF1315" s="332"/>
      <c r="EG1315" s="332"/>
      <c r="EH1315" s="332"/>
      <c r="EI1315" s="332"/>
      <c r="EJ1315" s="332"/>
      <c r="EK1315" s="332"/>
      <c r="EL1315" s="332"/>
      <c r="EM1315" s="332"/>
      <c r="EN1315" s="332"/>
      <c r="EO1315" s="332"/>
      <c r="EP1315" s="332"/>
      <c r="EQ1315" s="332"/>
      <c r="ER1315" s="332"/>
      <c r="ES1315" s="332"/>
      <c r="ET1315" s="332"/>
      <c r="EU1315" s="332"/>
      <c r="EV1315" s="332"/>
      <c r="EW1315" s="332"/>
      <c r="EX1315" s="332"/>
      <c r="EY1315" s="332"/>
      <c r="EZ1315" s="332"/>
      <c r="FA1315" s="332"/>
      <c r="FB1315" s="332"/>
      <c r="FC1315" s="332"/>
      <c r="FD1315" s="332"/>
      <c r="FE1315" s="332"/>
      <c r="FF1315" s="332"/>
      <c r="FG1315" s="332"/>
      <c r="FH1315" s="332"/>
      <c r="FI1315" s="332"/>
      <c r="FJ1315" s="332"/>
      <c r="FK1315" s="332"/>
      <c r="FL1315" s="332"/>
      <c r="FM1315" s="332"/>
      <c r="FN1315" s="332"/>
      <c r="FO1315" s="332"/>
      <c r="FP1315" s="332"/>
      <c r="FQ1315" s="332"/>
      <c r="FR1315" s="332"/>
      <c r="FS1315" s="332"/>
      <c r="FT1315" s="332"/>
      <c r="FU1315" s="332"/>
      <c r="FV1315" s="332"/>
      <c r="FW1315" s="332"/>
      <c r="FX1315" s="332"/>
      <c r="FY1315" s="332"/>
      <c r="FZ1315" s="332"/>
      <c r="GA1315" s="332"/>
      <c r="GB1315" s="332"/>
      <c r="GC1315" s="332"/>
    </row>
    <row r="1316" spans="1:185" s="3" customFormat="1" x14ac:dyDescent="0.25">
      <c r="A1316" s="140"/>
      <c r="B1316" s="114"/>
      <c r="C1316" s="103"/>
      <c r="D1316" s="121"/>
      <c r="E1316" s="103"/>
      <c r="F1316" s="55"/>
      <c r="G1316" s="103"/>
      <c r="J1316" s="4"/>
      <c r="K1316" s="4"/>
      <c r="L1316" s="4"/>
    </row>
  </sheetData>
  <protectedRanges>
    <protectedRange sqref="E190 E302" name="Rango1_1"/>
    <protectedRange sqref="E526:E527 E191:E197 E583 E303:E314 E321:E323 E336:E337" name="Rango1_2"/>
    <protectedRange sqref="E202:E203 E324:E325" name="Rango1_2_1"/>
    <protectedRange sqref="E326:E327 C327" name="Rango1_2_2"/>
    <protectedRange sqref="E198:E199 E201" name="Rango1_2_1_1"/>
    <protectedRange sqref="E229:E230" name="Rango1_2_1_2"/>
  </protectedRanges>
  <mergeCells count="129">
    <mergeCell ref="A1:E1"/>
    <mergeCell ref="A2:C2"/>
    <mergeCell ref="A3:C3"/>
    <mergeCell ref="B4:E4"/>
    <mergeCell ref="A5:G5"/>
    <mergeCell ref="A6:G6"/>
    <mergeCell ref="B234:E234"/>
    <mergeCell ref="B343:E343"/>
    <mergeCell ref="B410:E410"/>
    <mergeCell ref="B412:E412"/>
    <mergeCell ref="B475:E475"/>
    <mergeCell ref="B528:E528"/>
    <mergeCell ref="B23:E23"/>
    <mergeCell ref="B24:C24"/>
    <mergeCell ref="B126:E126"/>
    <mergeCell ref="B127:C127"/>
    <mergeCell ref="B128:E128"/>
    <mergeCell ref="B129:C129"/>
    <mergeCell ref="B721:C721"/>
    <mergeCell ref="B750:E750"/>
    <mergeCell ref="B787:E787"/>
    <mergeCell ref="B816:E816"/>
    <mergeCell ref="B818:E818"/>
    <mergeCell ref="B820:E820"/>
    <mergeCell ref="B588:E588"/>
    <mergeCell ref="B639:E639"/>
    <mergeCell ref="B641:E641"/>
    <mergeCell ref="B676:E676"/>
    <mergeCell ref="B717:E717"/>
    <mergeCell ref="B719:E719"/>
    <mergeCell ref="B1086:E1086"/>
    <mergeCell ref="B1087:E1087"/>
    <mergeCell ref="B1088:E1088"/>
    <mergeCell ref="B1089:E1089"/>
    <mergeCell ref="B1090:E1090"/>
    <mergeCell ref="B1091:E1091"/>
    <mergeCell ref="B858:E858"/>
    <mergeCell ref="B878:E878"/>
    <mergeCell ref="B933:E933"/>
    <mergeCell ref="B1074:E1074"/>
    <mergeCell ref="B1079:E1079"/>
    <mergeCell ref="B1085:E1085"/>
    <mergeCell ref="B1098:E1098"/>
    <mergeCell ref="B1100:E1100"/>
    <mergeCell ref="B1103:E1103"/>
    <mergeCell ref="B1108:E1108"/>
    <mergeCell ref="B1110:E1110"/>
    <mergeCell ref="B1113:C1113"/>
    <mergeCell ref="B1092:E1092"/>
    <mergeCell ref="B1093:E1093"/>
    <mergeCell ref="B1094:E1094"/>
    <mergeCell ref="B1095:E1095"/>
    <mergeCell ref="B1096:C1096"/>
    <mergeCell ref="B1097:E1097"/>
    <mergeCell ref="B1120:C1120"/>
    <mergeCell ref="B1121:C1121"/>
    <mergeCell ref="B1122:C1122"/>
    <mergeCell ref="B1124:C1124"/>
    <mergeCell ref="B1125:E1125"/>
    <mergeCell ref="B1127:E1127"/>
    <mergeCell ref="B1114:C1114"/>
    <mergeCell ref="B1115:C1115"/>
    <mergeCell ref="B1116:C1116"/>
    <mergeCell ref="B1117:C1117"/>
    <mergeCell ref="B1118:C1118"/>
    <mergeCell ref="B1119:C1119"/>
    <mergeCell ref="B1193:C1193"/>
    <mergeCell ref="B1194:C1194"/>
    <mergeCell ref="B1195:C1195"/>
    <mergeCell ref="B1196:C1196"/>
    <mergeCell ref="B1197:C1197"/>
    <mergeCell ref="B1198:C1198"/>
    <mergeCell ref="B1184:E1184"/>
    <mergeCell ref="B1186:E1186"/>
    <mergeCell ref="B1189:C1189"/>
    <mergeCell ref="B1190:C1190"/>
    <mergeCell ref="B1191:C1191"/>
    <mergeCell ref="B1192:C1192"/>
    <mergeCell ref="B1224:C1224"/>
    <mergeCell ref="B1225:C1225"/>
    <mergeCell ref="B1226:C1226"/>
    <mergeCell ref="B1227:C1227"/>
    <mergeCell ref="B1228:C1228"/>
    <mergeCell ref="B1229:C1229"/>
    <mergeCell ref="B1200:E1200"/>
    <mergeCell ref="B1202:E1202"/>
    <mergeCell ref="B1211:E1211"/>
    <mergeCell ref="B1219:E1219"/>
    <mergeCell ref="B1222:C1222"/>
    <mergeCell ref="B1223:C1223"/>
    <mergeCell ref="B1271:G1271"/>
    <mergeCell ref="B1272:G1272"/>
    <mergeCell ref="B1273:G1273"/>
    <mergeCell ref="B1274:G1274"/>
    <mergeCell ref="B1275:G1275"/>
    <mergeCell ref="B1278:G1278"/>
    <mergeCell ref="B1231:E1231"/>
    <mergeCell ref="B1233:E1233"/>
    <mergeCell ref="B1235:E1235"/>
    <mergeCell ref="B1245:E1245"/>
    <mergeCell ref="B1267:E1267"/>
    <mergeCell ref="B1270:G1270"/>
    <mergeCell ref="B1285:G1285"/>
    <mergeCell ref="A1287:B1287"/>
    <mergeCell ref="D1287:G1287"/>
    <mergeCell ref="A1290:B1290"/>
    <mergeCell ref="E1290:G1290"/>
    <mergeCell ref="A1291:B1291"/>
    <mergeCell ref="D1291:G1291"/>
    <mergeCell ref="B1279:G1279"/>
    <mergeCell ref="B1280:G1280"/>
    <mergeCell ref="B1281:G1281"/>
    <mergeCell ref="B1282:G1282"/>
    <mergeCell ref="B1283:G1283"/>
    <mergeCell ref="B1284:G1284"/>
    <mergeCell ref="A1312:B1312"/>
    <mergeCell ref="A1313:B1313"/>
    <mergeCell ref="A1299:G1299"/>
    <mergeCell ref="A1302:G1302"/>
    <mergeCell ref="A1303:G1303"/>
    <mergeCell ref="A1305:G1305"/>
    <mergeCell ref="A1308:G1308"/>
    <mergeCell ref="A1309:G1309"/>
    <mergeCell ref="A1293:B1293"/>
    <mergeCell ref="D1293:G1293"/>
    <mergeCell ref="A1296:B1296"/>
    <mergeCell ref="D1296:G1296"/>
    <mergeCell ref="A1297:B1297"/>
    <mergeCell ref="D1297:G1297"/>
  </mergeCells>
  <printOptions horizontalCentered="1"/>
  <pageMargins left="0.51181102362204722" right="0.51181102362204722" top="0.55118110236220474" bottom="0.74803149606299213" header="0.31496062992125984" footer="0.55118110236220474"/>
  <pageSetup scale="83" orientation="portrait" r:id="rId1"/>
  <headerFooter>
    <oddFooter>&amp;L&amp;P/&amp;N&amp;RMatadero Municipal de Barahona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MATADERO BARAHONA-imp</vt:lpstr>
      <vt:lpstr>'LISTADO MATADERO BARAHONA-imp'!Área_de_impresión</vt:lpstr>
      <vt:lpstr>'LISTADO MATADERO BARAHONA-imp'!Títulos_a_imprimir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Eduardo Pichardo Torres</cp:lastModifiedBy>
  <dcterms:created xsi:type="dcterms:W3CDTF">2019-01-30T18:44:36Z</dcterms:created>
  <dcterms:modified xsi:type="dcterms:W3CDTF">2019-01-30T18:57:57Z</dcterms:modified>
</cp:coreProperties>
</file>