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firstSheet="1" activeTab="1"/>
  </bookViews>
  <sheets>
    <sheet name="Hoja1" sheetId="1" state="hidden" r:id="rId1"/>
    <sheet name="Rel. Paritidas " sheetId="4" r:id="rId2"/>
  </sheets>
  <externalReferences>
    <externalReference r:id="rId3"/>
  </externalReferences>
  <definedNames>
    <definedName name="_xlnm.Print_Titles" localSheetId="1">'Rel. Paritidas '!$1:$10</definedName>
  </definedNames>
  <calcPr calcId="152511"/>
</workbook>
</file>

<file path=xl/calcChain.xml><?xml version="1.0" encoding="utf-8"?>
<calcChain xmlns="http://schemas.openxmlformats.org/spreadsheetml/2006/main">
  <c r="G49" i="4" l="1"/>
  <c r="G40" i="1"/>
  <c r="F41" i="1"/>
  <c r="J32" i="1"/>
  <c r="J30" i="1"/>
  <c r="J27" i="1"/>
  <c r="J28" i="1" s="1"/>
  <c r="F30" i="1"/>
  <c r="F29" i="1"/>
  <c r="F28" i="1"/>
  <c r="F27" i="1"/>
  <c r="F26" i="1"/>
  <c r="J33" i="1" s="1"/>
  <c r="F25" i="1"/>
  <c r="F24" i="1"/>
  <c r="F38" i="1"/>
  <c r="F37" i="1"/>
  <c r="F23" i="1"/>
  <c r="F20" i="1"/>
  <c r="E49" i="1"/>
  <c r="F49" i="1" s="1"/>
  <c r="F36" i="1"/>
  <c r="F33" i="1"/>
  <c r="F19" i="1"/>
  <c r="F16" i="1"/>
  <c r="G15" i="1"/>
  <c r="F13" i="1"/>
  <c r="F10" i="1"/>
  <c r="F9" i="1"/>
  <c r="G56" i="4" l="1"/>
  <c r="G52" i="4"/>
  <c r="G55" i="4"/>
  <c r="G51" i="4"/>
  <c r="G54" i="4"/>
  <c r="G57" i="4"/>
  <c r="G53" i="4"/>
  <c r="G35" i="1"/>
  <c r="G22" i="1"/>
  <c r="G18" i="1"/>
  <c r="G8" i="1"/>
  <c r="G32" i="1"/>
  <c r="G12" i="1"/>
  <c r="G58" i="4" l="1"/>
  <c r="G60" i="4" s="1"/>
  <c r="G61" i="4" s="1"/>
  <c r="G44" i="1"/>
  <c r="F55" i="1" l="1"/>
  <c r="F51" i="1"/>
  <c r="F54" i="1"/>
  <c r="F50" i="1"/>
  <c r="F53" i="1"/>
  <c r="F52" i="1"/>
  <c r="F47" i="1"/>
  <c r="F48" i="1"/>
  <c r="F56" i="1" l="1"/>
  <c r="G46" i="1" s="1"/>
  <c r="G58" i="1" s="1"/>
</calcChain>
</file>

<file path=xl/sharedStrings.xml><?xml version="1.0" encoding="utf-8"?>
<sst xmlns="http://schemas.openxmlformats.org/spreadsheetml/2006/main" count="157" uniqueCount="88">
  <si>
    <t>DESCRIPCION</t>
  </si>
  <si>
    <t>NO.</t>
  </si>
  <si>
    <t>CANTIDAD</t>
  </si>
  <si>
    <t>UNIDAD</t>
  </si>
  <si>
    <t>PRECIO RD$</t>
  </si>
  <si>
    <t>VALOR RD$</t>
  </si>
  <si>
    <t>SUBTOTAL RD$</t>
  </si>
  <si>
    <t>PRELIMINARES</t>
  </si>
  <si>
    <t>M2</t>
  </si>
  <si>
    <t>M3</t>
  </si>
  <si>
    <t>Ud</t>
  </si>
  <si>
    <t>P.A</t>
  </si>
  <si>
    <t>SUBTOTAL COSTOS DIRECTOS</t>
  </si>
  <si>
    <t>RD$</t>
  </si>
  <si>
    <t>GASTOS INDIRECTOS</t>
  </si>
  <si>
    <t>Direccion Tecnica</t>
  </si>
  <si>
    <t>Gastos Administrativos</t>
  </si>
  <si>
    <t>Prestaciones Laborales</t>
  </si>
  <si>
    <t>Seguros y Fianzas</t>
  </si>
  <si>
    <t>Inspeccion y Supervision</t>
  </si>
  <si>
    <t>Imprevistos</t>
  </si>
  <si>
    <t>TOTAL GENERAL OBRAS</t>
  </si>
  <si>
    <t>Transporte  de Equipos</t>
  </si>
  <si>
    <t>Ley 6 / 86</t>
  </si>
  <si>
    <t>Codia</t>
  </si>
  <si>
    <t>Itbis 18% del 10 % de beneficios</t>
  </si>
  <si>
    <t>Notas:</t>
  </si>
  <si>
    <r>
      <t xml:space="preserve">2.- La partida </t>
    </r>
    <r>
      <rPr>
        <b/>
        <sz val="10"/>
        <rFont val="Arial"/>
        <family val="2"/>
      </rPr>
      <t>Defensas Supercones</t>
    </r>
    <r>
      <rPr>
        <sz val="10"/>
        <rFont val="Arial"/>
        <family val="2"/>
      </rPr>
      <t xml:space="preserve"> será pagada mediantes presentación de facturas</t>
    </r>
  </si>
  <si>
    <r>
      <t>3.- Los Precios Alzados</t>
    </r>
    <r>
      <rPr>
        <b/>
        <sz val="9"/>
        <rFont val="Arial"/>
        <family val="2"/>
      </rPr>
      <t xml:space="preserve"> (P. A.)</t>
    </r>
    <r>
      <rPr>
        <sz val="9"/>
        <rFont val="Arial"/>
        <family val="2"/>
      </rPr>
      <t xml:space="preserve"> serán pagados en las cubicaciones mediante desgloce de partidas y/o presentación de facturas</t>
    </r>
  </si>
  <si>
    <t>4.- Esto solo incluye la actualización de precios de los volumenes pendiente de ejecución del presupuesto D/F 20/09/2006.-</t>
  </si>
  <si>
    <t>Señalizacion preventiva y mantenimiento de transito</t>
  </si>
  <si>
    <t>Ingenieria y personal tecnico</t>
  </si>
  <si>
    <t>EQUIPOS Y MATERIALES</t>
  </si>
  <si>
    <t>Maquinas de Solda, Equipo de corte, botellas de Oxigeno, Ga sPropano, Soldadura 6010 de 5/32" y 7018 de 1/8, Bomba de Agua, Mangueras, Combustible y Aceites</t>
  </si>
  <si>
    <t>LIMPIEZA DE ESTRUCTURA METALICA</t>
  </si>
  <si>
    <t>SISTEMA DE PROTECCION DE ESTRUCTURA METALICA</t>
  </si>
  <si>
    <t>Pintura Exterior Completa parte seca</t>
  </si>
  <si>
    <t>Aplicación pintura Anticorrosivo Interior</t>
  </si>
  <si>
    <t>ESTRUCTURA METALICA</t>
  </si>
  <si>
    <t>Remocion de Incrustaciones en el Fondo y Linea de Flotacion con Buzos</t>
  </si>
  <si>
    <t>Colocacion de Anodos de Zinc</t>
  </si>
  <si>
    <t>UDS 4860</t>
  </si>
  <si>
    <t>Reparacion Tapas de Acceso a los Tanques y Construccion de las Tapas Nuevas</t>
  </si>
  <si>
    <t>Cambio de Angulares, Planchas, Barras, Registros. Vigas H, Perfiles, Planchas Corrugadas</t>
  </si>
  <si>
    <t>Ton.</t>
  </si>
  <si>
    <t>Suministro e Instalacion Planchuelas lisa de 3" x 1/4 x 20 pies</t>
  </si>
  <si>
    <t>Reparacion Pasillo de Transito Exterior</t>
  </si>
  <si>
    <t>Limpieza y Remocion de Escoria en  Tanques de Lastre  (12.0 Uds) en Costado Exterior, incluye equipos</t>
  </si>
  <si>
    <t>Limpieza y Remocion de Escoria en  Tanques de Lastre (12.00 Uds)en Costado interiores, incluye equipos</t>
  </si>
  <si>
    <t>Limpieza para remover residuos de escoria en el costado interior, cubierta y estructura de soporte de la oxidacio</t>
  </si>
  <si>
    <t>HORMIGON</t>
  </si>
  <si>
    <t>Hormigon para recostruccion Rampa</t>
  </si>
  <si>
    <t>MAQUINARIA</t>
  </si>
  <si>
    <t>Motobomba de Agua de 3" completas con sus mangueras de succion y descarga de 2" (incluye consumo de aceite y gasolina</t>
  </si>
  <si>
    <t>Unidad Hidraulica principal completa (Motor diesel con bomba hidraulica de alta presion para el sistema de apertura, manguera de alta presion, cables de operación, perros, tensores, poleas, cables de acero para operación 1500 pies de 1" y 600 pies de 3/4", 20 perros para cable de 1"</t>
  </si>
  <si>
    <t>Reparacion de unidad hidralica auxiliar completa, consiste en la reparacio general del motor diesel, asi como la bomba hidraulica de alta presio</t>
  </si>
  <si>
    <t xml:space="preserve">UDS </t>
  </si>
  <si>
    <r>
      <t xml:space="preserve">1.- La Partida </t>
    </r>
    <r>
      <rPr>
        <b/>
        <sz val="10"/>
        <rFont val="Arial"/>
        <family val="2"/>
      </rPr>
      <t>Imprevisto</t>
    </r>
    <r>
      <rPr>
        <sz val="10"/>
        <rFont val="Arial"/>
        <family val="2"/>
      </rPr>
      <t xml:space="preserve"> sólo  podrá ser utilizada con previa autorización del MOPC.</t>
    </r>
  </si>
  <si>
    <t>MESES</t>
  </si>
  <si>
    <t>MISCELANEO</t>
  </si>
  <si>
    <t>Dias</t>
  </si>
  <si>
    <t>Sistema de luce interiores y ventilacion (incluye alquiler planta electrica</t>
  </si>
  <si>
    <t xml:space="preserve">TOTAL GENERAL </t>
  </si>
  <si>
    <t>Maquinas de Soldar, Equipo de corte, botellas de Oxigeno, Gas Propano, Soldadura 6010 de 5/32" y 7018 de 1/8, Bomba de Agua, Mangueras, Combustible y Aceites</t>
  </si>
  <si>
    <t>Sistema de luces interiores y ventilacion (incluye alquiler Planta Electrica)</t>
  </si>
  <si>
    <t>Limpieza y Remocion de Escoria en  Tanques de Lastre (12.00 Uds) en Costado interiores, incluye equipos</t>
  </si>
  <si>
    <t>Transporte de Equipos</t>
  </si>
  <si>
    <t xml:space="preserve"> Supervision y fiscalizacion</t>
  </si>
  <si>
    <t>MINISTERIO  DE OBRAS PUBLICAS Y COMUNICACIONES</t>
  </si>
  <si>
    <t>DIRECCION GENERAL  DE ESTUDIOS, DISEÑO DE INFRAESTRUCTURA Y PRESUPUESTO</t>
  </si>
  <si>
    <t>DEPARTAMENTO DE MUELLES Y PUERTOS</t>
  </si>
  <si>
    <t>P. U.</t>
  </si>
  <si>
    <t>PA</t>
  </si>
  <si>
    <t xml:space="preserve">SUBTOTAL </t>
  </si>
  <si>
    <t>Beneficios</t>
  </si>
  <si>
    <t>NOTAS :</t>
  </si>
  <si>
    <t>I</t>
  </si>
  <si>
    <t>El Gasto de Imprevisto solo puede ser utilizado con previa autorización de este MOPC.</t>
  </si>
  <si>
    <t>III</t>
  </si>
  <si>
    <t>IV</t>
  </si>
  <si>
    <t>V</t>
  </si>
  <si>
    <t>Cuando los insumos: Combustible, Acero, Concreto, Cemento, RC -2, varíen ascendente o descendente del porciento (%) indicado en el contrato, con relación a los Insumos del Presupuesto Original, se reconsideraría un reajuste en las partidas que son afectadas por estos insumos.</t>
  </si>
  <si>
    <t>Los P.A serán pagados en las cubicaciones mediante desgloses de partidas. Transporte de Equipos, Letreros en Obras y Estudios se pagarían a presentación de facturas.</t>
  </si>
  <si>
    <t>Los P.A. de los Trabajos Generales deberán ser pagados proporcional al monto cubicado. El Campamento y Desvíos deberán de pagarse mediante desglose.</t>
  </si>
  <si>
    <t>VI</t>
  </si>
  <si>
    <t>El precio del Gasoil usado fue de: RD$205.9/gl;  RC-2 a US$ 4.25/gl, y Costo del dólar RD$  50.16/ USD.</t>
  </si>
  <si>
    <t>PARTIDA</t>
  </si>
  <si>
    <t>RELACION DE PARTIDAS REPARACION PUENTE FLOTANTE, SOBRE RIO OZAMA, DISTRITO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</si>
</sst>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0.0"/>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Century Schoolbook"/>
      <family val="1"/>
    </font>
    <font>
      <sz val="9"/>
      <name val="Arial"/>
      <family val="2"/>
    </font>
    <font>
      <b/>
      <sz val="9"/>
      <name val="Arial"/>
      <family val="2"/>
    </font>
    <font>
      <sz val="8"/>
      <name val="Arial"/>
    </font>
    <font>
      <sz val="12"/>
      <name val="Arial"/>
      <family val="2"/>
    </font>
    <font>
      <sz val="12"/>
      <name val="Times New Roman"/>
      <family val="1"/>
    </font>
    <font>
      <sz val="10"/>
      <name val="Geneva"/>
      <family val="2"/>
    </font>
    <font>
      <b/>
      <sz val="12"/>
      <name val="Times New Roman"/>
      <family val="1"/>
    </font>
    <font>
      <sz val="11"/>
      <name val="Arial"/>
      <family val="2"/>
    </font>
    <font>
      <sz val="11"/>
      <color indexed="50"/>
      <name val="Arial"/>
      <family val="2"/>
    </font>
    <font>
      <b/>
      <sz val="12"/>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48"/>
        <bgColor indexed="64"/>
      </patternFill>
    </fill>
    <fill>
      <patternFill patternType="solid">
        <fgColor indexed="57"/>
        <bgColor indexed="64"/>
      </patternFill>
    </fill>
    <fill>
      <patternFill patternType="solid">
        <fgColor indexed="50"/>
        <bgColor indexed="64"/>
      </patternFill>
    </fill>
  </fills>
  <borders count="14">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8">
    <xf numFmtId="0" fontId="0" fillId="0" borderId="0"/>
    <xf numFmtId="43" fontId="1" fillId="0" borderId="0" applyFont="0" applyFill="0" applyBorder="0" applyAlignment="0" applyProtection="0"/>
    <xf numFmtId="0" fontId="8" fillId="0" borderId="0"/>
    <xf numFmtId="164" fontId="3" fillId="0" borderId="0" applyFont="0" applyFill="0" applyBorder="0" applyAlignment="0" applyProtection="0"/>
    <xf numFmtId="40" fontId="10" fillId="0" borderId="0" applyFont="0" applyFill="0" applyBorder="0" applyAlignment="0" applyProtection="0"/>
    <xf numFmtId="0" fontId="10" fillId="0" borderId="0"/>
    <xf numFmtId="0" fontId="3" fillId="0" borderId="0"/>
    <xf numFmtId="43" fontId="3" fillId="0" borderId="0" applyFont="0" applyFill="0" applyBorder="0" applyAlignment="0" applyProtection="0"/>
  </cellStyleXfs>
  <cellXfs count="151">
    <xf numFmtId="0" fontId="0" fillId="0" borderId="0" xfId="0"/>
    <xf numFmtId="0" fontId="2" fillId="0" borderId="1" xfId="0" applyFont="1" applyBorder="1" applyAlignment="1">
      <alignment horizontal="center"/>
    </xf>
    <xf numFmtId="0" fontId="3" fillId="0" borderId="2" xfId="0" applyFont="1" applyBorder="1"/>
    <xf numFmtId="0" fontId="2" fillId="0" borderId="0" xfId="0" applyFont="1" applyBorder="1"/>
    <xf numFmtId="0" fontId="2" fillId="0" borderId="3" xfId="0" applyFont="1" applyBorder="1" applyAlignment="1">
      <alignment horizontal="left"/>
    </xf>
    <xf numFmtId="0" fontId="2" fillId="0" borderId="3" xfId="0" applyFont="1" applyBorder="1"/>
    <xf numFmtId="43" fontId="2" fillId="0" borderId="3" xfId="1" applyFont="1" applyBorder="1"/>
    <xf numFmtId="0" fontId="3" fillId="0" borderId="3" xfId="0" applyFont="1" applyBorder="1"/>
    <xf numFmtId="43" fontId="3" fillId="0" borderId="3" xfId="1" applyFont="1" applyBorder="1"/>
    <xf numFmtId="0" fontId="3" fillId="0" borderId="3" xfId="0" applyFont="1" applyBorder="1" applyAlignment="1">
      <alignment horizontal="center"/>
    </xf>
    <xf numFmtId="2" fontId="3" fillId="0" borderId="3" xfId="0" applyNumberFormat="1" applyFont="1" applyBorder="1"/>
    <xf numFmtId="2" fontId="4" fillId="0" borderId="3" xfId="0" applyNumberFormat="1" applyFont="1" applyBorder="1"/>
    <xf numFmtId="0" fontId="4" fillId="0" borderId="3" xfId="0" applyFont="1" applyBorder="1" applyAlignment="1">
      <alignment horizontal="center"/>
    </xf>
    <xf numFmtId="4" fontId="4" fillId="0" borderId="3" xfId="0" applyNumberFormat="1" applyFont="1" applyBorder="1"/>
    <xf numFmtId="43" fontId="4" fillId="0" borderId="3" xfId="1" applyFont="1" applyBorder="1"/>
    <xf numFmtId="0" fontId="2" fillId="0" borderId="3" xfId="0" applyFont="1" applyBorder="1" applyAlignment="1">
      <alignment horizontal="center"/>
    </xf>
    <xf numFmtId="2" fontId="2" fillId="0" borderId="3" xfId="0" applyNumberFormat="1" applyFont="1" applyBorder="1"/>
    <xf numFmtId="43" fontId="3" fillId="0" borderId="3" xfId="0" applyNumberFormat="1" applyFont="1" applyBorder="1"/>
    <xf numFmtId="43" fontId="2" fillId="0" borderId="3" xfId="0" applyNumberFormat="1" applyFont="1" applyBorder="1"/>
    <xf numFmtId="43" fontId="2" fillId="0" borderId="3" xfId="1" applyFont="1" applyBorder="1" applyAlignment="1">
      <alignment horizontal="right"/>
    </xf>
    <xf numFmtId="43" fontId="2" fillId="2" borderId="3" xfId="1" applyFont="1" applyFill="1" applyBorder="1"/>
    <xf numFmtId="43" fontId="2" fillId="2" borderId="3" xfId="0" applyNumberFormat="1" applyFont="1" applyFill="1" applyBorder="1"/>
    <xf numFmtId="10" fontId="3" fillId="0" borderId="3" xfId="1" applyNumberFormat="1" applyFont="1" applyBorder="1"/>
    <xf numFmtId="0" fontId="2" fillId="0" borderId="3" xfId="0" applyFont="1" applyBorder="1" applyAlignment="1">
      <alignment horizontal="right"/>
    </xf>
    <xf numFmtId="43" fontId="2" fillId="0" borderId="0" xfId="1" applyFont="1" applyBorder="1"/>
    <xf numFmtId="0" fontId="2" fillId="0" borderId="0" xfId="0" applyFont="1" applyBorder="1" applyAlignment="1">
      <alignment horizontal="right"/>
    </xf>
    <xf numFmtId="43" fontId="2" fillId="0" borderId="0" xfId="0" applyNumberFormat="1" applyFont="1" applyBorder="1"/>
    <xf numFmtId="43" fontId="3" fillId="3" borderId="3" xfId="1" applyFont="1" applyFill="1" applyBorder="1"/>
    <xf numFmtId="0" fontId="3" fillId="0" borderId="4" xfId="0" applyFont="1" applyBorder="1"/>
    <xf numFmtId="0" fontId="3" fillId="0" borderId="5" xfId="0" applyFont="1" applyBorder="1"/>
    <xf numFmtId="43" fontId="0" fillId="0" borderId="0" xfId="0" applyNumberFormat="1"/>
    <xf numFmtId="0" fontId="2" fillId="0" borderId="0" xfId="0" applyFont="1"/>
    <xf numFmtId="0" fontId="3" fillId="0" borderId="0" xfId="0" applyFont="1"/>
    <xf numFmtId="0" fontId="5" fillId="0" borderId="0" xfId="0" applyFont="1"/>
    <xf numFmtId="0" fontId="2" fillId="0" borderId="1" xfId="0" applyFont="1" applyBorder="1" applyAlignment="1"/>
    <xf numFmtId="0" fontId="3" fillId="0" borderId="3" xfId="0" applyFont="1" applyBorder="1" applyAlignment="1">
      <alignment vertical="top" wrapText="1"/>
    </xf>
    <xf numFmtId="165" fontId="2" fillId="0" borderId="3" xfId="0" applyNumberFormat="1" applyFont="1" applyBorder="1" applyAlignment="1">
      <alignment horizontal="right"/>
    </xf>
    <xf numFmtId="0" fontId="3" fillId="0" borderId="3" xfId="0" applyFont="1" applyBorder="1" applyAlignment="1">
      <alignment vertical="center"/>
    </xf>
    <xf numFmtId="0" fontId="3" fillId="0" borderId="3" xfId="0" applyFont="1" applyBorder="1" applyAlignment="1">
      <alignment horizontal="right" vertical="center"/>
    </xf>
    <xf numFmtId="43" fontId="3" fillId="0" borderId="3" xfId="1" applyFont="1" applyBorder="1" applyAlignment="1">
      <alignment horizontal="right" vertical="center"/>
    </xf>
    <xf numFmtId="4" fontId="3" fillId="0" borderId="3" xfId="0" applyNumberFormat="1" applyFont="1" applyBorder="1" applyAlignment="1">
      <alignment horizontal="right" vertical="center"/>
    </xf>
    <xf numFmtId="2" fontId="3" fillId="0" borderId="3" xfId="0" applyNumberFormat="1" applyFont="1" applyBorder="1" applyAlignment="1">
      <alignment horizontal="right" vertical="center"/>
    </xf>
    <xf numFmtId="0" fontId="3" fillId="0" borderId="3" xfId="0" applyFont="1" applyBorder="1" applyAlignment="1">
      <alignment horizontal="center" vertical="center"/>
    </xf>
    <xf numFmtId="0" fontId="5" fillId="0" borderId="3" xfId="0" applyFont="1" applyBorder="1" applyAlignment="1">
      <alignment horizontal="center"/>
    </xf>
    <xf numFmtId="0" fontId="3" fillId="0" borderId="3" xfId="0" applyFont="1" applyBorder="1" applyAlignment="1">
      <alignment horizontal="center" wrapText="1"/>
    </xf>
    <xf numFmtId="0" fontId="0" fillId="0" borderId="0" xfId="0" applyAlignment="1">
      <alignment wrapText="1"/>
    </xf>
    <xf numFmtId="0" fontId="3" fillId="0" borderId="3" xfId="0" applyFont="1" applyBorder="1" applyAlignment="1">
      <alignment horizontal="right" vertical="center" wrapText="1"/>
    </xf>
    <xf numFmtId="43" fontId="3" fillId="0" borderId="3" xfId="1" applyFont="1" applyBorder="1" applyAlignment="1">
      <alignment horizontal="right" vertical="center" wrapText="1"/>
    </xf>
    <xf numFmtId="0" fontId="2" fillId="0" borderId="3" xfId="0" applyFont="1" applyBorder="1" applyAlignment="1">
      <alignment vertical="top" wrapText="1"/>
    </xf>
    <xf numFmtId="43" fontId="2" fillId="0" borderId="3" xfId="0" applyNumberFormat="1" applyFont="1" applyBorder="1" applyAlignment="1">
      <alignment wrapText="1"/>
    </xf>
    <xf numFmtId="0" fontId="2" fillId="0" borderId="0" xfId="0" applyFont="1" applyAlignment="1">
      <alignment horizontal="center"/>
    </xf>
    <xf numFmtId="0" fontId="3" fillId="0" borderId="0" xfId="0" applyFont="1" applyAlignment="1">
      <alignment horizontal="center"/>
    </xf>
    <xf numFmtId="0" fontId="9" fillId="4" borderId="0" xfId="2" applyFont="1" applyFill="1" applyAlignment="1">
      <alignment horizontal="center"/>
    </xf>
    <xf numFmtId="0" fontId="9" fillId="5" borderId="0" xfId="2" applyFont="1" applyFill="1" applyAlignment="1">
      <alignment horizontal="left"/>
    </xf>
    <xf numFmtId="43" fontId="9" fillId="5" borderId="0" xfId="3" applyNumberFormat="1" applyFont="1" applyFill="1" applyAlignment="1">
      <alignment horizontal="right"/>
    </xf>
    <xf numFmtId="43" fontId="9" fillId="5" borderId="0" xfId="3" applyNumberFormat="1" applyFont="1" applyFill="1"/>
    <xf numFmtId="39" fontId="9" fillId="5" borderId="0" xfId="2" applyNumberFormat="1" applyFont="1" applyFill="1"/>
    <xf numFmtId="39" fontId="9" fillId="4" borderId="0" xfId="2" applyNumberFormat="1" applyFont="1" applyFill="1"/>
    <xf numFmtId="0" fontId="9" fillId="0" borderId="0" xfId="5" applyFont="1"/>
    <xf numFmtId="0" fontId="12" fillId="6" borderId="0" xfId="2" applyFont="1" applyFill="1" applyAlignment="1">
      <alignment horizontal="center" vertical="center"/>
    </xf>
    <xf numFmtId="0" fontId="12" fillId="6" borderId="0" xfId="2" applyFont="1" applyFill="1" applyAlignment="1">
      <alignment vertical="center"/>
    </xf>
    <xf numFmtId="0" fontId="13" fillId="6" borderId="0" xfId="2" applyFont="1" applyFill="1" applyAlignment="1">
      <alignment horizontal="left" vertical="center"/>
    </xf>
    <xf numFmtId="43" fontId="13" fillId="4" borderId="0" xfId="3" applyNumberFormat="1" applyFont="1" applyFill="1" applyAlignment="1">
      <alignment horizontal="right" vertical="center"/>
    </xf>
    <xf numFmtId="43" fontId="13" fillId="4" borderId="0" xfId="3" applyNumberFormat="1" applyFont="1" applyFill="1" applyAlignment="1">
      <alignment vertical="center"/>
    </xf>
    <xf numFmtId="39" fontId="12" fillId="4" borderId="0" xfId="2" applyNumberFormat="1" applyFont="1" applyFill="1" applyAlignment="1">
      <alignment vertical="center"/>
    </xf>
    <xf numFmtId="0" fontId="12" fillId="3" borderId="0" xfId="2" applyFont="1" applyFill="1" applyAlignment="1">
      <alignment horizontal="center" vertical="center"/>
    </xf>
    <xf numFmtId="0" fontId="12" fillId="3" borderId="0" xfId="2" applyFont="1" applyFill="1" applyAlignment="1">
      <alignment vertical="center"/>
    </xf>
    <xf numFmtId="0" fontId="13" fillId="3" borderId="0" xfId="2" applyFont="1" applyFill="1" applyAlignment="1">
      <alignment horizontal="left" vertical="center"/>
    </xf>
    <xf numFmtId="43" fontId="13" fillId="3" borderId="0" xfId="3" applyNumberFormat="1" applyFont="1" applyFill="1" applyAlignment="1">
      <alignment horizontal="right" vertical="center"/>
    </xf>
    <xf numFmtId="43" fontId="13" fillId="3" borderId="0" xfId="3" applyNumberFormat="1" applyFont="1" applyFill="1" applyAlignment="1">
      <alignment vertical="center"/>
    </xf>
    <xf numFmtId="39" fontId="12" fillId="3" borderId="0" xfId="2" applyNumberFormat="1" applyFont="1" applyFill="1" applyAlignment="1">
      <alignment vertical="center"/>
    </xf>
    <xf numFmtId="0" fontId="9" fillId="0" borderId="0" xfId="5" applyFont="1" applyAlignment="1">
      <alignment horizontal="center"/>
    </xf>
    <xf numFmtId="0" fontId="9" fillId="0" borderId="0" xfId="5" applyFont="1" applyAlignment="1">
      <alignment horizontal="left"/>
    </xf>
    <xf numFmtId="40" fontId="9" fillId="0" borderId="0" xfId="4" applyFont="1"/>
    <xf numFmtId="40" fontId="11" fillId="0" borderId="0" xfId="4" applyFont="1" applyBorder="1" applyAlignment="1">
      <alignment horizontal="right"/>
    </xf>
    <xf numFmtId="14" fontId="11" fillId="0" borderId="0" xfId="5" applyNumberFormat="1" applyFont="1" applyBorder="1" applyAlignment="1">
      <alignment horizontal="left"/>
    </xf>
    <xf numFmtId="0" fontId="3" fillId="0" borderId="0" xfId="0" applyFont="1" applyBorder="1"/>
    <xf numFmtId="0" fontId="2" fillId="0" borderId="0" xfId="0" applyFont="1" applyFill="1" applyBorder="1" applyAlignment="1">
      <alignment horizontal="center"/>
    </xf>
    <xf numFmtId="0" fontId="3" fillId="0" borderId="0" xfId="0" applyFont="1" applyFill="1" applyBorder="1"/>
    <xf numFmtId="0" fontId="2" fillId="0" borderId="0" xfId="0" applyFont="1" applyFill="1" applyBorder="1"/>
    <xf numFmtId="165" fontId="2" fillId="0" borderId="0" xfId="0" applyNumberFormat="1" applyFont="1" applyFill="1" applyBorder="1" applyAlignment="1">
      <alignment horizontal="right"/>
    </xf>
    <xf numFmtId="43" fontId="2" fillId="0" borderId="0" xfId="1" applyFont="1" applyFill="1" applyBorder="1"/>
    <xf numFmtId="43" fontId="3" fillId="0" borderId="0" xfId="1" applyFont="1" applyFill="1" applyBorder="1"/>
    <xf numFmtId="0" fontId="3" fillId="0" borderId="0" xfId="0" applyFont="1" applyFill="1" applyBorder="1" applyAlignment="1">
      <alignment horizontal="center"/>
    </xf>
    <xf numFmtId="0" fontId="5" fillId="0" borderId="0" xfId="0" applyFont="1" applyFill="1" applyBorder="1" applyAlignment="1">
      <alignment horizontal="center"/>
    </xf>
    <xf numFmtId="2" fontId="4" fillId="0" borderId="0" xfId="0" applyNumberFormat="1" applyFont="1" applyFill="1" applyBorder="1"/>
    <xf numFmtId="0" fontId="4" fillId="0" borderId="0" xfId="0" applyFont="1" applyFill="1" applyBorder="1" applyAlignment="1">
      <alignment horizontal="center"/>
    </xf>
    <xf numFmtId="43" fontId="4" fillId="0" borderId="0" xfId="1" applyFont="1" applyFill="1" applyBorder="1"/>
    <xf numFmtId="0" fontId="3" fillId="0" borderId="0" xfId="0" applyFont="1" applyFill="1" applyBorder="1" applyAlignment="1">
      <alignment horizontal="right" vertical="center"/>
    </xf>
    <xf numFmtId="0" fontId="3" fillId="0" borderId="0" xfId="0" applyFont="1" applyFill="1" applyBorder="1" applyAlignment="1">
      <alignment vertical="top" wrapText="1"/>
    </xf>
    <xf numFmtId="43" fontId="3" fillId="0" borderId="0" xfId="1" applyFont="1" applyFill="1" applyBorder="1" applyAlignment="1">
      <alignment horizontal="right"/>
    </xf>
    <xf numFmtId="2" fontId="3" fillId="0" borderId="0" xfId="0" applyNumberFormat="1" applyFont="1" applyFill="1" applyBorder="1"/>
    <xf numFmtId="2" fontId="2" fillId="0" borderId="0" xfId="0" applyNumberFormat="1" applyFont="1" applyFill="1" applyBorder="1"/>
    <xf numFmtId="0" fontId="3" fillId="0" borderId="0" xfId="0" applyFont="1" applyFill="1" applyBorder="1" applyAlignment="1">
      <alignment vertical="center" wrapText="1"/>
    </xf>
    <xf numFmtId="43" fontId="3" fillId="0" borderId="0" xfId="1" applyFont="1" applyFill="1" applyBorder="1" applyAlignment="1">
      <alignment horizontal="center"/>
    </xf>
    <xf numFmtId="43" fontId="3" fillId="0" borderId="0" xfId="0" applyNumberFormat="1" applyFont="1" applyFill="1" applyBorder="1" applyAlignment="1">
      <alignment horizontal="center"/>
    </xf>
    <xf numFmtId="0" fontId="3" fillId="0" borderId="0" xfId="0" applyFont="1" applyFill="1" applyBorder="1" applyAlignment="1">
      <alignment wrapText="1"/>
    </xf>
    <xf numFmtId="43" fontId="3" fillId="0" borderId="0" xfId="0" applyNumberFormat="1" applyFont="1" applyFill="1" applyBorder="1"/>
    <xf numFmtId="0" fontId="3" fillId="0" borderId="0" xfId="0" applyFont="1" applyFill="1" applyBorder="1" applyAlignment="1">
      <alignment horizontal="right" vertical="top" wrapText="1"/>
    </xf>
    <xf numFmtId="43" fontId="3" fillId="0" borderId="0" xfId="1" applyFont="1" applyFill="1" applyBorder="1" applyAlignment="1">
      <alignment horizontal="right" vertical="center" wrapText="1"/>
    </xf>
    <xf numFmtId="0" fontId="3" fillId="0" borderId="0" xfId="0" applyFont="1" applyFill="1" applyBorder="1" applyAlignment="1">
      <alignment horizontal="center" vertical="center"/>
    </xf>
    <xf numFmtId="43" fontId="3" fillId="0" borderId="0" xfId="1" applyFont="1" applyFill="1" applyBorder="1" applyAlignment="1">
      <alignment wrapText="1"/>
    </xf>
    <xf numFmtId="0" fontId="3" fillId="0" borderId="0" xfId="0" applyFont="1" applyFill="1" applyBorder="1" applyAlignment="1">
      <alignment horizontal="center" wrapText="1"/>
    </xf>
    <xf numFmtId="43" fontId="3" fillId="0" borderId="0" xfId="1" applyFont="1" applyFill="1" applyBorder="1" applyAlignment="1">
      <alignment horizontal="right" wrapText="1"/>
    </xf>
    <xf numFmtId="0" fontId="3" fillId="0" borderId="0" xfId="0" applyFont="1" applyFill="1" applyBorder="1" applyAlignment="1">
      <alignment horizontal="right" vertical="center" wrapText="1"/>
    </xf>
    <xf numFmtId="43" fontId="2" fillId="0" borderId="0" xfId="0" applyNumberFormat="1" applyFont="1" applyFill="1" applyBorder="1" applyAlignment="1">
      <alignment wrapText="1"/>
    </xf>
    <xf numFmtId="43" fontId="3" fillId="0" borderId="0" xfId="1" applyFont="1" applyFill="1" applyBorder="1" applyAlignment="1">
      <alignment horizontal="right" vertical="center"/>
    </xf>
    <xf numFmtId="0" fontId="2" fillId="0" borderId="0" xfId="0" applyFont="1" applyFill="1" applyBorder="1" applyAlignment="1">
      <alignment horizontal="left"/>
    </xf>
    <xf numFmtId="43" fontId="2" fillId="0" borderId="0" xfId="0" applyNumberFormat="1" applyFont="1" applyFill="1" applyBorder="1"/>
    <xf numFmtId="10" fontId="3" fillId="0" borderId="0" xfId="1" applyNumberFormat="1" applyFont="1" applyFill="1" applyBorder="1"/>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0" fillId="0" borderId="12" xfId="0" applyBorder="1"/>
    <xf numFmtId="0" fontId="0" fillId="0" borderId="13" xfId="0" applyBorder="1"/>
    <xf numFmtId="0" fontId="3" fillId="0" borderId="12" xfId="0" applyFont="1" applyFill="1" applyBorder="1"/>
    <xf numFmtId="43" fontId="3" fillId="0" borderId="13" xfId="1" applyFont="1" applyFill="1" applyBorder="1"/>
    <xf numFmtId="0" fontId="2" fillId="0" borderId="12" xfId="0" applyFont="1" applyFill="1" applyBorder="1"/>
    <xf numFmtId="43" fontId="2" fillId="0" borderId="13" xfId="0" applyNumberFormat="1" applyFont="1" applyFill="1" applyBorder="1"/>
    <xf numFmtId="0" fontId="2" fillId="0" borderId="6" xfId="0" applyFont="1" applyFill="1" applyBorder="1"/>
    <xf numFmtId="0" fontId="2" fillId="0" borderId="7" xfId="0" applyFont="1" applyFill="1" applyBorder="1"/>
    <xf numFmtId="0" fontId="2" fillId="0" borderId="7" xfId="0" applyFont="1" applyFill="1" applyBorder="1" applyAlignment="1">
      <alignment horizontal="right"/>
    </xf>
    <xf numFmtId="43" fontId="2" fillId="0" borderId="8" xfId="0" applyNumberFormat="1" applyFont="1" applyFill="1" applyBorder="1"/>
    <xf numFmtId="0" fontId="8" fillId="0" borderId="0" xfId="2" applyFont="1" applyFill="1"/>
    <xf numFmtId="0" fontId="15" fillId="0" borderId="0" xfId="2" applyFont="1" applyFill="1" applyAlignment="1">
      <alignment horizontal="left"/>
    </xf>
    <xf numFmtId="0" fontId="16" fillId="0" borderId="0" xfId="2" applyFont="1" applyFill="1" applyAlignment="1">
      <alignment horizontal="center"/>
    </xf>
    <xf numFmtId="43" fontId="16" fillId="0" borderId="0" xfId="7" applyFont="1" applyFill="1" applyAlignment="1">
      <alignment horizontal="right"/>
    </xf>
    <xf numFmtId="0" fontId="16" fillId="0" borderId="0" xfId="2" applyFont="1" applyFill="1" applyAlignment="1">
      <alignment horizontal="left" wrapText="1"/>
    </xf>
    <xf numFmtId="0" fontId="16" fillId="0" borderId="0" xfId="2" applyFont="1" applyFill="1" applyAlignment="1">
      <alignment horizontal="center" vertical="center"/>
    </xf>
    <xf numFmtId="0" fontId="2" fillId="0" borderId="0" xfId="0" applyFont="1" applyFill="1" applyBorder="1" applyAlignment="1">
      <alignment wrapText="1"/>
    </xf>
    <xf numFmtId="43" fontId="2" fillId="0" borderId="0" xfId="0" applyNumberFormat="1" applyFont="1" applyFill="1" applyBorder="1" applyAlignment="1">
      <alignment vertical="center"/>
    </xf>
    <xf numFmtId="0" fontId="8" fillId="0" borderId="0" xfId="2" applyFont="1" applyFill="1" applyAlignment="1">
      <alignment horizontal="center" vertical="center"/>
    </xf>
    <xf numFmtId="0" fontId="14" fillId="0" borderId="0" xfId="2" applyFont="1" applyFill="1" applyAlignment="1">
      <alignment horizontal="center" vertical="center"/>
    </xf>
    <xf numFmtId="0" fontId="8" fillId="0" borderId="0" xfId="5" applyFont="1" applyFill="1" applyAlignment="1">
      <alignment horizontal="center" vertical="center"/>
    </xf>
    <xf numFmtId="4" fontId="3" fillId="0" borderId="0" xfId="0" applyNumberFormat="1" applyFont="1" applyFill="1" applyBorder="1" applyAlignment="1">
      <alignment horizontal="right" vertical="center"/>
    </xf>
    <xf numFmtId="0" fontId="2" fillId="0" borderId="6" xfId="0" applyFont="1" applyFill="1" applyBorder="1" applyAlignment="1">
      <alignment horizontal="left"/>
    </xf>
    <xf numFmtId="0" fontId="2" fillId="0" borderId="7" xfId="0" applyFont="1" applyFill="1" applyBorder="1" applyAlignment="1">
      <alignment horizontal="center"/>
    </xf>
    <xf numFmtId="43" fontId="2" fillId="0" borderId="7" xfId="1" applyFont="1" applyFill="1" applyBorder="1"/>
    <xf numFmtId="43" fontId="2" fillId="0" borderId="7" xfId="1" applyFont="1" applyFill="1" applyBorder="1" applyAlignment="1">
      <alignment horizontal="right"/>
    </xf>
    <xf numFmtId="43" fontId="2" fillId="0" borderId="8" xfId="1" applyFont="1" applyFill="1" applyBorder="1"/>
    <xf numFmtId="0" fontId="8" fillId="0" borderId="0" xfId="2" applyFont="1" applyFill="1" applyAlignment="1">
      <alignment horizontal="left" wrapText="1"/>
    </xf>
    <xf numFmtId="40" fontId="11" fillId="0" borderId="0" xfId="4" applyFont="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7" fillId="0" borderId="0" xfId="0" applyFont="1" applyAlignment="1">
      <alignment horizontal="center"/>
    </xf>
    <xf numFmtId="0" fontId="3" fillId="0" borderId="0" xfId="0" applyFont="1" applyAlignment="1">
      <alignment horizontal="center"/>
    </xf>
    <xf numFmtId="0" fontId="8" fillId="0" borderId="0" xfId="2" applyFont="1" applyFill="1" applyAlignment="1">
      <alignment horizontal="left" vertical="center" wrapText="1"/>
    </xf>
    <xf numFmtId="0" fontId="8" fillId="0" borderId="0" xfId="5" applyFont="1" applyFill="1" applyAlignment="1">
      <alignment horizontal="left" vertical="center" wrapText="1"/>
    </xf>
    <xf numFmtId="0" fontId="14" fillId="0" borderId="0" xfId="2" applyFont="1" applyFill="1" applyAlignment="1">
      <alignment horizontal="left" vertical="center" wrapText="1"/>
    </xf>
    <xf numFmtId="0" fontId="2" fillId="0" borderId="0" xfId="0" applyFont="1" applyAlignment="1">
      <alignment horizontal="center"/>
    </xf>
  </cellXfs>
  <cellStyles count="8">
    <cellStyle name="Millares" xfId="1" builtinId="3"/>
    <cellStyle name="Millares 4 2" xfId="7"/>
    <cellStyle name="Millares_Formato Pres." xfId="4"/>
    <cellStyle name="Millares_PRESUPUESTO  TORMENTA SANDY, PROV. BARAHONA, CARMEN 2" xfId="3"/>
    <cellStyle name="Normal" xfId="0" builtinId="0"/>
    <cellStyle name="Normal 2" xfId="6"/>
    <cellStyle name="Normal_Formato Pres." xfId="5"/>
    <cellStyle name="Normal_Presp. Recon. Car. cruce Carretera  mella-guerra-bayaguana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eyes\Desktop\reparacion%20Manzanillo%20nov.2018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on."/>
      <sheetName val="analisis"/>
      <sheetName val="analisis-1"/>
      <sheetName val="CUB. (8)"/>
      <sheetName val="equi. economico"/>
      <sheetName val="equi econ-1"/>
      <sheetName val="Hoja1"/>
      <sheetName val="ESTADO ECON (8)"/>
      <sheetName val="CUB.(9)"/>
    </sheetNames>
    <sheetDataSet>
      <sheetData sheetId="0"/>
      <sheetData sheetId="1"/>
      <sheetData sheetId="2">
        <row r="14">
          <cell r="F14">
            <v>1200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66"/>
  <sheetViews>
    <sheetView topLeftCell="A44" workbookViewId="0">
      <selection activeCell="F45" sqref="F45"/>
    </sheetView>
  </sheetViews>
  <sheetFormatPr baseColWidth="10" defaultColWidth="9.140625" defaultRowHeight="15" x14ac:dyDescent="0.25"/>
  <cols>
    <col min="1" max="1" width="5.42578125" customWidth="1"/>
    <col min="2" max="2" width="57" customWidth="1"/>
    <col min="3" max="3" width="11.28515625" bestFit="1" customWidth="1"/>
    <col min="5" max="5" width="13.140625" customWidth="1"/>
    <col min="6" max="6" width="14.85546875" bestFit="1" customWidth="1"/>
    <col min="7" max="7" width="16.28515625" customWidth="1"/>
    <col min="10" max="10" width="10.5703125" bestFit="1" customWidth="1"/>
  </cols>
  <sheetData>
    <row r="5" spans="1:7" ht="15.75" thickBot="1" x14ac:dyDescent="0.3"/>
    <row r="6" spans="1:7" ht="16.5" thickTop="1" thickBot="1" x14ac:dyDescent="0.3">
      <c r="A6" s="1" t="s">
        <v>1</v>
      </c>
      <c r="B6" s="34" t="s">
        <v>0</v>
      </c>
      <c r="C6" s="1" t="s">
        <v>2</v>
      </c>
      <c r="D6" s="1" t="s">
        <v>3</v>
      </c>
      <c r="E6" s="1" t="s">
        <v>4</v>
      </c>
      <c r="F6" s="1" t="s">
        <v>5</v>
      </c>
      <c r="G6" s="1" t="s">
        <v>6</v>
      </c>
    </row>
    <row r="7" spans="1:7" ht="15.75" thickTop="1" x14ac:dyDescent="0.25">
      <c r="A7" s="2"/>
      <c r="B7" s="3"/>
      <c r="C7" s="2"/>
      <c r="D7" s="2"/>
      <c r="E7" s="2"/>
      <c r="F7" s="2"/>
      <c r="G7" s="2"/>
    </row>
    <row r="8" spans="1:7" x14ac:dyDescent="0.25">
      <c r="A8" s="36">
        <v>1</v>
      </c>
      <c r="B8" s="5" t="s">
        <v>7</v>
      </c>
      <c r="C8" s="5"/>
      <c r="D8" s="5"/>
      <c r="E8" s="5"/>
      <c r="F8" s="5"/>
      <c r="G8" s="6">
        <f>SUM(F9:F10)</f>
        <v>239316</v>
      </c>
    </row>
    <row r="9" spans="1:7" x14ac:dyDescent="0.25">
      <c r="A9" s="7">
        <v>1.1000000000000001</v>
      </c>
      <c r="B9" s="7" t="s">
        <v>30</v>
      </c>
      <c r="C9" s="8">
        <v>1</v>
      </c>
      <c r="D9" s="9" t="s">
        <v>11</v>
      </c>
      <c r="E9" s="8">
        <v>106116</v>
      </c>
      <c r="F9" s="8">
        <f>C9*E9</f>
        <v>106116</v>
      </c>
      <c r="G9" s="6"/>
    </row>
    <row r="10" spans="1:7" x14ac:dyDescent="0.25">
      <c r="A10" s="7">
        <v>1.2</v>
      </c>
      <c r="B10" s="7" t="s">
        <v>31</v>
      </c>
      <c r="C10" s="8">
        <v>3</v>
      </c>
      <c r="D10" s="43" t="s">
        <v>58</v>
      </c>
      <c r="E10" s="8">
        <v>44400</v>
      </c>
      <c r="F10" s="8">
        <f>C10*E10</f>
        <v>133200</v>
      </c>
      <c r="G10" s="6"/>
    </row>
    <row r="11" spans="1:7" x14ac:dyDescent="0.25">
      <c r="A11" s="7"/>
      <c r="B11" s="7"/>
      <c r="C11" s="11"/>
      <c r="D11" s="12"/>
      <c r="E11" s="13"/>
      <c r="F11" s="14"/>
      <c r="G11" s="7"/>
    </row>
    <row r="12" spans="1:7" x14ac:dyDescent="0.25">
      <c r="A12" s="36">
        <v>2</v>
      </c>
      <c r="B12" s="5" t="s">
        <v>32</v>
      </c>
      <c r="C12" s="5"/>
      <c r="D12" s="15"/>
      <c r="E12" s="5"/>
      <c r="F12" s="5"/>
      <c r="G12" s="6">
        <f>SUM(F13:F13)</f>
        <v>963120</v>
      </c>
    </row>
    <row r="13" spans="1:7" ht="42" customHeight="1" x14ac:dyDescent="0.25">
      <c r="A13" s="38">
        <v>2.1</v>
      </c>
      <c r="B13" s="35" t="s">
        <v>33</v>
      </c>
      <c r="C13" s="40">
        <v>1</v>
      </c>
      <c r="D13" s="9" t="s">
        <v>11</v>
      </c>
      <c r="E13" s="41">
        <v>963120</v>
      </c>
      <c r="F13" s="39">
        <f>C13*E13</f>
        <v>963120</v>
      </c>
      <c r="G13" s="7"/>
    </row>
    <row r="14" spans="1:7" x14ac:dyDescent="0.25">
      <c r="A14" s="7"/>
      <c r="B14" s="7"/>
      <c r="C14" s="8"/>
      <c r="D14" s="9"/>
      <c r="E14" s="10"/>
      <c r="F14" s="7"/>
      <c r="G14" s="7"/>
    </row>
    <row r="15" spans="1:7" x14ac:dyDescent="0.25">
      <c r="A15" s="36">
        <v>3</v>
      </c>
      <c r="B15" s="5" t="s">
        <v>34</v>
      </c>
      <c r="C15" s="6"/>
      <c r="D15" s="15"/>
      <c r="E15" s="16"/>
      <c r="F15" s="6"/>
      <c r="G15" s="6">
        <f>C16*E16</f>
        <v>3127963.7</v>
      </c>
    </row>
    <row r="16" spans="1:7" ht="28.5" customHeight="1" x14ac:dyDescent="0.25">
      <c r="A16" s="37">
        <v>3.1</v>
      </c>
      <c r="B16" s="35" t="s">
        <v>48</v>
      </c>
      <c r="C16" s="8">
        <v>2845</v>
      </c>
      <c r="D16" s="9" t="s">
        <v>8</v>
      </c>
      <c r="E16" s="10">
        <v>1099.46</v>
      </c>
      <c r="F16" s="17">
        <f>C16*E16</f>
        <v>3127963.7</v>
      </c>
      <c r="G16" s="7"/>
    </row>
    <row r="17" spans="1:10" x14ac:dyDescent="0.25">
      <c r="A17" s="7"/>
      <c r="B17" s="7"/>
      <c r="C17" s="8"/>
      <c r="D17" s="9"/>
      <c r="E17" s="10"/>
      <c r="F17" s="8"/>
      <c r="G17" s="7"/>
    </row>
    <row r="18" spans="1:10" x14ac:dyDescent="0.25">
      <c r="A18" s="36">
        <v>4</v>
      </c>
      <c r="B18" s="5" t="s">
        <v>35</v>
      </c>
      <c r="C18" s="6"/>
      <c r="D18" s="15"/>
      <c r="E18" s="16"/>
      <c r="F18" s="6"/>
      <c r="G18" s="6">
        <f>SUM(F19:F20)</f>
        <v>8437435.8000000007</v>
      </c>
    </row>
    <row r="19" spans="1:10" x14ac:dyDescent="0.25">
      <c r="A19" s="7">
        <v>4.0999999999999996</v>
      </c>
      <c r="B19" s="7" t="s">
        <v>36</v>
      </c>
      <c r="C19" s="8">
        <v>7612</v>
      </c>
      <c r="D19" s="9" t="s">
        <v>8</v>
      </c>
      <c r="E19" s="10">
        <v>640.15</v>
      </c>
      <c r="F19" s="17">
        <f>C19*E19</f>
        <v>4872821.8</v>
      </c>
      <c r="G19" s="7"/>
    </row>
    <row r="20" spans="1:10" x14ac:dyDescent="0.25">
      <c r="A20" s="7">
        <v>4.2</v>
      </c>
      <c r="B20" s="7" t="s">
        <v>37</v>
      </c>
      <c r="C20" s="8">
        <v>9160</v>
      </c>
      <c r="D20" s="9" t="s">
        <v>8</v>
      </c>
      <c r="E20" s="10">
        <v>389.15</v>
      </c>
      <c r="F20" s="17">
        <f>C20*E20</f>
        <v>3564614</v>
      </c>
      <c r="G20" s="7"/>
    </row>
    <row r="21" spans="1:10" x14ac:dyDescent="0.25">
      <c r="A21" s="7"/>
      <c r="B21" s="7"/>
      <c r="C21" s="8"/>
      <c r="D21" s="9"/>
      <c r="E21" s="10"/>
      <c r="F21" s="17"/>
      <c r="G21" s="7"/>
    </row>
    <row r="22" spans="1:10" x14ac:dyDescent="0.25">
      <c r="A22" s="36">
        <v>5</v>
      </c>
      <c r="B22" s="5" t="s">
        <v>38</v>
      </c>
      <c r="C22" s="6"/>
      <c r="D22" s="15"/>
      <c r="E22" s="16"/>
      <c r="F22" s="6"/>
      <c r="G22" s="6">
        <f>SUM(F23:F30)</f>
        <v>14664701.800000001</v>
      </c>
    </row>
    <row r="23" spans="1:10" ht="30.75" customHeight="1" x14ac:dyDescent="0.25">
      <c r="A23" s="38">
        <v>5.0999999999999996</v>
      </c>
      <c r="B23" s="35" t="s">
        <v>39</v>
      </c>
      <c r="C23" s="39">
        <v>1</v>
      </c>
      <c r="D23" s="9" t="s">
        <v>11</v>
      </c>
      <c r="E23" s="39">
        <v>1373715.6</v>
      </c>
      <c r="F23" s="39">
        <f>C23*E23</f>
        <v>1373715.6</v>
      </c>
      <c r="G23" s="7"/>
    </row>
    <row r="24" spans="1:10" ht="16.5" customHeight="1" x14ac:dyDescent="0.25">
      <c r="A24" s="7">
        <v>5.2</v>
      </c>
      <c r="B24" s="35" t="s">
        <v>40</v>
      </c>
      <c r="C24" s="8">
        <v>100</v>
      </c>
      <c r="D24" s="9" t="s">
        <v>56</v>
      </c>
      <c r="E24" s="8">
        <v>4860</v>
      </c>
      <c r="F24" s="8">
        <f t="shared" ref="F24:F30" si="0">C24*E24</f>
        <v>486000</v>
      </c>
      <c r="G24" s="7"/>
    </row>
    <row r="25" spans="1:10" ht="30.75" customHeight="1" x14ac:dyDescent="0.25">
      <c r="A25" s="38">
        <v>5.3</v>
      </c>
      <c r="B25" s="35" t="s">
        <v>42</v>
      </c>
      <c r="C25" s="8">
        <v>36</v>
      </c>
      <c r="D25" s="9" t="s">
        <v>41</v>
      </c>
      <c r="E25" s="8">
        <v>34900</v>
      </c>
      <c r="F25" s="8">
        <f t="shared" si="0"/>
        <v>1256400</v>
      </c>
      <c r="G25" s="7"/>
    </row>
    <row r="26" spans="1:10" ht="30.75" customHeight="1" x14ac:dyDescent="0.25">
      <c r="A26" s="7">
        <v>5.4</v>
      </c>
      <c r="B26" s="35" t="s">
        <v>43</v>
      </c>
      <c r="C26" s="8">
        <v>21</v>
      </c>
      <c r="D26" s="9" t="s">
        <v>44</v>
      </c>
      <c r="E26" s="8">
        <v>283720</v>
      </c>
      <c r="F26" s="8">
        <f t="shared" si="0"/>
        <v>5958120</v>
      </c>
      <c r="G26" s="7"/>
    </row>
    <row r="27" spans="1:10" ht="18" customHeight="1" x14ac:dyDescent="0.25">
      <c r="A27" s="7">
        <v>5.5</v>
      </c>
      <c r="B27" s="35" t="s">
        <v>45</v>
      </c>
      <c r="C27" s="8">
        <v>160</v>
      </c>
      <c r="D27" s="9" t="s">
        <v>41</v>
      </c>
      <c r="E27" s="8">
        <v>2006.33</v>
      </c>
      <c r="F27" s="8">
        <f t="shared" si="0"/>
        <v>321012.8</v>
      </c>
      <c r="G27" s="7"/>
      <c r="J27" s="30">
        <f>E26/21</f>
        <v>13510.476190476191</v>
      </c>
    </row>
    <row r="28" spans="1:10" ht="17.25" customHeight="1" x14ac:dyDescent="0.25">
      <c r="A28" s="7">
        <v>5.6</v>
      </c>
      <c r="B28" s="35" t="s">
        <v>46</v>
      </c>
      <c r="C28" s="8">
        <v>60</v>
      </c>
      <c r="D28" s="9" t="s">
        <v>8</v>
      </c>
      <c r="E28" s="8">
        <v>6438</v>
      </c>
      <c r="F28" s="8">
        <f t="shared" si="0"/>
        <v>386280</v>
      </c>
      <c r="G28" s="7"/>
      <c r="J28" s="30">
        <f>J27/2000</f>
        <v>6.755238095238095</v>
      </c>
    </row>
    <row r="29" spans="1:10" ht="30.75" customHeight="1" x14ac:dyDescent="0.25">
      <c r="A29" s="38">
        <v>5.7</v>
      </c>
      <c r="B29" s="35" t="s">
        <v>47</v>
      </c>
      <c r="C29" s="8">
        <v>2845</v>
      </c>
      <c r="D29" s="9" t="s">
        <v>8</v>
      </c>
      <c r="E29" s="8">
        <v>1150.52</v>
      </c>
      <c r="F29" s="8">
        <f t="shared" si="0"/>
        <v>3273229.4</v>
      </c>
      <c r="G29" s="7"/>
      <c r="J29" s="30"/>
    </row>
    <row r="30" spans="1:10" ht="30.75" customHeight="1" x14ac:dyDescent="0.25">
      <c r="A30" s="38">
        <v>5.8</v>
      </c>
      <c r="B30" s="35" t="s">
        <v>49</v>
      </c>
      <c r="C30" s="8">
        <v>4900</v>
      </c>
      <c r="D30" s="9" t="s">
        <v>8</v>
      </c>
      <c r="E30" s="8">
        <v>328.56</v>
      </c>
      <c r="F30" s="8">
        <f t="shared" si="0"/>
        <v>1609944</v>
      </c>
      <c r="G30" s="7"/>
      <c r="J30">
        <f>2000*21*25</f>
        <v>1050000</v>
      </c>
    </row>
    <row r="31" spans="1:10" x14ac:dyDescent="0.25">
      <c r="A31" s="7"/>
      <c r="B31" s="7"/>
      <c r="C31" s="8"/>
      <c r="D31" s="9"/>
      <c r="E31" s="10"/>
      <c r="F31" s="8"/>
      <c r="G31" s="7"/>
    </row>
    <row r="32" spans="1:10" x14ac:dyDescent="0.25">
      <c r="A32" s="36">
        <v>6</v>
      </c>
      <c r="B32" s="5" t="s">
        <v>50</v>
      </c>
      <c r="C32" s="6"/>
      <c r="D32" s="15"/>
      <c r="E32" s="16"/>
      <c r="F32" s="6"/>
      <c r="G32" s="6">
        <f>SUM(F33:F33)</f>
        <v>395937</v>
      </c>
      <c r="J32">
        <f>21*2000</f>
        <v>42000</v>
      </c>
    </row>
    <row r="33" spans="1:10" x14ac:dyDescent="0.25">
      <c r="A33" s="7">
        <v>6.1</v>
      </c>
      <c r="B33" s="7" t="s">
        <v>51</v>
      </c>
      <c r="C33" s="8">
        <v>61.5</v>
      </c>
      <c r="D33" s="9" t="s">
        <v>9</v>
      </c>
      <c r="E33" s="8">
        <v>6438</v>
      </c>
      <c r="F33" s="8">
        <f>C33*E33</f>
        <v>395937</v>
      </c>
      <c r="G33" s="7"/>
      <c r="J33" s="30">
        <f>F26/J32</f>
        <v>141.86000000000001</v>
      </c>
    </row>
    <row r="34" spans="1:10" x14ac:dyDescent="0.25">
      <c r="A34" s="7"/>
      <c r="B34" s="7"/>
      <c r="C34" s="8"/>
      <c r="D34" s="9"/>
      <c r="E34" s="8"/>
      <c r="F34" s="7"/>
      <c r="G34" s="7"/>
    </row>
    <row r="35" spans="1:10" x14ac:dyDescent="0.25">
      <c r="A35" s="36">
        <v>7</v>
      </c>
      <c r="B35" s="5" t="s">
        <v>52</v>
      </c>
      <c r="C35" s="6"/>
      <c r="D35" s="15"/>
      <c r="E35" s="6"/>
      <c r="F35" s="6"/>
      <c r="G35" s="6">
        <f>SUM(F36:F38)</f>
        <v>3776500</v>
      </c>
    </row>
    <row r="36" spans="1:10" ht="27" customHeight="1" x14ac:dyDescent="0.25">
      <c r="A36" s="38">
        <v>7.1</v>
      </c>
      <c r="B36" s="35" t="s">
        <v>53</v>
      </c>
      <c r="C36" s="8">
        <v>8</v>
      </c>
      <c r="D36" s="9" t="s">
        <v>10</v>
      </c>
      <c r="E36" s="8">
        <v>26362.5</v>
      </c>
      <c r="F36" s="8">
        <f>C36*E36</f>
        <v>210900</v>
      </c>
      <c r="G36" s="7"/>
    </row>
    <row r="37" spans="1:10" ht="52.5" customHeight="1" x14ac:dyDescent="0.25">
      <c r="A37" s="38">
        <v>7.2</v>
      </c>
      <c r="B37" s="35" t="s">
        <v>54</v>
      </c>
      <c r="C37" s="39">
        <v>1</v>
      </c>
      <c r="D37" s="9" t="s">
        <v>11</v>
      </c>
      <c r="E37" s="39">
        <v>3285600</v>
      </c>
      <c r="F37" s="39">
        <f>C37*E37</f>
        <v>3285600</v>
      </c>
      <c r="G37" s="7"/>
    </row>
    <row r="38" spans="1:10" ht="39" customHeight="1" x14ac:dyDescent="0.25">
      <c r="A38" s="38">
        <v>7.3</v>
      </c>
      <c r="B38" s="35" t="s">
        <v>55</v>
      </c>
      <c r="C38" s="39">
        <v>1</v>
      </c>
      <c r="D38" s="42" t="s">
        <v>11</v>
      </c>
      <c r="E38" s="39">
        <v>280000</v>
      </c>
      <c r="F38" s="39">
        <f>C38*E38</f>
        <v>280000</v>
      </c>
      <c r="G38" s="7"/>
    </row>
    <row r="39" spans="1:10" ht="18" customHeight="1" x14ac:dyDescent="0.25">
      <c r="A39" s="38"/>
      <c r="B39" s="35"/>
      <c r="C39" s="39"/>
      <c r="D39" s="9"/>
      <c r="E39" s="39"/>
      <c r="F39" s="39"/>
      <c r="G39" s="7"/>
    </row>
    <row r="40" spans="1:10" s="45" customFormat="1" ht="18" customHeight="1" x14ac:dyDescent="0.25">
      <c r="A40" s="46"/>
      <c r="B40" s="48" t="s">
        <v>59</v>
      </c>
      <c r="C40" s="47"/>
      <c r="D40" s="44"/>
      <c r="E40" s="47"/>
      <c r="F40" s="47"/>
      <c r="G40" s="49">
        <f>SUM(F41)</f>
        <v>264000</v>
      </c>
    </row>
    <row r="41" spans="1:10" ht="30" customHeight="1" x14ac:dyDescent="0.25">
      <c r="A41" s="38"/>
      <c r="B41" s="35" t="s">
        <v>61</v>
      </c>
      <c r="C41" s="39">
        <v>60</v>
      </c>
      <c r="D41" s="42" t="s">
        <v>60</v>
      </c>
      <c r="E41" s="39">
        <v>4400</v>
      </c>
      <c r="F41" s="39">
        <f>C41*E41</f>
        <v>264000</v>
      </c>
      <c r="G41" s="7"/>
    </row>
    <row r="42" spans="1:10" ht="17.25" customHeight="1" x14ac:dyDescent="0.25">
      <c r="A42" s="38"/>
      <c r="B42" s="35"/>
      <c r="C42" s="39"/>
      <c r="D42" s="9"/>
      <c r="E42" s="39"/>
      <c r="F42" s="39"/>
      <c r="G42" s="7"/>
    </row>
    <row r="43" spans="1:10" x14ac:dyDescent="0.25">
      <c r="A43" s="4"/>
      <c r="B43" s="5"/>
      <c r="C43" s="6"/>
      <c r="D43" s="15"/>
      <c r="E43" s="6"/>
      <c r="F43" s="6"/>
      <c r="G43" s="6"/>
    </row>
    <row r="44" spans="1:10" x14ac:dyDescent="0.25">
      <c r="A44" s="7"/>
      <c r="B44" s="5" t="s">
        <v>12</v>
      </c>
      <c r="C44" s="6"/>
      <c r="D44" s="15"/>
      <c r="E44" s="6"/>
      <c r="F44" s="19" t="s">
        <v>13</v>
      </c>
      <c r="G44" s="20">
        <f>SUM(G8:G43)</f>
        <v>31868974.300000001</v>
      </c>
    </row>
    <row r="45" spans="1:10" x14ac:dyDescent="0.25">
      <c r="A45" s="5"/>
      <c r="B45" s="7"/>
      <c r="C45" s="8"/>
      <c r="D45" s="9"/>
      <c r="E45" s="8"/>
      <c r="F45" s="8"/>
      <c r="G45" s="7"/>
    </row>
    <row r="46" spans="1:10" x14ac:dyDescent="0.25">
      <c r="A46" s="7"/>
      <c r="B46" s="5" t="s">
        <v>14</v>
      </c>
      <c r="C46" s="6"/>
      <c r="D46" s="15"/>
      <c r="E46" s="6"/>
      <c r="F46" s="6"/>
      <c r="G46" s="21">
        <f>SUM(F47:F56)</f>
        <v>12081078.539700001</v>
      </c>
    </row>
    <row r="47" spans="1:10" x14ac:dyDescent="0.25">
      <c r="A47" s="7">
        <v>2.0099999999999998</v>
      </c>
      <c r="B47" s="7" t="s">
        <v>15</v>
      </c>
      <c r="C47" s="22">
        <v>0.1</v>
      </c>
      <c r="D47" s="9"/>
      <c r="E47" s="8"/>
      <c r="F47" s="8">
        <f>G$44*C47</f>
        <v>3186897.43</v>
      </c>
      <c r="G47" s="7"/>
    </row>
    <row r="48" spans="1:10" x14ac:dyDescent="0.25">
      <c r="A48" s="7">
        <v>2.02</v>
      </c>
      <c r="B48" s="7" t="s">
        <v>16</v>
      </c>
      <c r="C48" s="22">
        <v>0.03</v>
      </c>
      <c r="D48" s="9"/>
      <c r="E48" s="8"/>
      <c r="F48" s="8">
        <f>G$44*C48</f>
        <v>956069.22899999993</v>
      </c>
      <c r="G48" s="7"/>
    </row>
    <row r="49" spans="1:7" x14ac:dyDescent="0.25">
      <c r="A49" s="7">
        <v>2.0299999999999998</v>
      </c>
      <c r="B49" s="7" t="s">
        <v>22</v>
      </c>
      <c r="C49" s="8">
        <v>1</v>
      </c>
      <c r="D49" s="9" t="s">
        <v>11</v>
      </c>
      <c r="E49" s="8">
        <f>'[1]analisis-1'!F14+1537.28</f>
        <v>2737.2799999999997</v>
      </c>
      <c r="F49" s="8">
        <f>E49*C49</f>
        <v>2737.2799999999997</v>
      </c>
      <c r="G49" s="7"/>
    </row>
    <row r="50" spans="1:7" x14ac:dyDescent="0.25">
      <c r="A50" s="7">
        <v>2.04</v>
      </c>
      <c r="B50" s="7" t="s">
        <v>17</v>
      </c>
      <c r="C50" s="22">
        <v>0.01</v>
      </c>
      <c r="D50" s="9"/>
      <c r="E50" s="8"/>
      <c r="F50" s="8">
        <f t="shared" ref="F50:F55" si="1">G$44*C50</f>
        <v>318689.74300000002</v>
      </c>
      <c r="G50" s="7"/>
    </row>
    <row r="51" spans="1:7" x14ac:dyDescent="0.25">
      <c r="A51" s="7">
        <v>2.0499999999999998</v>
      </c>
      <c r="B51" s="7" t="s">
        <v>18</v>
      </c>
      <c r="C51" s="22">
        <v>3.5000000000000003E-2</v>
      </c>
      <c r="D51" s="9"/>
      <c r="E51" s="8"/>
      <c r="F51" s="8">
        <f t="shared" si="1"/>
        <v>1115414.1005000002</v>
      </c>
      <c r="G51" s="7"/>
    </row>
    <row r="52" spans="1:7" x14ac:dyDescent="0.25">
      <c r="A52" s="7">
        <v>2.06</v>
      </c>
      <c r="B52" s="7" t="s">
        <v>19</v>
      </c>
      <c r="C52" s="22">
        <v>0.1</v>
      </c>
      <c r="D52" s="9"/>
      <c r="E52" s="8"/>
      <c r="F52" s="8">
        <f t="shared" si="1"/>
        <v>3186897.43</v>
      </c>
      <c r="G52" s="7"/>
    </row>
    <row r="53" spans="1:7" x14ac:dyDescent="0.25">
      <c r="A53" s="7">
        <v>2.0699999999999998</v>
      </c>
      <c r="B53" s="7" t="s">
        <v>20</v>
      </c>
      <c r="C53" s="22">
        <v>7.4999999999999997E-2</v>
      </c>
      <c r="D53" s="7"/>
      <c r="E53" s="8"/>
      <c r="F53" s="8">
        <f t="shared" si="1"/>
        <v>2390173.0724999998</v>
      </c>
      <c r="G53" s="7"/>
    </row>
    <row r="54" spans="1:7" x14ac:dyDescent="0.25">
      <c r="A54" s="7">
        <v>2.08</v>
      </c>
      <c r="B54" s="7" t="s">
        <v>23</v>
      </c>
      <c r="C54" s="22">
        <v>0.01</v>
      </c>
      <c r="D54" s="7"/>
      <c r="E54" s="8"/>
      <c r="F54" s="8">
        <f t="shared" si="1"/>
        <v>318689.74300000002</v>
      </c>
      <c r="G54" s="7"/>
    </row>
    <row r="55" spans="1:7" x14ac:dyDescent="0.25">
      <c r="A55" s="7">
        <v>2.09</v>
      </c>
      <c r="B55" s="7" t="s">
        <v>24</v>
      </c>
      <c r="C55" s="22">
        <v>1E-3</v>
      </c>
      <c r="D55" s="7"/>
      <c r="E55" s="8"/>
      <c r="F55" s="8">
        <f t="shared" si="1"/>
        <v>31868.974300000002</v>
      </c>
      <c r="G55" s="7"/>
    </row>
    <row r="56" spans="1:7" x14ac:dyDescent="0.25">
      <c r="A56" s="10">
        <v>2.1</v>
      </c>
      <c r="B56" s="7" t="s">
        <v>25</v>
      </c>
      <c r="C56" s="22">
        <v>0.18</v>
      </c>
      <c r="D56" s="7"/>
      <c r="E56" s="8"/>
      <c r="F56" s="27">
        <f>F47*C56</f>
        <v>573641.53740000003</v>
      </c>
      <c r="G56" s="7"/>
    </row>
    <row r="57" spans="1:7" x14ac:dyDescent="0.25">
      <c r="A57" s="10"/>
      <c r="B57" s="7"/>
      <c r="C57" s="22"/>
      <c r="D57" s="7"/>
      <c r="E57" s="8"/>
      <c r="F57" s="27"/>
      <c r="G57" s="7"/>
    </row>
    <row r="58" spans="1:7" x14ac:dyDescent="0.25">
      <c r="A58" s="28"/>
      <c r="B58" s="5" t="s">
        <v>21</v>
      </c>
      <c r="C58" s="6"/>
      <c r="D58" s="5"/>
      <c r="E58" s="5"/>
      <c r="F58" s="23" t="s">
        <v>13</v>
      </c>
      <c r="G58" s="18">
        <f>G44+G46</f>
        <v>43950052.839699998</v>
      </c>
    </row>
    <row r="59" spans="1:7" x14ac:dyDescent="0.25">
      <c r="A59" s="29"/>
      <c r="B59" s="3"/>
      <c r="C59" s="24"/>
      <c r="D59" s="3"/>
      <c r="E59" s="3"/>
      <c r="F59" s="25"/>
      <c r="G59" s="26"/>
    </row>
    <row r="60" spans="1:7" x14ac:dyDescent="0.25">
      <c r="G60" s="30"/>
    </row>
    <row r="61" spans="1:7" x14ac:dyDescent="0.25">
      <c r="G61" s="30"/>
    </row>
    <row r="62" spans="1:7" x14ac:dyDescent="0.25">
      <c r="B62" s="31" t="s">
        <v>26</v>
      </c>
    </row>
    <row r="63" spans="1:7" x14ac:dyDescent="0.25">
      <c r="B63" s="32" t="s">
        <v>57</v>
      </c>
    </row>
    <row r="64" spans="1:7" x14ac:dyDescent="0.25">
      <c r="B64" s="32" t="s">
        <v>27</v>
      </c>
    </row>
    <row r="65" spans="2:2" x14ac:dyDescent="0.25">
      <c r="B65" s="33" t="s">
        <v>28</v>
      </c>
    </row>
    <row r="66" spans="2:2" x14ac:dyDescent="0.25">
      <c r="B66" s="32" t="s">
        <v>29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workbookViewId="0">
      <selection activeCell="G60" sqref="G60"/>
    </sheetView>
  </sheetViews>
  <sheetFormatPr baseColWidth="10" defaultRowHeight="15" x14ac:dyDescent="0.25"/>
  <cols>
    <col min="1" max="1" width="6.7109375" customWidth="1"/>
    <col min="2" max="2" width="46.140625" customWidth="1"/>
    <col min="3" max="3" width="18.5703125" customWidth="1"/>
    <col min="5" max="5" width="16.28515625" customWidth="1"/>
    <col min="6" max="6" width="18.140625" customWidth="1"/>
    <col min="7" max="7" width="14.85546875" customWidth="1"/>
  </cols>
  <sheetData>
    <row r="1" spans="1:7" ht="15.75" x14ac:dyDescent="0.25">
      <c r="A1" s="52"/>
      <c r="B1" s="52"/>
      <c r="C1" s="53"/>
      <c r="D1" s="54"/>
      <c r="E1" s="55"/>
      <c r="F1" s="56"/>
      <c r="G1" s="57"/>
    </row>
    <row r="2" spans="1:7" ht="15.75" x14ac:dyDescent="0.25">
      <c r="A2" s="141" t="s">
        <v>68</v>
      </c>
      <c r="B2" s="141"/>
      <c r="C2" s="141"/>
      <c r="D2" s="141"/>
      <c r="E2" s="141"/>
      <c r="F2" s="141"/>
      <c r="G2" s="141"/>
    </row>
    <row r="3" spans="1:7" ht="15.75" x14ac:dyDescent="0.25">
      <c r="A3" s="141" t="s">
        <v>69</v>
      </c>
      <c r="B3" s="141"/>
      <c r="C3" s="141"/>
      <c r="D3" s="141"/>
      <c r="E3" s="141"/>
      <c r="F3" s="141"/>
      <c r="G3" s="141"/>
    </row>
    <row r="4" spans="1:7" ht="15.75" x14ac:dyDescent="0.25">
      <c r="A4" s="141" t="s">
        <v>70</v>
      </c>
      <c r="B4" s="141"/>
      <c r="C4" s="141"/>
      <c r="D4" s="141"/>
      <c r="E4" s="141"/>
      <c r="F4" s="141"/>
      <c r="G4" s="141"/>
    </row>
    <row r="5" spans="1:7" x14ac:dyDescent="0.25">
      <c r="A5" s="59"/>
      <c r="B5" s="60"/>
      <c r="C5" s="61"/>
      <c r="D5" s="62"/>
      <c r="E5" s="63"/>
      <c r="F5" s="64"/>
      <c r="G5" s="64"/>
    </row>
    <row r="6" spans="1:7" x14ac:dyDescent="0.25">
      <c r="A6" s="65"/>
      <c r="B6" s="66"/>
      <c r="C6" s="67"/>
      <c r="D6" s="68"/>
      <c r="E6" s="69"/>
      <c r="F6" s="70"/>
      <c r="G6" s="70"/>
    </row>
    <row r="7" spans="1:7" ht="16.5" thickBot="1" x14ac:dyDescent="0.3">
      <c r="A7" s="71"/>
      <c r="B7" s="58"/>
      <c r="C7" s="72"/>
      <c r="D7" s="73"/>
      <c r="E7" s="73"/>
      <c r="F7" s="74"/>
      <c r="G7" s="75"/>
    </row>
    <row r="8" spans="1:7" ht="16.5" thickBot="1" x14ac:dyDescent="0.3">
      <c r="A8" s="142" t="s">
        <v>87</v>
      </c>
      <c r="B8" s="143"/>
      <c r="C8" s="143"/>
      <c r="D8" s="143"/>
      <c r="E8" s="143"/>
      <c r="F8" s="143"/>
      <c r="G8" s="144"/>
    </row>
    <row r="9" spans="1:7" ht="15.75" thickBot="1" x14ac:dyDescent="0.3">
      <c r="B9" s="145"/>
      <c r="C9" s="145"/>
      <c r="D9" s="145"/>
      <c r="E9" s="145"/>
      <c r="F9" s="145"/>
      <c r="G9" s="145"/>
    </row>
    <row r="10" spans="1:7" ht="15.75" thickBot="1" x14ac:dyDescent="0.3">
      <c r="A10" s="110" t="s">
        <v>1</v>
      </c>
      <c r="B10" s="111" t="s">
        <v>86</v>
      </c>
      <c r="C10" s="111" t="s">
        <v>3</v>
      </c>
      <c r="D10" s="111" t="s">
        <v>2</v>
      </c>
      <c r="E10" s="111" t="s">
        <v>71</v>
      </c>
      <c r="F10" s="111" t="s">
        <v>5</v>
      </c>
      <c r="G10" s="112" t="s">
        <v>6</v>
      </c>
    </row>
    <row r="11" spans="1:7" x14ac:dyDescent="0.25">
      <c r="A11" s="78"/>
      <c r="B11" s="79"/>
      <c r="C11" s="78"/>
      <c r="D11" s="78"/>
      <c r="E11" s="78"/>
      <c r="F11" s="78"/>
      <c r="G11" s="78"/>
    </row>
    <row r="12" spans="1:7" x14ac:dyDescent="0.25">
      <c r="A12" s="80">
        <v>1</v>
      </c>
      <c r="B12" s="79" t="s">
        <v>7</v>
      </c>
      <c r="C12" s="79"/>
      <c r="D12" s="79"/>
      <c r="E12" s="79"/>
      <c r="F12" s="79"/>
      <c r="G12" s="81"/>
    </row>
    <row r="13" spans="1:7" x14ac:dyDescent="0.25">
      <c r="A13" s="78">
        <v>1.1000000000000001</v>
      </c>
      <c r="B13" s="78" t="s">
        <v>30</v>
      </c>
      <c r="C13" s="83" t="s">
        <v>11</v>
      </c>
      <c r="D13" s="82">
        <v>1</v>
      </c>
      <c r="E13" s="82"/>
      <c r="F13" s="82"/>
      <c r="G13" s="81"/>
    </row>
    <row r="14" spans="1:7" x14ac:dyDescent="0.25">
      <c r="A14" s="78">
        <v>1.2</v>
      </c>
      <c r="B14" s="78" t="s">
        <v>31</v>
      </c>
      <c r="C14" s="84" t="s">
        <v>58</v>
      </c>
      <c r="D14" s="82">
        <v>3</v>
      </c>
      <c r="E14" s="82"/>
      <c r="F14" s="82"/>
      <c r="G14" s="81"/>
    </row>
    <row r="15" spans="1:7" x14ac:dyDescent="0.25">
      <c r="A15" s="78"/>
      <c r="B15" s="78"/>
      <c r="C15" s="86"/>
      <c r="D15" s="85"/>
      <c r="E15" s="87"/>
      <c r="F15" s="87"/>
      <c r="G15" s="78"/>
    </row>
    <row r="16" spans="1:7" x14ac:dyDescent="0.25">
      <c r="A16" s="80">
        <v>2</v>
      </c>
      <c r="B16" s="79" t="s">
        <v>32</v>
      </c>
      <c r="C16" s="79"/>
      <c r="D16" s="79"/>
      <c r="E16" s="79"/>
      <c r="F16" s="79"/>
      <c r="G16" s="81"/>
    </row>
    <row r="17" spans="1:7" ht="51" x14ac:dyDescent="0.25">
      <c r="A17" s="88">
        <v>2.1</v>
      </c>
      <c r="B17" s="93" t="s">
        <v>63</v>
      </c>
      <c r="C17" s="100" t="s">
        <v>11</v>
      </c>
      <c r="D17" s="134">
        <v>1</v>
      </c>
      <c r="E17" s="106"/>
      <c r="F17" s="106"/>
      <c r="G17" s="130"/>
    </row>
    <row r="18" spans="1:7" x14ac:dyDescent="0.25">
      <c r="A18" s="78"/>
      <c r="B18" s="78"/>
      <c r="C18" s="83"/>
      <c r="D18" s="82"/>
      <c r="E18" s="91"/>
      <c r="F18" s="78"/>
      <c r="G18" s="79"/>
    </row>
    <row r="19" spans="1:7" x14ac:dyDescent="0.25">
      <c r="A19" s="80">
        <v>3</v>
      </c>
      <c r="B19" s="79" t="s">
        <v>34</v>
      </c>
      <c r="C19" s="79"/>
      <c r="D19" s="79"/>
      <c r="E19" s="79"/>
      <c r="F19" s="79"/>
      <c r="G19" s="81"/>
    </row>
    <row r="20" spans="1:7" ht="38.25" x14ac:dyDescent="0.25">
      <c r="A20" s="93">
        <v>3.1</v>
      </c>
      <c r="B20" s="89" t="s">
        <v>65</v>
      </c>
      <c r="C20" s="83" t="s">
        <v>8</v>
      </c>
      <c r="D20" s="94">
        <v>2845</v>
      </c>
      <c r="E20" s="94"/>
      <c r="F20" s="95"/>
      <c r="G20" s="105"/>
    </row>
    <row r="21" spans="1:7" x14ac:dyDescent="0.25">
      <c r="A21" s="78"/>
      <c r="B21" s="78"/>
      <c r="C21" s="83"/>
      <c r="D21" s="82"/>
      <c r="E21" s="91"/>
      <c r="F21" s="82"/>
      <c r="G21" s="79"/>
    </row>
    <row r="22" spans="1:7" x14ac:dyDescent="0.25">
      <c r="A22" s="80">
        <v>4</v>
      </c>
      <c r="B22" s="79" t="s">
        <v>35</v>
      </c>
      <c r="C22" s="79"/>
      <c r="D22" s="79"/>
      <c r="E22" s="79"/>
      <c r="F22" s="79"/>
      <c r="G22" s="81"/>
    </row>
    <row r="23" spans="1:7" x14ac:dyDescent="0.25">
      <c r="A23" s="78">
        <v>4.0999999999999996</v>
      </c>
      <c r="B23" s="78" t="s">
        <v>36</v>
      </c>
      <c r="C23" s="83" t="s">
        <v>8</v>
      </c>
      <c r="D23" s="82">
        <v>7612</v>
      </c>
      <c r="E23" s="91"/>
      <c r="F23" s="97"/>
      <c r="G23" s="79"/>
    </row>
    <row r="24" spans="1:7" x14ac:dyDescent="0.25">
      <c r="A24" s="78">
        <v>4.2</v>
      </c>
      <c r="B24" s="78" t="s">
        <v>37</v>
      </c>
      <c r="C24" s="83" t="s">
        <v>8</v>
      </c>
      <c r="D24" s="82">
        <v>9160</v>
      </c>
      <c r="E24" s="91"/>
      <c r="F24" s="97"/>
      <c r="G24" s="108"/>
    </row>
    <row r="25" spans="1:7" x14ac:dyDescent="0.25">
      <c r="A25" s="78"/>
      <c r="B25" s="78"/>
      <c r="C25" s="83"/>
      <c r="D25" s="82"/>
      <c r="E25" s="91"/>
      <c r="F25" s="97"/>
      <c r="G25" s="79"/>
    </row>
    <row r="26" spans="1:7" x14ac:dyDescent="0.25">
      <c r="A26" s="80">
        <v>5</v>
      </c>
      <c r="B26" s="79" t="s">
        <v>38</v>
      </c>
      <c r="C26" s="79"/>
      <c r="D26" s="79"/>
      <c r="E26" s="79"/>
      <c r="F26" s="79"/>
      <c r="G26" s="81"/>
    </row>
    <row r="27" spans="1:7" s="45" customFormat="1" ht="28.5" customHeight="1" x14ac:dyDescent="0.25">
      <c r="A27" s="98">
        <v>5.0999999999999996</v>
      </c>
      <c r="B27" s="89" t="s">
        <v>39</v>
      </c>
      <c r="C27" s="100" t="s">
        <v>11</v>
      </c>
      <c r="D27" s="101">
        <v>1</v>
      </c>
      <c r="E27" s="101"/>
      <c r="F27" s="101"/>
      <c r="G27" s="129"/>
    </row>
    <row r="28" spans="1:7" x14ac:dyDescent="0.25">
      <c r="A28" s="89">
        <v>5.2</v>
      </c>
      <c r="B28" s="89" t="s">
        <v>40</v>
      </c>
      <c r="C28" s="102" t="s">
        <v>56</v>
      </c>
      <c r="D28" s="101">
        <v>100</v>
      </c>
      <c r="E28" s="101"/>
      <c r="F28" s="101"/>
      <c r="G28" s="129"/>
    </row>
    <row r="29" spans="1:7" s="45" customFormat="1" ht="28.5" customHeight="1" x14ac:dyDescent="0.25">
      <c r="A29" s="98">
        <v>5.3</v>
      </c>
      <c r="B29" s="89" t="s">
        <v>42</v>
      </c>
      <c r="C29" s="100" t="s">
        <v>56</v>
      </c>
      <c r="D29" s="101">
        <v>36</v>
      </c>
      <c r="E29" s="101"/>
      <c r="F29" s="101"/>
      <c r="G29" s="129"/>
    </row>
    <row r="30" spans="1:7" ht="25.5" x14ac:dyDescent="0.25">
      <c r="A30" s="89">
        <v>5.4</v>
      </c>
      <c r="B30" s="89" t="s">
        <v>43</v>
      </c>
      <c r="C30" s="102" t="s">
        <v>44</v>
      </c>
      <c r="D30" s="101">
        <v>21</v>
      </c>
      <c r="E30" s="101"/>
      <c r="F30" s="101"/>
      <c r="G30" s="129"/>
    </row>
    <row r="31" spans="1:7" s="45" customFormat="1" ht="28.5" customHeight="1" x14ac:dyDescent="0.25">
      <c r="A31" s="98">
        <v>5.5</v>
      </c>
      <c r="B31" s="89" t="s">
        <v>45</v>
      </c>
      <c r="C31" s="100" t="s">
        <v>56</v>
      </c>
      <c r="D31" s="101">
        <v>160</v>
      </c>
      <c r="E31" s="101"/>
      <c r="F31" s="101"/>
      <c r="G31" s="129"/>
    </row>
    <row r="32" spans="1:7" x14ac:dyDescent="0.25">
      <c r="A32" s="89">
        <v>5.6</v>
      </c>
      <c r="B32" s="96" t="s">
        <v>46</v>
      </c>
      <c r="C32" s="102" t="s">
        <v>8</v>
      </c>
      <c r="D32" s="101">
        <v>60</v>
      </c>
      <c r="E32" s="101"/>
      <c r="F32" s="101"/>
      <c r="G32" s="129"/>
    </row>
    <row r="33" spans="1:7" ht="38.25" x14ac:dyDescent="0.25">
      <c r="A33" s="93">
        <v>5.7</v>
      </c>
      <c r="B33" s="89" t="s">
        <v>47</v>
      </c>
      <c r="C33" s="83" t="s">
        <v>8</v>
      </c>
      <c r="D33" s="94">
        <v>2845</v>
      </c>
      <c r="E33" s="94"/>
      <c r="F33" s="95"/>
      <c r="G33" s="105"/>
    </row>
    <row r="34" spans="1:7" ht="38.25" x14ac:dyDescent="0.25">
      <c r="A34" s="93">
        <v>5.8</v>
      </c>
      <c r="B34" s="89" t="s">
        <v>49</v>
      </c>
      <c r="C34" s="83" t="s">
        <v>8</v>
      </c>
      <c r="D34" s="94">
        <v>4900</v>
      </c>
      <c r="E34" s="94"/>
      <c r="F34" s="95"/>
      <c r="G34" s="105"/>
    </row>
    <row r="35" spans="1:7" x14ac:dyDescent="0.25">
      <c r="A35" s="78"/>
      <c r="B35" s="78"/>
      <c r="C35" s="83"/>
      <c r="D35" s="82"/>
      <c r="E35" s="91"/>
      <c r="F35" s="82"/>
      <c r="G35" s="79"/>
    </row>
    <row r="36" spans="1:7" x14ac:dyDescent="0.25">
      <c r="A36" s="80">
        <v>6</v>
      </c>
      <c r="B36" s="79" t="s">
        <v>50</v>
      </c>
      <c r="C36" s="77"/>
      <c r="D36" s="81"/>
      <c r="E36" s="92"/>
      <c r="F36" s="81"/>
      <c r="G36" s="81"/>
    </row>
    <row r="37" spans="1:7" x14ac:dyDescent="0.25">
      <c r="A37" s="89">
        <v>6.1</v>
      </c>
      <c r="B37" s="96" t="s">
        <v>51</v>
      </c>
      <c r="C37" s="102" t="s">
        <v>9</v>
      </c>
      <c r="D37" s="101">
        <v>61.5</v>
      </c>
      <c r="E37" s="101"/>
      <c r="F37" s="101"/>
      <c r="G37" s="129"/>
    </row>
    <row r="38" spans="1:7" x14ac:dyDescent="0.25">
      <c r="A38" s="78"/>
      <c r="B38" s="78"/>
      <c r="C38" s="83"/>
      <c r="D38" s="82"/>
      <c r="E38" s="82"/>
      <c r="F38" s="78"/>
      <c r="G38" s="79"/>
    </row>
    <row r="39" spans="1:7" x14ac:dyDescent="0.25">
      <c r="A39" s="80">
        <v>7</v>
      </c>
      <c r="B39" s="79" t="s">
        <v>52</v>
      </c>
      <c r="C39" s="77"/>
      <c r="D39" s="81"/>
      <c r="E39" s="81"/>
      <c r="F39" s="81"/>
      <c r="G39" s="81"/>
    </row>
    <row r="40" spans="1:7" ht="38.25" x14ac:dyDescent="0.25">
      <c r="A40" s="93">
        <v>7.1</v>
      </c>
      <c r="B40" s="89" t="s">
        <v>53</v>
      </c>
      <c r="C40" s="83" t="s">
        <v>10</v>
      </c>
      <c r="D40" s="94">
        <v>8</v>
      </c>
      <c r="E40" s="94"/>
      <c r="F40" s="95"/>
      <c r="G40" s="105"/>
    </row>
    <row r="41" spans="1:7" ht="76.5" x14ac:dyDescent="0.25">
      <c r="A41" s="98">
        <v>7.2</v>
      </c>
      <c r="B41" s="89" t="s">
        <v>54</v>
      </c>
      <c r="C41" s="83" t="s">
        <v>11</v>
      </c>
      <c r="D41" s="103">
        <v>1</v>
      </c>
      <c r="E41" s="103"/>
      <c r="F41" s="103"/>
      <c r="G41" s="129"/>
    </row>
    <row r="42" spans="1:7" ht="38.25" x14ac:dyDescent="0.25">
      <c r="A42" s="93">
        <v>7.3</v>
      </c>
      <c r="B42" s="89" t="s">
        <v>55</v>
      </c>
      <c r="C42" s="83" t="s">
        <v>11</v>
      </c>
      <c r="D42" s="94">
        <v>1</v>
      </c>
      <c r="E42" s="94"/>
      <c r="F42" s="95"/>
      <c r="G42" s="105"/>
    </row>
    <row r="43" spans="1:7" x14ac:dyDescent="0.25">
      <c r="A43" s="104"/>
      <c r="B43" s="89"/>
      <c r="C43" s="100"/>
      <c r="D43" s="99"/>
      <c r="E43" s="99"/>
      <c r="F43" s="99"/>
      <c r="G43" s="96"/>
    </row>
    <row r="44" spans="1:7" x14ac:dyDescent="0.25">
      <c r="A44" s="80">
        <v>8</v>
      </c>
      <c r="B44" s="79" t="s">
        <v>59</v>
      </c>
      <c r="C44" s="79"/>
      <c r="D44" s="79"/>
      <c r="E44" s="79"/>
      <c r="F44" s="79"/>
      <c r="G44" s="81"/>
    </row>
    <row r="45" spans="1:7" ht="25.5" x14ac:dyDescent="0.25">
      <c r="A45" s="88">
        <v>8.1</v>
      </c>
      <c r="B45" s="93" t="s">
        <v>64</v>
      </c>
      <c r="C45" s="100" t="s">
        <v>60</v>
      </c>
      <c r="D45" s="106">
        <v>60</v>
      </c>
      <c r="E45" s="106"/>
      <c r="F45" s="106"/>
      <c r="G45" s="130"/>
    </row>
    <row r="46" spans="1:7" x14ac:dyDescent="0.25">
      <c r="A46" s="107"/>
      <c r="B46" s="79"/>
      <c r="C46" s="81"/>
      <c r="D46" s="77"/>
      <c r="E46" s="81"/>
      <c r="F46" s="81"/>
      <c r="G46" s="81"/>
    </row>
    <row r="47" spans="1:7" x14ac:dyDescent="0.25">
      <c r="A47" s="107"/>
      <c r="B47" s="79"/>
      <c r="C47" s="81"/>
      <c r="D47" s="77"/>
      <c r="E47" s="81"/>
      <c r="F47" s="81"/>
      <c r="G47" s="81"/>
    </row>
    <row r="48" spans="1:7" ht="15.75" thickBot="1" x14ac:dyDescent="0.3">
      <c r="A48" s="107"/>
      <c r="B48" s="79"/>
      <c r="C48" s="81"/>
      <c r="D48" s="77"/>
      <c r="E48" s="81"/>
      <c r="F48" s="81"/>
      <c r="G48" s="81"/>
    </row>
    <row r="49" spans="1:7" ht="15.75" thickBot="1" x14ac:dyDescent="0.3">
      <c r="A49" s="78"/>
      <c r="C49" s="135" t="s">
        <v>73</v>
      </c>
      <c r="D49" s="136"/>
      <c r="E49" s="137"/>
      <c r="F49" s="138" t="s">
        <v>13</v>
      </c>
      <c r="G49" s="139">
        <f>SUM(G12:G46)</f>
        <v>0</v>
      </c>
    </row>
    <row r="50" spans="1:7" x14ac:dyDescent="0.25">
      <c r="A50" s="78">
        <v>1.1100000000000001</v>
      </c>
      <c r="C50" s="113"/>
      <c r="D50" s="77"/>
      <c r="E50" s="81"/>
      <c r="F50" s="81"/>
      <c r="G50" s="114"/>
    </row>
    <row r="51" spans="1:7" x14ac:dyDescent="0.25">
      <c r="A51" s="78">
        <v>2.0099999999999998</v>
      </c>
      <c r="C51" s="115" t="s">
        <v>74</v>
      </c>
      <c r="D51" s="83"/>
      <c r="E51" s="82"/>
      <c r="F51" s="109">
        <v>0.1</v>
      </c>
      <c r="G51" s="116">
        <f>+F51*G49</f>
        <v>0</v>
      </c>
    </row>
    <row r="52" spans="1:7" x14ac:dyDescent="0.25">
      <c r="A52" s="78">
        <v>2.02</v>
      </c>
      <c r="C52" s="115" t="s">
        <v>16</v>
      </c>
      <c r="D52" s="83"/>
      <c r="E52" s="82"/>
      <c r="F52" s="109">
        <v>0.03</v>
      </c>
      <c r="G52" s="116">
        <f>+F52*G49</f>
        <v>0</v>
      </c>
    </row>
    <row r="53" spans="1:7" x14ac:dyDescent="0.25">
      <c r="A53" s="78">
        <v>2.0299999999999998</v>
      </c>
      <c r="C53" s="115" t="s">
        <v>17</v>
      </c>
      <c r="D53" s="83"/>
      <c r="E53" s="82"/>
      <c r="F53" s="109">
        <v>0.01</v>
      </c>
      <c r="G53" s="116">
        <f>+F53*G49</f>
        <v>0</v>
      </c>
    </row>
    <row r="54" spans="1:7" x14ac:dyDescent="0.25">
      <c r="A54" s="78">
        <v>2.04</v>
      </c>
      <c r="C54" s="115" t="s">
        <v>20</v>
      </c>
      <c r="D54" s="83"/>
      <c r="E54" s="82"/>
      <c r="F54" s="109">
        <v>7.4999999999999997E-2</v>
      </c>
      <c r="G54" s="116">
        <f>+F54*G49</f>
        <v>0</v>
      </c>
    </row>
    <row r="55" spans="1:7" x14ac:dyDescent="0.25">
      <c r="A55" s="78">
        <v>2.0499999999999998</v>
      </c>
      <c r="C55" s="115" t="s">
        <v>24</v>
      </c>
      <c r="D55" s="83"/>
      <c r="E55" s="82"/>
      <c r="F55" s="109">
        <v>1E-3</v>
      </c>
      <c r="G55" s="116">
        <f>+F55*G49</f>
        <v>0</v>
      </c>
    </row>
    <row r="56" spans="1:7" x14ac:dyDescent="0.25">
      <c r="A56" s="78">
        <v>2.06</v>
      </c>
      <c r="C56" s="115" t="s">
        <v>18</v>
      </c>
      <c r="D56" s="83"/>
      <c r="E56" s="82"/>
      <c r="F56" s="109">
        <v>3.5000000000000003E-2</v>
      </c>
      <c r="G56" s="116">
        <f>+F56*G49</f>
        <v>0</v>
      </c>
    </row>
    <row r="57" spans="1:7" x14ac:dyDescent="0.25">
      <c r="A57" s="78">
        <v>2.0699999999999998</v>
      </c>
      <c r="C57" s="115" t="s">
        <v>67</v>
      </c>
      <c r="D57" s="83"/>
      <c r="E57" s="82"/>
      <c r="F57" s="109">
        <v>0.1</v>
      </c>
      <c r="G57" s="116">
        <f>+F57*G49</f>
        <v>0</v>
      </c>
    </row>
    <row r="58" spans="1:7" x14ac:dyDescent="0.25">
      <c r="A58" s="78">
        <v>2.08</v>
      </c>
      <c r="C58" s="115" t="s">
        <v>25</v>
      </c>
      <c r="D58" s="78"/>
      <c r="E58" s="82"/>
      <c r="F58" s="109">
        <v>0.18</v>
      </c>
      <c r="G58" s="116">
        <f>+F58*G51</f>
        <v>0</v>
      </c>
    </row>
    <row r="59" spans="1:7" x14ac:dyDescent="0.25">
      <c r="A59" s="78">
        <v>2.09</v>
      </c>
      <c r="C59" s="115" t="s">
        <v>66</v>
      </c>
      <c r="D59" s="78"/>
      <c r="E59" s="82"/>
      <c r="F59" s="90" t="s">
        <v>72</v>
      </c>
      <c r="G59" s="116">
        <v>0</v>
      </c>
    </row>
    <row r="60" spans="1:7" ht="15.75" thickBot="1" x14ac:dyDescent="0.3">
      <c r="A60" s="91"/>
      <c r="B60" s="78"/>
      <c r="C60" s="117" t="s">
        <v>14</v>
      </c>
      <c r="D60" s="78"/>
      <c r="E60" s="82"/>
      <c r="F60" s="82"/>
      <c r="G60" s="118">
        <f>SUM(G51:G59)</f>
        <v>0</v>
      </c>
    </row>
    <row r="61" spans="1:7" ht="15.75" thickBot="1" x14ac:dyDescent="0.3">
      <c r="A61" s="78"/>
      <c r="C61" s="119" t="s">
        <v>62</v>
      </c>
      <c r="D61" s="120"/>
      <c r="E61" s="120"/>
      <c r="F61" s="121" t="s">
        <v>13</v>
      </c>
      <c r="G61" s="122">
        <f>G49+G60</f>
        <v>0</v>
      </c>
    </row>
    <row r="62" spans="1:7" x14ac:dyDescent="0.25">
      <c r="A62" s="76"/>
      <c r="B62" s="3"/>
      <c r="C62" s="24"/>
      <c r="D62" s="3"/>
      <c r="E62" s="3"/>
      <c r="F62" s="25"/>
      <c r="G62" s="26"/>
    </row>
    <row r="63" spans="1:7" ht="15.75" x14ac:dyDescent="0.25">
      <c r="A63" s="123"/>
      <c r="B63" s="124" t="s">
        <v>75</v>
      </c>
      <c r="C63" s="125"/>
      <c r="D63" s="126"/>
      <c r="E63" s="127"/>
      <c r="F63" s="127"/>
      <c r="G63" s="127"/>
    </row>
    <row r="64" spans="1:7" ht="15.75" x14ac:dyDescent="0.25">
      <c r="A64" s="128" t="s">
        <v>76</v>
      </c>
      <c r="B64" s="140" t="s">
        <v>77</v>
      </c>
      <c r="C64" s="140"/>
      <c r="D64" s="140"/>
      <c r="E64" s="140"/>
      <c r="F64" s="140"/>
      <c r="G64" s="140"/>
    </row>
    <row r="65" spans="1:7" ht="26.25" customHeight="1" x14ac:dyDescent="0.25">
      <c r="A65" s="128" t="s">
        <v>78</v>
      </c>
      <c r="B65" s="147" t="s">
        <v>85</v>
      </c>
      <c r="C65" s="147"/>
      <c r="D65" s="147"/>
      <c r="E65" s="147"/>
      <c r="F65" s="147"/>
      <c r="G65" s="147"/>
    </row>
    <row r="66" spans="1:7" ht="48.75" customHeight="1" x14ac:dyDescent="0.25">
      <c r="A66" s="133" t="s">
        <v>79</v>
      </c>
      <c r="B66" s="148" t="s">
        <v>81</v>
      </c>
      <c r="C66" s="148"/>
      <c r="D66" s="148"/>
      <c r="E66" s="148"/>
      <c r="F66" s="148"/>
      <c r="G66" s="148"/>
    </row>
    <row r="67" spans="1:7" ht="33.75" customHeight="1" x14ac:dyDescent="0.25">
      <c r="A67" s="132" t="s">
        <v>80</v>
      </c>
      <c r="B67" s="149" t="s">
        <v>82</v>
      </c>
      <c r="C67" s="149"/>
      <c r="D67" s="149"/>
      <c r="E67" s="149"/>
      <c r="F67" s="149"/>
      <c r="G67" s="149"/>
    </row>
    <row r="68" spans="1:7" ht="30" customHeight="1" x14ac:dyDescent="0.25">
      <c r="A68" s="131" t="s">
        <v>84</v>
      </c>
      <c r="B68" s="147" t="s">
        <v>83</v>
      </c>
      <c r="C68" s="147"/>
      <c r="D68" s="147"/>
      <c r="E68" s="147"/>
      <c r="F68" s="147"/>
      <c r="G68" s="147"/>
    </row>
    <row r="69" spans="1:7" x14ac:dyDescent="0.25">
      <c r="B69" s="32"/>
    </row>
    <row r="70" spans="1:7" x14ac:dyDescent="0.25">
      <c r="C70" s="32"/>
      <c r="D70" s="32"/>
      <c r="E70" s="32"/>
    </row>
    <row r="71" spans="1:7" x14ac:dyDescent="0.25">
      <c r="A71" s="32"/>
      <c r="B71" s="32"/>
      <c r="C71" s="32"/>
      <c r="D71" s="32"/>
      <c r="E71" s="32"/>
    </row>
    <row r="72" spans="1:7" x14ac:dyDescent="0.25">
      <c r="A72" s="32"/>
      <c r="B72" s="50"/>
      <c r="C72" s="32"/>
      <c r="E72" s="50"/>
    </row>
    <row r="73" spans="1:7" x14ac:dyDescent="0.25">
      <c r="A73" s="32"/>
      <c r="B73" s="50"/>
      <c r="C73" s="32"/>
      <c r="D73" s="32"/>
      <c r="E73" s="32"/>
    </row>
    <row r="74" spans="1:7" x14ac:dyDescent="0.25">
      <c r="A74" s="32"/>
      <c r="B74" s="50"/>
      <c r="C74" s="32"/>
      <c r="D74" s="32"/>
      <c r="E74" s="32"/>
    </row>
    <row r="75" spans="1:7" x14ac:dyDescent="0.25">
      <c r="B75" s="50"/>
      <c r="C75" s="32"/>
      <c r="D75" s="32"/>
      <c r="E75" s="50"/>
    </row>
    <row r="76" spans="1:7" x14ac:dyDescent="0.25">
      <c r="B76" s="51"/>
      <c r="C76" s="32"/>
      <c r="D76" s="32"/>
      <c r="E76" s="51"/>
    </row>
    <row r="77" spans="1:7" x14ac:dyDescent="0.25">
      <c r="A77" s="32"/>
      <c r="B77" s="32"/>
      <c r="C77" s="32"/>
      <c r="D77" s="32"/>
      <c r="E77" s="32"/>
    </row>
    <row r="78" spans="1:7" x14ac:dyDescent="0.25">
      <c r="A78" s="150"/>
      <c r="B78" s="150"/>
      <c r="C78" s="150"/>
      <c r="D78" s="150"/>
      <c r="E78" s="150"/>
      <c r="F78" s="150"/>
      <c r="G78" s="150"/>
    </row>
    <row r="79" spans="1:7" x14ac:dyDescent="0.25">
      <c r="A79" s="50"/>
      <c r="B79" s="50"/>
      <c r="C79" s="50"/>
      <c r="D79" s="50"/>
      <c r="E79" s="50"/>
      <c r="F79" s="50"/>
      <c r="G79" s="50"/>
    </row>
    <row r="80" spans="1:7" x14ac:dyDescent="0.25">
      <c r="A80" s="50"/>
      <c r="B80" s="50"/>
      <c r="C80" s="50"/>
      <c r="D80" s="50"/>
      <c r="E80" s="50"/>
      <c r="F80" s="50"/>
      <c r="G80" s="50"/>
    </row>
    <row r="81" spans="1:7" x14ac:dyDescent="0.25">
      <c r="A81" s="31"/>
      <c r="B81" s="31"/>
      <c r="C81" s="31"/>
      <c r="D81" s="31"/>
      <c r="E81" s="31"/>
    </row>
    <row r="82" spans="1:7" x14ac:dyDescent="0.25">
      <c r="A82" s="150"/>
      <c r="B82" s="150"/>
      <c r="C82" s="150"/>
      <c r="D82" s="150"/>
      <c r="E82" s="150"/>
      <c r="F82" s="150"/>
      <c r="G82" s="150"/>
    </row>
    <row r="83" spans="1:7" x14ac:dyDescent="0.25">
      <c r="A83" s="146"/>
      <c r="B83" s="146"/>
      <c r="C83" s="146"/>
      <c r="D83" s="146"/>
      <c r="E83" s="146"/>
      <c r="F83" s="146"/>
      <c r="G83" s="146"/>
    </row>
    <row r="84" spans="1:7" x14ac:dyDescent="0.25">
      <c r="A84" s="32"/>
      <c r="B84" s="32"/>
      <c r="C84" s="32"/>
      <c r="D84" s="51"/>
      <c r="E84" s="32"/>
    </row>
  </sheetData>
  <mergeCells count="13">
    <mergeCell ref="A83:G83"/>
    <mergeCell ref="B65:G65"/>
    <mergeCell ref="B66:G66"/>
    <mergeCell ref="B67:G67"/>
    <mergeCell ref="B68:G68"/>
    <mergeCell ref="A78:G78"/>
    <mergeCell ref="A82:G82"/>
    <mergeCell ref="B64:G64"/>
    <mergeCell ref="A2:G2"/>
    <mergeCell ref="A3:G3"/>
    <mergeCell ref="A4:G4"/>
    <mergeCell ref="A8:G8"/>
    <mergeCell ref="B9:G9"/>
  </mergeCells>
  <pageMargins left="0.19685039370078741" right="0.19685039370078741"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Rel. Paritidas </vt:lpstr>
      <vt:lpstr>'Rel. Paritidas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2018-12-07T19:22:27Z</dcterms:modified>
</cp:coreProperties>
</file>